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9260" windowHeight="4170" activeTab="6"/>
  </bookViews>
  <sheets>
    <sheet name="контрагенты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<sst xmlns="http://schemas.openxmlformats.org/spreadsheetml/2006/main" count="741" uniqueCount="115">
  <si>
    <t>Ю00000017</t>
  </si>
  <si>
    <t>ID (число от 1 до 99999999)</t>
  </si>
  <si>
    <t>Код контрагента (до 9 символов)</t>
  </si>
  <si>
    <t>Наименование контрагента (до 100 символов)</t>
  </si>
  <si>
    <t>W13</t>
  </si>
  <si>
    <t>W00000010</t>
  </si>
  <si>
    <t>ООО-Салават 1</t>
  </si>
  <si>
    <t>W00000011</t>
  </si>
  <si>
    <t>ООО-Салават 2</t>
  </si>
  <si>
    <t>W00000012</t>
  </si>
  <si>
    <t>ООО-Салават 3</t>
  </si>
  <si>
    <t>ООО-Авангард 1</t>
  </si>
  <si>
    <t>W14</t>
  </si>
  <si>
    <t>ООО-Авангард 2</t>
  </si>
  <si>
    <t>W15</t>
  </si>
  <si>
    <t>ООО-Авангард 3</t>
  </si>
  <si>
    <t>W16</t>
  </si>
  <si>
    <t>ООО-Авангард 2/2</t>
  </si>
  <si>
    <t>Дружба</t>
  </si>
  <si>
    <t>Дружба 1</t>
  </si>
  <si>
    <t>Ю00000018</t>
  </si>
  <si>
    <t>Дружба 2</t>
  </si>
  <si>
    <t>Ю00000019</t>
  </si>
  <si>
    <t>Дружба 3</t>
  </si>
  <si>
    <t>Ю00000020</t>
  </si>
  <si>
    <t>Дружба 4</t>
  </si>
  <si>
    <t>Искра  - ООО С.Х.П.</t>
  </si>
  <si>
    <t>Искра</t>
  </si>
  <si>
    <t>ДРУЖБА  3/1</t>
  </si>
  <si>
    <t>СЕВЕРНОЕ</t>
  </si>
  <si>
    <t>ПЕТРОВ   ПЕТР</t>
  </si>
  <si>
    <t>ВАХИТОВ   Р.</t>
  </si>
  <si>
    <t>Сайфутдинов  1</t>
  </si>
  <si>
    <t>ПАТРАЕВ    М.</t>
  </si>
  <si>
    <t>ХУСНУТДИНОВ  АЗАТ</t>
  </si>
  <si>
    <t xml:space="preserve">РАДЫ   БОГОЛЮБОВКА    </t>
  </si>
  <si>
    <t>СПК   ЗАРЯ</t>
  </si>
  <si>
    <t>Petr</t>
  </si>
  <si>
    <t>Vahitov</t>
  </si>
  <si>
    <t>Saif</t>
  </si>
  <si>
    <t>Patpaev</t>
  </si>
  <si>
    <t>Husnut</t>
  </si>
  <si>
    <t>Radi</t>
  </si>
  <si>
    <t>zarya</t>
  </si>
  <si>
    <t>Отчет по регистрациям за период с &lt;20.12.2017 00:00:00&gt; по &lt;20.12.2017 23:00:00&gt;</t>
  </si>
  <si>
    <t>Терминал</t>
  </si>
  <si>
    <t>Регистрация</t>
  </si>
  <si>
    <t>Дата/время</t>
  </si>
  <si>
    <t>Операция</t>
  </si>
  <si>
    <t>ID товара</t>
  </si>
  <si>
    <t>PLU/ШК</t>
  </si>
  <si>
    <t>Масса нетто, кг</t>
  </si>
  <si>
    <t>Масса брутто, кг</t>
  </si>
  <si>
    <t>К-во штук</t>
  </si>
  <si>
    <t>Цена, руб/ед.</t>
  </si>
  <si>
    <t>Скидка, %</t>
  </si>
  <si>
    <t>Стоимость, руб</t>
  </si>
  <si>
    <t>Тип оплаты</t>
  </si>
  <si>
    <t>Партия</t>
  </si>
  <si>
    <t>Смена</t>
  </si>
  <si>
    <t>Оператор</t>
  </si>
  <si>
    <t>Рабочий склад</t>
  </si>
  <si>
    <t>Склад смежника</t>
  </si>
  <si>
    <t>Контрагент</t>
  </si>
  <si>
    <t>Документ</t>
  </si>
  <si>
    <t>Условное имя</t>
  </si>
  <si>
    <t>20.12.2017 9:06:44</t>
  </si>
  <si>
    <t>Аварийное закрытие партии</t>
  </si>
  <si>
    <t>20.12.2017 9:09:07</t>
  </si>
  <si>
    <t>Прием</t>
  </si>
  <si>
    <t xml:space="preserve">               </t>
  </si>
  <si>
    <t>20.12.2017 9:09:09</t>
  </si>
  <si>
    <t>Закрытие партии/чека</t>
  </si>
  <si>
    <t>20.12.2017 9:09:11</t>
  </si>
  <si>
    <t>20.12.2017 9:09:12</t>
  </si>
  <si>
    <t>20.12.2017 9:09:15</t>
  </si>
  <si>
    <t>20.12.2017 9:09:16</t>
  </si>
  <si>
    <t>20.12.2017 9:17:24</t>
  </si>
  <si>
    <t>20.12.2017 9:17:25</t>
  </si>
  <si>
    <t>20.12.2017 9:17:27</t>
  </si>
  <si>
    <t>20.12.2017 9:17:28</t>
  </si>
  <si>
    <t>20.12.2017 9:17:29</t>
  </si>
  <si>
    <t>20.12.2017 9:17:31</t>
  </si>
  <si>
    <t>20.12.2017 9:49:11</t>
  </si>
  <si>
    <t>20.12.2017 9:49:14</t>
  </si>
  <si>
    <t>20.12.2017 9:49:22</t>
  </si>
  <si>
    <t>20.12.2017 9:49:23</t>
  </si>
  <si>
    <t>20.12.2017 9:49:51</t>
  </si>
  <si>
    <t>20.12.2017 9:49:53</t>
  </si>
  <si>
    <t>20.12.2017 9:49:54</t>
  </si>
  <si>
    <t>20.12.2017 9:49:55</t>
  </si>
  <si>
    <t>20.12.2017 9:49:57</t>
  </si>
  <si>
    <t>Конец отчета</t>
  </si>
  <si>
    <t>Сумма кг</t>
  </si>
  <si>
    <t>Дата/время формирования отчета: 20.12.2017 14:33:44</t>
  </si>
  <si>
    <t>20.12.2017 10:44:42</t>
  </si>
  <si>
    <t>20.12.2017 10:44:44</t>
  </si>
  <si>
    <t>20.12.2017 10:44:47</t>
  </si>
  <si>
    <t>20.12.2017 10:44:50</t>
  </si>
  <si>
    <t>20.12.2017 10:45:13</t>
  </si>
  <si>
    <t>20.12.2017 10:45:14</t>
  </si>
  <si>
    <t>20.12.2017 10:45:18</t>
  </si>
  <si>
    <t>20.12.2017 10:45:19</t>
  </si>
  <si>
    <t>20.12.2017 10:45:42</t>
  </si>
  <si>
    <t>20.12.2017 10:45:44</t>
  </si>
  <si>
    <t>20.12.2017 10:46:32</t>
  </si>
  <si>
    <t>20.12.2017 10:46:34</t>
  </si>
  <si>
    <t>20.12.2017 10:46:42</t>
  </si>
  <si>
    <t>20.12.2017 10:46:44</t>
  </si>
  <si>
    <t>Итог</t>
  </si>
  <si>
    <t>Вес один</t>
  </si>
  <si>
    <t>Вес два</t>
  </si>
  <si>
    <t>Вес три</t>
  </si>
  <si>
    <t>Вес четыре</t>
  </si>
  <si>
    <t>Отчет по регистрациям за период с &lt;1.12.2017 00:00:00&gt; по &lt;1.12.2017 23:00:00&gt;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</si>
</sst>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Fill="1" applyBorder="1" applyAlignment="1" applyProtection="1">
      <alignment horizontal="center"/>
      <protection locked="0"/>
    </xf>
    <xf numFmtId="0" fontId="2" fillId="0" borderId="10" xfId="53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32" borderId="10" xfId="53" applyFont="1" applyFill="1" applyBorder="1" applyAlignment="1" applyProtection="1">
      <alignment horizontal="left"/>
      <protection locked="0"/>
    </xf>
    <xf numFmtId="0" fontId="7" fillId="32" borderId="11" xfId="53" applyFont="1" applyFill="1" applyBorder="1" applyAlignment="1" applyProtection="1">
      <alignment horizontal="left"/>
      <protection locked="0"/>
    </xf>
    <xf numFmtId="0" fontId="7" fillId="32" borderId="12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1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34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176" fontId="3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32" borderId="13" xfId="0" applyFont="1" applyFill="1" applyBorder="1" applyAlignment="1">
      <alignment horizontal="left"/>
    </xf>
    <xf numFmtId="0" fontId="2" fillId="0" borderId="14" xfId="53" applyFill="1" applyBorder="1" applyAlignment="1" applyProtection="1">
      <alignment horizontal="center"/>
      <protection locked="0"/>
    </xf>
    <xf numFmtId="0" fontId="2" fillId="0" borderId="10" xfId="53" applyBorder="1">
      <alignment/>
      <protection/>
    </xf>
    <xf numFmtId="0" fontId="7" fillId="32" borderId="15" xfId="0" applyFont="1" applyFill="1" applyBorder="1" applyAlignment="1">
      <alignment horizontal="left"/>
    </xf>
    <xf numFmtId="0" fontId="2" fillId="0" borderId="16" xfId="53" applyFill="1" applyBorder="1" applyAlignment="1" applyProtection="1">
      <alignment horizontal="center"/>
      <protection locked="0"/>
    </xf>
    <xf numFmtId="0" fontId="7" fillId="32" borderId="17" xfId="0" applyFont="1" applyFill="1" applyBorder="1" applyAlignment="1">
      <alignment horizontal="left"/>
    </xf>
    <xf numFmtId="0" fontId="7" fillId="32" borderId="14" xfId="53" applyFont="1" applyFill="1" applyBorder="1" applyAlignment="1" applyProtection="1">
      <alignment horizontal="left"/>
      <protection locked="0"/>
    </xf>
    <xf numFmtId="0" fontId="7" fillId="32" borderId="16" xfId="53" applyFont="1" applyFill="1" applyBorder="1" applyAlignment="1" applyProtection="1">
      <alignment horizontal="left"/>
      <protection locked="0"/>
    </xf>
    <xf numFmtId="0" fontId="2" fillId="0" borderId="14" xfId="53" applyBorder="1">
      <alignment/>
      <protection/>
    </xf>
    <xf numFmtId="0" fontId="7" fillId="32" borderId="11" xfId="0" applyFont="1" applyFill="1" applyBorder="1" applyAlignment="1">
      <alignment horizontal="left"/>
    </xf>
    <xf numFmtId="0" fontId="2" fillId="0" borderId="11" xfId="53" applyFill="1" applyBorder="1" applyProtection="1">
      <alignment/>
      <protection locked="0"/>
    </xf>
    <xf numFmtId="0" fontId="0" fillId="0" borderId="11" xfId="0" applyBorder="1" applyAlignment="1">
      <alignment/>
    </xf>
    <xf numFmtId="0" fontId="3" fillId="35" borderId="16" xfId="53" applyFont="1" applyFill="1" applyBorder="1" applyAlignment="1">
      <alignment horizontal="center" vertical="center" wrapText="1"/>
      <protection/>
    </xf>
    <xf numFmtId="0" fontId="2" fillId="35" borderId="14" xfId="53" applyFill="1" applyBorder="1">
      <alignment/>
      <protection/>
    </xf>
    <xf numFmtId="0" fontId="2" fillId="8" borderId="14" xfId="53" applyFill="1" applyBorder="1">
      <alignment/>
      <protection/>
    </xf>
    <xf numFmtId="0" fontId="2" fillId="8" borderId="0" xfId="53" applyFill="1" applyBorder="1">
      <alignment/>
      <protection/>
    </xf>
    <xf numFmtId="0" fontId="2" fillId="8" borderId="10" xfId="53" applyFill="1" applyBorder="1">
      <alignment/>
      <protection/>
    </xf>
    <xf numFmtId="0" fontId="2" fillId="8" borderId="0" xfId="53" applyFill="1">
      <alignment/>
      <protection/>
    </xf>
    <xf numFmtId="0" fontId="0" fillId="8" borderId="1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35" borderId="0" xfId="53" applyFont="1" applyFill="1" applyBorder="1" applyAlignment="1">
      <alignment horizontal="center" vertical="center" wrapText="1"/>
      <protection/>
    </xf>
    <xf numFmtId="0" fontId="3" fillId="35" borderId="22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6"/>
  <sheetViews>
    <sheetView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H4" sqref="H4"/>
    </sheetView>
  </sheetViews>
  <sheetFormatPr defaultColWidth="9.140625" defaultRowHeight="15"/>
  <cols>
    <col min="2" max="2" width="7.00390625" style="0" customWidth="1"/>
    <col min="3" max="3" width="12.8515625" style="5" customWidth="1"/>
    <col min="4" max="4" width="25.57421875" style="0" customWidth="1"/>
    <col min="5" max="5" width="10.00390625" style="0" customWidth="1"/>
    <col min="6" max="9" width="8.7109375" style="0" customWidth="1"/>
    <col min="11" max="11" width="10.140625" style="0" bestFit="1" customWidth="1"/>
    <col min="17" max="17" width="10.140625" style="0" bestFit="1" customWidth="1"/>
    <col min="23" max="23" width="10.140625" style="0" bestFit="1" customWidth="1"/>
    <col min="29" max="29" width="10.140625" style="0" bestFit="1" customWidth="1"/>
    <col min="35" max="35" width="10.140625" style="0" bestFit="1" customWidth="1"/>
    <col min="41" max="41" width="10.140625" style="0" bestFit="1" customWidth="1"/>
  </cols>
  <sheetData>
    <row r="1" spans="5:46" ht="15">
      <c r="E1" s="49" t="e">
        <f ca="1">(INDIRECT("'20.12.2017'!X3"))</f>
        <v>#REF!</v>
      </c>
      <c r="F1" s="49"/>
      <c r="G1" s="49"/>
      <c r="H1" s="49"/>
      <c r="I1" s="49"/>
      <c r="J1" s="49"/>
      <c r="K1" s="45"/>
      <c r="L1" s="46"/>
      <c r="M1" s="46"/>
      <c r="N1" s="46"/>
      <c r="O1" s="46"/>
      <c r="P1" s="46"/>
      <c r="Q1" s="45"/>
      <c r="R1" s="46"/>
      <c r="S1" s="46"/>
      <c r="T1" s="46"/>
      <c r="U1" s="46"/>
      <c r="V1" s="46"/>
      <c r="W1" s="45"/>
      <c r="X1" s="46"/>
      <c r="Y1" s="46"/>
      <c r="Z1" s="46"/>
      <c r="AA1" s="46"/>
      <c r="AB1" s="46"/>
      <c r="AC1" s="45"/>
      <c r="AD1" s="46"/>
      <c r="AE1" s="46"/>
      <c r="AF1" s="46"/>
      <c r="AG1" s="46"/>
      <c r="AH1" s="46"/>
      <c r="AI1" s="45"/>
      <c r="AJ1" s="46"/>
      <c r="AK1" s="46"/>
      <c r="AL1" s="46"/>
      <c r="AM1" s="46"/>
      <c r="AN1" s="46"/>
      <c r="AO1" s="45"/>
      <c r="AP1" s="46"/>
      <c r="AQ1" s="46"/>
      <c r="AR1" s="46"/>
      <c r="AS1" s="46"/>
      <c r="AT1" s="46"/>
    </row>
    <row r="2" spans="2:46" ht="15">
      <c r="B2" s="47" t="s">
        <v>1</v>
      </c>
      <c r="C2" s="47" t="s">
        <v>2</v>
      </c>
      <c r="D2" s="47" t="s">
        <v>3</v>
      </c>
      <c r="E2" s="43">
        <v>43070</v>
      </c>
      <c r="F2" s="41"/>
      <c r="G2" s="41"/>
      <c r="H2" s="41"/>
      <c r="I2" s="41"/>
      <c r="J2" s="42"/>
      <c r="K2" s="40">
        <f>E2+1</f>
        <v>43071</v>
      </c>
      <c r="L2" s="43"/>
      <c r="M2" s="43"/>
      <c r="N2" s="43"/>
      <c r="O2" s="43"/>
      <c r="P2" s="44"/>
      <c r="Q2" s="40">
        <f>K2+1</f>
        <v>43072</v>
      </c>
      <c r="R2" s="43"/>
      <c r="S2" s="43"/>
      <c r="T2" s="43"/>
      <c r="U2" s="43"/>
      <c r="V2" s="44"/>
      <c r="W2" s="40">
        <f>Q2+1</f>
        <v>43073</v>
      </c>
      <c r="X2" s="43"/>
      <c r="Y2" s="43"/>
      <c r="Z2" s="43"/>
      <c r="AA2" s="43"/>
      <c r="AB2" s="44"/>
      <c r="AC2" s="40">
        <f>W2+1</f>
        <v>43074</v>
      </c>
      <c r="AD2" s="43"/>
      <c r="AE2" s="43"/>
      <c r="AF2" s="43"/>
      <c r="AG2" s="43"/>
      <c r="AH2" s="44"/>
      <c r="AI2" s="40">
        <f>AC2+1</f>
        <v>43075</v>
      </c>
      <c r="AJ2" s="43"/>
      <c r="AK2" s="43"/>
      <c r="AL2" s="43"/>
      <c r="AM2" s="43"/>
      <c r="AN2" s="44"/>
      <c r="AO2" s="40">
        <f>AI2+1</f>
        <v>43076</v>
      </c>
      <c r="AP2" s="43"/>
      <c r="AQ2" s="43"/>
      <c r="AR2" s="43"/>
      <c r="AS2" s="43"/>
      <c r="AT2" s="44"/>
    </row>
    <row r="3" spans="2:46" ht="44.25" customHeight="1">
      <c r="B3" s="48"/>
      <c r="C3" s="48"/>
      <c r="D3" s="48"/>
      <c r="E3" s="32" t="s">
        <v>110</v>
      </c>
      <c r="F3" s="32" t="s">
        <v>111</v>
      </c>
      <c r="G3" s="32" t="s">
        <v>112</v>
      </c>
      <c r="H3" s="32" t="s">
        <v>113</v>
      </c>
      <c r="I3" s="33" t="s">
        <v>93</v>
      </c>
      <c r="J3" s="34" t="s">
        <v>109</v>
      </c>
      <c r="K3" s="32" t="s">
        <v>110</v>
      </c>
      <c r="L3" s="32" t="s">
        <v>111</v>
      </c>
      <c r="M3" s="32" t="s">
        <v>112</v>
      </c>
      <c r="N3" s="32" t="s">
        <v>113</v>
      </c>
      <c r="O3" s="33" t="s">
        <v>93</v>
      </c>
      <c r="P3" s="34" t="s">
        <v>109</v>
      </c>
      <c r="Q3" s="32" t="s">
        <v>110</v>
      </c>
      <c r="R3" s="32" t="s">
        <v>111</v>
      </c>
      <c r="S3" s="32" t="s">
        <v>112</v>
      </c>
      <c r="T3" s="32" t="s">
        <v>113</v>
      </c>
      <c r="U3" s="33" t="s">
        <v>93</v>
      </c>
      <c r="V3" s="34" t="s">
        <v>109</v>
      </c>
      <c r="W3" s="32" t="s">
        <v>110</v>
      </c>
      <c r="X3" s="32" t="s">
        <v>111</v>
      </c>
      <c r="Y3" s="32" t="s">
        <v>112</v>
      </c>
      <c r="Z3" s="32" t="s">
        <v>113</v>
      </c>
      <c r="AA3" s="33" t="s">
        <v>93</v>
      </c>
      <c r="AB3" s="34" t="s">
        <v>109</v>
      </c>
      <c r="AC3" s="32" t="s">
        <v>110</v>
      </c>
      <c r="AD3" s="32" t="s">
        <v>111</v>
      </c>
      <c r="AE3" s="32" t="s">
        <v>112</v>
      </c>
      <c r="AF3" s="32" t="s">
        <v>113</v>
      </c>
      <c r="AG3" s="33" t="s">
        <v>93</v>
      </c>
      <c r="AH3" s="34" t="s">
        <v>109</v>
      </c>
      <c r="AI3" s="32" t="s">
        <v>110</v>
      </c>
      <c r="AJ3" s="32" t="s">
        <v>111</v>
      </c>
      <c r="AK3" s="32" t="s">
        <v>112</v>
      </c>
      <c r="AL3" s="32" t="s">
        <v>113</v>
      </c>
      <c r="AM3" s="33" t="s">
        <v>93</v>
      </c>
      <c r="AN3" s="34" t="s">
        <v>109</v>
      </c>
      <c r="AO3" s="32" t="s">
        <v>110</v>
      </c>
      <c r="AP3" s="32" t="s">
        <v>111</v>
      </c>
      <c r="AQ3" s="32" t="s">
        <v>112</v>
      </c>
      <c r="AR3" s="32" t="s">
        <v>113</v>
      </c>
      <c r="AS3" s="33" t="s">
        <v>93</v>
      </c>
      <c r="AT3" s="34" t="s">
        <v>109</v>
      </c>
    </row>
    <row r="4" spans="2:46" ht="15">
      <c r="B4" s="9">
        <v>1</v>
      </c>
      <c r="C4" s="2" t="s">
        <v>5</v>
      </c>
      <c r="D4" s="9" t="s">
        <v>6</v>
      </c>
      <c r="E4" s="18"/>
      <c r="F4" s="22"/>
      <c r="G4" s="22"/>
      <c r="H4" s="22"/>
      <c r="I4" s="28">
        <f>SUMIF(1!$S$2:$S$37,1,1!$G$2:$G$37)</f>
        <v>314.6</v>
      </c>
      <c r="J4" s="35"/>
      <c r="K4" s="18"/>
      <c r="L4" s="22"/>
      <c r="M4" s="22"/>
      <c r="N4" s="22"/>
      <c r="O4" s="28"/>
      <c r="P4" s="35"/>
      <c r="Q4" s="18"/>
      <c r="R4" s="22"/>
      <c r="S4" s="22"/>
      <c r="T4" s="22"/>
      <c r="U4" s="28"/>
      <c r="V4" s="35"/>
      <c r="W4" s="18"/>
      <c r="X4" s="22"/>
      <c r="Y4" s="22"/>
      <c r="Z4" s="22"/>
      <c r="AA4" s="28"/>
      <c r="AB4" s="35"/>
      <c r="AC4" s="18"/>
      <c r="AD4" s="22"/>
      <c r="AE4" s="22"/>
      <c r="AF4" s="22"/>
      <c r="AG4" s="28">
        <f>SUMIF(5!$S$2:$S$37,1,5!$G$2:$G$37)</f>
        <v>114.6</v>
      </c>
      <c r="AH4" s="35"/>
      <c r="AI4" s="18"/>
      <c r="AJ4" s="22"/>
      <c r="AK4" s="22"/>
      <c r="AL4" s="22"/>
      <c r="AM4" s="28">
        <f>SUMIF(6!$S$2:$S$37,1,6!$G$2:$G$37)</f>
        <v>0</v>
      </c>
      <c r="AN4" s="35"/>
      <c r="AO4" s="18"/>
      <c r="AP4" s="22"/>
      <c r="AQ4" s="22"/>
      <c r="AR4" s="22"/>
      <c r="AS4" s="28">
        <f>SUMIF(7!$S$2:$S$37,1,7!$G$2:$G$37)</f>
        <v>0</v>
      </c>
      <c r="AT4" s="35"/>
    </row>
    <row r="5" spans="2:46" ht="15">
      <c r="B5" s="9">
        <v>2</v>
      </c>
      <c r="C5" s="2" t="s">
        <v>7</v>
      </c>
      <c r="D5" s="9" t="s">
        <v>8</v>
      </c>
      <c r="E5" s="18"/>
      <c r="F5" s="22"/>
      <c r="G5" s="22"/>
      <c r="H5" s="22"/>
      <c r="I5" s="28">
        <f>SUMIF(1!$S$2:$S$37,2,1!$G$2:$G$37)</f>
        <v>12.8</v>
      </c>
      <c r="J5" s="35"/>
      <c r="K5" s="18"/>
      <c r="L5" s="22"/>
      <c r="M5" s="22"/>
      <c r="N5" s="22"/>
      <c r="O5" s="28"/>
      <c r="P5" s="35"/>
      <c r="Q5" s="18"/>
      <c r="R5" s="22"/>
      <c r="S5" s="22"/>
      <c r="T5" s="22"/>
      <c r="U5" s="28"/>
      <c r="V5" s="35"/>
      <c r="W5" s="18"/>
      <c r="X5" s="22"/>
      <c r="Y5" s="22"/>
      <c r="Z5" s="22"/>
      <c r="AA5" s="28"/>
      <c r="AB5" s="35"/>
      <c r="AC5" s="18"/>
      <c r="AD5" s="22"/>
      <c r="AE5" s="22"/>
      <c r="AF5" s="22"/>
      <c r="AG5" s="28">
        <f>SUMIF(5!$S$2:$S$37,2,5!$G$2:$G$37)</f>
        <v>31</v>
      </c>
      <c r="AH5" s="35"/>
      <c r="AI5" s="18"/>
      <c r="AJ5" s="22"/>
      <c r="AK5" s="22"/>
      <c r="AL5" s="22"/>
      <c r="AM5" s="28">
        <f>SUMIF(6!$S$2:$S$37,2,6!$G$2:$G$37)</f>
        <v>0</v>
      </c>
      <c r="AN5" s="35"/>
      <c r="AO5" s="18"/>
      <c r="AP5" s="22"/>
      <c r="AQ5" s="22"/>
      <c r="AR5" s="22"/>
      <c r="AS5" s="28">
        <f>SUMIF(7!$S$2:$S$37,2,7!$G$2:$G$37)</f>
        <v>0</v>
      </c>
      <c r="AT5" s="35"/>
    </row>
    <row r="6" spans="2:46" ht="15">
      <c r="B6" s="9">
        <v>3</v>
      </c>
      <c r="C6" s="2" t="s">
        <v>9</v>
      </c>
      <c r="D6" s="9" t="s">
        <v>10</v>
      </c>
      <c r="E6" s="18"/>
      <c r="F6" s="22"/>
      <c r="G6" s="22"/>
      <c r="H6" s="22"/>
      <c r="I6" s="28">
        <f>SUMIF(1!$S$2:$S$37,3,1!$G$2:$G$37)</f>
        <v>14.399999999999999</v>
      </c>
      <c r="J6" s="36">
        <f>SUM(I4:I6)</f>
        <v>341.8</v>
      </c>
      <c r="K6" s="18"/>
      <c r="L6" s="22"/>
      <c r="M6" s="22"/>
      <c r="N6" s="22"/>
      <c r="O6" s="28"/>
      <c r="P6" s="36"/>
      <c r="Q6" s="18"/>
      <c r="R6" s="22"/>
      <c r="S6" s="22"/>
      <c r="T6" s="22"/>
      <c r="U6" s="28"/>
      <c r="V6" s="36"/>
      <c r="W6" s="18"/>
      <c r="X6" s="22"/>
      <c r="Y6" s="22"/>
      <c r="Z6" s="22"/>
      <c r="AA6" s="28"/>
      <c r="AB6" s="36"/>
      <c r="AC6" s="18"/>
      <c r="AD6" s="22"/>
      <c r="AE6" s="22"/>
      <c r="AF6" s="22"/>
      <c r="AG6" s="28">
        <f>SUMIF(5!$S$2:$S$37,3,5!$G$2:$G$37)</f>
        <v>56.6</v>
      </c>
      <c r="AH6" s="36"/>
      <c r="AI6" s="18"/>
      <c r="AJ6" s="22"/>
      <c r="AK6" s="22"/>
      <c r="AL6" s="22"/>
      <c r="AM6" s="28">
        <f>SUMIF(6!$S$2:$S$37,3,6!$G$2:$G$37)</f>
        <v>0</v>
      </c>
      <c r="AN6" s="36">
        <f>SUM(AM4:AM6)</f>
        <v>0</v>
      </c>
      <c r="AO6" s="18"/>
      <c r="AP6" s="22"/>
      <c r="AQ6" s="22"/>
      <c r="AR6" s="22"/>
      <c r="AS6" s="28">
        <f>SUMIF(7!$S$2:$S$37,3,7!$G$2:$G$37)</f>
        <v>0</v>
      </c>
      <c r="AT6" s="36">
        <f>SUM(AS4:AS6)</f>
        <v>0</v>
      </c>
    </row>
    <row r="7" spans="2:46" ht="15">
      <c r="B7" s="23"/>
      <c r="C7" s="24"/>
      <c r="D7" s="25"/>
      <c r="F7" s="1"/>
      <c r="G7" s="1"/>
      <c r="H7" s="1"/>
      <c r="I7" s="28"/>
      <c r="J7" s="37"/>
      <c r="L7" s="1"/>
      <c r="M7" s="1"/>
      <c r="N7" s="1"/>
      <c r="O7" s="28"/>
      <c r="P7" s="37"/>
      <c r="R7" s="1"/>
      <c r="S7" s="1"/>
      <c r="T7" s="1"/>
      <c r="U7" s="28"/>
      <c r="V7" s="37"/>
      <c r="X7" s="1"/>
      <c r="Y7" s="1"/>
      <c r="Z7" s="1"/>
      <c r="AA7" s="28"/>
      <c r="AB7" s="37"/>
      <c r="AD7" s="1"/>
      <c r="AE7" s="1"/>
      <c r="AF7" s="1"/>
      <c r="AG7" s="28"/>
      <c r="AH7" s="37"/>
      <c r="AJ7" s="1"/>
      <c r="AK7" s="1"/>
      <c r="AL7" s="1"/>
      <c r="AM7" s="28"/>
      <c r="AN7" s="37"/>
      <c r="AP7" s="1"/>
      <c r="AQ7" s="1"/>
      <c r="AR7" s="1"/>
      <c r="AS7" s="28"/>
      <c r="AT7" s="37"/>
    </row>
    <row r="8" spans="2:46" ht="15">
      <c r="B8" s="9">
        <v>4</v>
      </c>
      <c r="C8" s="2" t="s">
        <v>4</v>
      </c>
      <c r="D8" s="6" t="s">
        <v>11</v>
      </c>
      <c r="E8" s="18"/>
      <c r="F8" s="22"/>
      <c r="G8" s="22"/>
      <c r="H8" s="22"/>
      <c r="I8" s="28">
        <f>SUMIF(1!$S$2:$S$37,4,1!$G$2:$G$37)</f>
        <v>7.4</v>
      </c>
      <c r="J8" s="35"/>
      <c r="K8" s="18"/>
      <c r="L8" s="22"/>
      <c r="M8" s="22"/>
      <c r="N8" s="22"/>
      <c r="O8" s="28"/>
      <c r="P8" s="35"/>
      <c r="Q8" s="18"/>
      <c r="R8" s="22"/>
      <c r="S8" s="22"/>
      <c r="T8" s="22"/>
      <c r="U8" s="28"/>
      <c r="V8" s="35"/>
      <c r="W8" s="18"/>
      <c r="X8" s="22"/>
      <c r="Y8" s="22"/>
      <c r="Z8" s="22"/>
      <c r="AA8" s="28"/>
      <c r="AB8" s="35"/>
      <c r="AC8" s="18"/>
      <c r="AD8" s="22"/>
      <c r="AE8" s="22"/>
      <c r="AF8" s="22"/>
      <c r="AG8" s="28">
        <f>SUMIF(5!$S$2:$S$37,4,5!$G$2:$G$37)</f>
        <v>0</v>
      </c>
      <c r="AH8" s="35"/>
      <c r="AI8" s="18"/>
      <c r="AJ8" s="22"/>
      <c r="AK8" s="22"/>
      <c r="AL8" s="22"/>
      <c r="AM8" s="28">
        <f>SUMIF(6!$S$2:$S$37,4,6!$G$2:$G$37)</f>
        <v>0</v>
      </c>
      <c r="AN8" s="35"/>
      <c r="AO8" s="18"/>
      <c r="AP8" s="22"/>
      <c r="AQ8" s="22"/>
      <c r="AR8" s="22"/>
      <c r="AS8" s="28">
        <f>SUMIF(7!$S$2:$S$37,4,7!$G$2:$G$37)</f>
        <v>0</v>
      </c>
      <c r="AT8" s="35"/>
    </row>
    <row r="9" spans="2:46" ht="15">
      <c r="B9" s="9">
        <v>5</v>
      </c>
      <c r="C9" s="2" t="s">
        <v>12</v>
      </c>
      <c r="D9" s="6" t="s">
        <v>13</v>
      </c>
      <c r="E9" s="18"/>
      <c r="F9" s="22"/>
      <c r="G9" s="22"/>
      <c r="H9" s="22"/>
      <c r="I9" s="28">
        <f>SUMIF(1!$S$2:$S$37,5,1!$G$2:$G$37)</f>
        <v>12.6</v>
      </c>
      <c r="J9" s="35"/>
      <c r="K9" s="18"/>
      <c r="L9" s="22"/>
      <c r="M9" s="22"/>
      <c r="N9" s="22"/>
      <c r="O9" s="28"/>
      <c r="P9" s="35"/>
      <c r="Q9" s="18"/>
      <c r="R9" s="22"/>
      <c r="S9" s="22"/>
      <c r="T9" s="22"/>
      <c r="U9" s="28"/>
      <c r="V9" s="35"/>
      <c r="W9" s="18"/>
      <c r="X9" s="22"/>
      <c r="Y9" s="22"/>
      <c r="Z9" s="22"/>
      <c r="AA9" s="28"/>
      <c r="AB9" s="35"/>
      <c r="AC9" s="18"/>
      <c r="AD9" s="22"/>
      <c r="AE9" s="22"/>
      <c r="AF9" s="22"/>
      <c r="AG9" s="28">
        <f>SUMIF(5!$S$2:$S$37,5,5!$G$2:$G$37)</f>
        <v>18.4</v>
      </c>
      <c r="AH9" s="35"/>
      <c r="AI9" s="18"/>
      <c r="AJ9" s="22"/>
      <c r="AK9" s="22"/>
      <c r="AL9" s="22"/>
      <c r="AM9" s="28">
        <f>SUMIF(6!$S$2:$S$37,5,6!$G$2:$G$37)</f>
        <v>0</v>
      </c>
      <c r="AN9" s="35"/>
      <c r="AO9" s="18"/>
      <c r="AP9" s="22"/>
      <c r="AQ9" s="22"/>
      <c r="AR9" s="22"/>
      <c r="AS9" s="28">
        <f>SUMIF(7!$S$2:$S$37,5,7!$G$2:$G$37)</f>
        <v>0</v>
      </c>
      <c r="AT9" s="35"/>
    </row>
    <row r="10" spans="2:46" ht="15">
      <c r="B10" s="9">
        <v>6</v>
      </c>
      <c r="C10" s="2" t="s">
        <v>14</v>
      </c>
      <c r="D10" s="6" t="s">
        <v>17</v>
      </c>
      <c r="E10" s="18"/>
      <c r="F10" s="22"/>
      <c r="G10" s="22"/>
      <c r="H10" s="22"/>
      <c r="I10" s="28">
        <f>SUMIF(1!$S$2:$S$37,6,1!$G$2:$G$37)</f>
        <v>0</v>
      </c>
      <c r="J10" s="35"/>
      <c r="K10" s="18"/>
      <c r="L10" s="22"/>
      <c r="M10" s="22"/>
      <c r="N10" s="22"/>
      <c r="O10" s="28"/>
      <c r="P10" s="35"/>
      <c r="Q10" s="18"/>
      <c r="R10" s="22"/>
      <c r="S10" s="22"/>
      <c r="T10" s="22"/>
      <c r="U10" s="28"/>
      <c r="V10" s="35"/>
      <c r="W10" s="18"/>
      <c r="X10" s="22"/>
      <c r="Y10" s="22"/>
      <c r="Z10" s="22"/>
      <c r="AA10" s="28"/>
      <c r="AB10" s="35"/>
      <c r="AC10" s="18"/>
      <c r="AD10" s="22"/>
      <c r="AE10" s="22"/>
      <c r="AF10" s="22"/>
      <c r="AG10" s="28">
        <f>SUMIF(5!$S$2:$S$37,6,5!$G$2:$G$37)</f>
        <v>0</v>
      </c>
      <c r="AH10" s="35"/>
      <c r="AI10" s="18"/>
      <c r="AJ10" s="22"/>
      <c r="AK10" s="22"/>
      <c r="AL10" s="22"/>
      <c r="AM10" s="28">
        <f>SUMIF(6!$S$2:$S$37,6,6!$G$2:$G$37)</f>
        <v>0</v>
      </c>
      <c r="AN10" s="35"/>
      <c r="AO10" s="18"/>
      <c r="AP10" s="22"/>
      <c r="AQ10" s="22"/>
      <c r="AR10" s="22"/>
      <c r="AS10" s="28">
        <f>SUMIF(7!$S$2:$S$37,6,7!$G$2:$G$37)</f>
        <v>0</v>
      </c>
      <c r="AT10" s="35"/>
    </row>
    <row r="11" spans="2:46" ht="15">
      <c r="B11" s="9">
        <v>7</v>
      </c>
      <c r="C11" s="2" t="s">
        <v>16</v>
      </c>
      <c r="D11" s="6" t="s">
        <v>15</v>
      </c>
      <c r="E11" s="18"/>
      <c r="F11" s="22"/>
      <c r="G11" s="22"/>
      <c r="H11" s="22"/>
      <c r="I11" s="28">
        <f>SUMIF(1!$S$2:$S$37,7,1!$G$2:$G$37)</f>
        <v>7.6</v>
      </c>
      <c r="J11" s="36">
        <f>SUM(I8:I11)</f>
        <v>27.6</v>
      </c>
      <c r="K11" s="18"/>
      <c r="L11" s="22"/>
      <c r="M11" s="22"/>
      <c r="N11" s="22"/>
      <c r="O11" s="28"/>
      <c r="P11" s="36"/>
      <c r="Q11" s="18"/>
      <c r="R11" s="22"/>
      <c r="S11" s="22"/>
      <c r="T11" s="22"/>
      <c r="U11" s="28"/>
      <c r="V11" s="36"/>
      <c r="W11" s="18"/>
      <c r="X11" s="22"/>
      <c r="Y11" s="22"/>
      <c r="Z11" s="22"/>
      <c r="AA11" s="28"/>
      <c r="AB11" s="36"/>
      <c r="AC11" s="18"/>
      <c r="AD11" s="22"/>
      <c r="AE11" s="22"/>
      <c r="AF11" s="22"/>
      <c r="AG11" s="28">
        <f>SUMIF(5!$S$2:$S$37,7,5!$G$2:$G$37)</f>
        <v>0</v>
      </c>
      <c r="AH11" s="36"/>
      <c r="AI11" s="18"/>
      <c r="AJ11" s="22"/>
      <c r="AK11" s="22"/>
      <c r="AL11" s="22"/>
      <c r="AM11" s="28">
        <f>SUMIF(6!$S$2:$S$37,7,6!$G$2:$G$37)</f>
        <v>0</v>
      </c>
      <c r="AN11" s="36">
        <f>SUM(AM8:AM11)</f>
        <v>0</v>
      </c>
      <c r="AO11" s="18"/>
      <c r="AP11" s="22"/>
      <c r="AQ11" s="22"/>
      <c r="AR11" s="22"/>
      <c r="AS11" s="28">
        <f>SUMIF(7!$S$2:$S$37,7,7!$G$2:$G$37)</f>
        <v>0</v>
      </c>
      <c r="AT11" s="36">
        <f>SUM(AS8:AS11)</f>
        <v>0</v>
      </c>
    </row>
    <row r="12" spans="2:46" ht="15">
      <c r="B12" s="23"/>
      <c r="C12" s="24"/>
      <c r="D12" s="27"/>
      <c r="F12" s="1"/>
      <c r="G12" s="1"/>
      <c r="H12" s="1"/>
      <c r="I12" s="28"/>
      <c r="J12" s="37"/>
      <c r="L12" s="1"/>
      <c r="M12" s="1"/>
      <c r="N12" s="1"/>
      <c r="O12" s="28"/>
      <c r="P12" s="37"/>
      <c r="R12" s="1"/>
      <c r="S12" s="1"/>
      <c r="T12" s="1"/>
      <c r="U12" s="28"/>
      <c r="V12" s="37"/>
      <c r="X12" s="1"/>
      <c r="Y12" s="1"/>
      <c r="Z12" s="1"/>
      <c r="AA12" s="28"/>
      <c r="AB12" s="37"/>
      <c r="AD12" s="1"/>
      <c r="AE12" s="1"/>
      <c r="AF12" s="1"/>
      <c r="AG12" s="28"/>
      <c r="AH12" s="37"/>
      <c r="AJ12" s="1"/>
      <c r="AK12" s="1"/>
      <c r="AL12" s="1"/>
      <c r="AM12" s="28"/>
      <c r="AN12" s="37"/>
      <c r="AP12" s="1"/>
      <c r="AQ12" s="1"/>
      <c r="AR12" s="1"/>
      <c r="AS12" s="28"/>
      <c r="AT12" s="37"/>
    </row>
    <row r="13" spans="2:46" ht="15">
      <c r="B13" s="9">
        <v>8</v>
      </c>
      <c r="C13" s="2" t="s">
        <v>0</v>
      </c>
      <c r="D13" s="6" t="s">
        <v>19</v>
      </c>
      <c r="E13" s="18"/>
      <c r="F13" s="22"/>
      <c r="G13" s="22"/>
      <c r="H13" s="22"/>
      <c r="I13" s="28">
        <f>SUMIF(1!$S$2:$S$37,8,1!$G$2:$G$37)</f>
        <v>0</v>
      </c>
      <c r="J13" s="35"/>
      <c r="K13" s="18"/>
      <c r="L13" s="22"/>
      <c r="M13" s="22"/>
      <c r="N13" s="22"/>
      <c r="O13" s="28"/>
      <c r="P13" s="35"/>
      <c r="Q13" s="18"/>
      <c r="R13" s="22"/>
      <c r="S13" s="22"/>
      <c r="T13" s="22"/>
      <c r="U13" s="28"/>
      <c r="V13" s="35"/>
      <c r="W13" s="18"/>
      <c r="X13" s="22"/>
      <c r="Y13" s="22"/>
      <c r="Z13" s="22"/>
      <c r="AA13" s="28"/>
      <c r="AB13" s="35"/>
      <c r="AC13" s="18"/>
      <c r="AD13" s="22"/>
      <c r="AE13" s="22"/>
      <c r="AF13" s="22"/>
      <c r="AG13" s="28">
        <f>SUMIF(5!$S$2:$S$37,8,5!$G$2:$G$37)</f>
        <v>0</v>
      </c>
      <c r="AH13" s="35"/>
      <c r="AI13" s="18"/>
      <c r="AJ13" s="22"/>
      <c r="AK13" s="22"/>
      <c r="AL13" s="22"/>
      <c r="AM13" s="28">
        <f>SUMIF(6!$S$2:$S$37,8,6!$G$2:$G$37)</f>
        <v>0</v>
      </c>
      <c r="AN13" s="35"/>
      <c r="AO13" s="18"/>
      <c r="AP13" s="22"/>
      <c r="AQ13" s="22"/>
      <c r="AR13" s="22"/>
      <c r="AS13" s="28">
        <f>SUMIF(7!$S$2:$S$37,8,7!$G$2:$G$37)</f>
        <v>0</v>
      </c>
      <c r="AT13" s="35"/>
    </row>
    <row r="14" spans="2:46" ht="15">
      <c r="B14" s="9">
        <v>9</v>
      </c>
      <c r="C14" s="2" t="s">
        <v>20</v>
      </c>
      <c r="D14" s="6" t="s">
        <v>21</v>
      </c>
      <c r="E14" s="18"/>
      <c r="F14" s="22"/>
      <c r="G14" s="22"/>
      <c r="H14" s="22"/>
      <c r="I14" s="28">
        <f>SUMIF(1!$S$2:$S$37,9,1!$G$2:$G$37)</f>
        <v>4.2</v>
      </c>
      <c r="J14" s="35"/>
      <c r="K14" s="18"/>
      <c r="L14" s="22"/>
      <c r="M14" s="22"/>
      <c r="N14" s="22"/>
      <c r="O14" s="28"/>
      <c r="P14" s="35"/>
      <c r="Q14" s="18"/>
      <c r="R14" s="22"/>
      <c r="S14" s="22"/>
      <c r="T14" s="22"/>
      <c r="U14" s="28"/>
      <c r="V14" s="35"/>
      <c r="W14" s="18"/>
      <c r="X14" s="22"/>
      <c r="Y14" s="22"/>
      <c r="Z14" s="22"/>
      <c r="AA14" s="28"/>
      <c r="AB14" s="35"/>
      <c r="AC14" s="18"/>
      <c r="AD14" s="22"/>
      <c r="AE14" s="22"/>
      <c r="AF14" s="22"/>
      <c r="AG14" s="28">
        <f>SUMIF(5!$S$2:$S$37,9,5!$G$2:$G$37)</f>
        <v>0</v>
      </c>
      <c r="AH14" s="35"/>
      <c r="AI14" s="18"/>
      <c r="AJ14" s="22"/>
      <c r="AK14" s="22"/>
      <c r="AL14" s="22"/>
      <c r="AM14" s="28">
        <f>SUMIF(6!$S$2:$S$37,9,6!$G$2:$G$37)</f>
        <v>0</v>
      </c>
      <c r="AN14" s="35"/>
      <c r="AO14" s="18"/>
      <c r="AP14" s="22"/>
      <c r="AQ14" s="22"/>
      <c r="AR14" s="22"/>
      <c r="AS14" s="28">
        <f>SUMIF(7!$S$2:$S$37,9,7!$G$2:$G$37)</f>
        <v>0</v>
      </c>
      <c r="AT14" s="35"/>
    </row>
    <row r="15" spans="2:46" ht="15">
      <c r="B15" s="9">
        <v>10</v>
      </c>
      <c r="C15" s="2" t="s">
        <v>22</v>
      </c>
      <c r="D15" s="6" t="s">
        <v>23</v>
      </c>
      <c r="E15" s="18"/>
      <c r="F15" s="22"/>
      <c r="G15" s="22"/>
      <c r="H15" s="22"/>
      <c r="I15" s="28">
        <f>SUMIF(1!$S$2:$S$37,10,1!$G$2:$G$37)</f>
        <v>4</v>
      </c>
      <c r="J15" s="35"/>
      <c r="K15" s="18"/>
      <c r="L15" s="22"/>
      <c r="M15" s="22"/>
      <c r="N15" s="22"/>
      <c r="O15" s="28"/>
      <c r="P15" s="35"/>
      <c r="Q15" s="18"/>
      <c r="R15" s="22"/>
      <c r="S15" s="22"/>
      <c r="T15" s="22"/>
      <c r="U15" s="28"/>
      <c r="V15" s="35"/>
      <c r="W15" s="18"/>
      <c r="X15" s="22"/>
      <c r="Y15" s="22"/>
      <c r="Z15" s="22"/>
      <c r="AA15" s="28"/>
      <c r="AB15" s="35"/>
      <c r="AC15" s="18"/>
      <c r="AD15" s="22"/>
      <c r="AE15" s="22"/>
      <c r="AF15" s="22"/>
      <c r="AG15" s="28">
        <f>SUMIF(5!$S$2:$S$37,10,5!$G$2:$G$37)</f>
        <v>0</v>
      </c>
      <c r="AH15" s="35"/>
      <c r="AI15" s="18"/>
      <c r="AJ15" s="22"/>
      <c r="AK15" s="22"/>
      <c r="AL15" s="22"/>
      <c r="AM15" s="28">
        <f>SUMIF(6!$S$2:$S$37,10,6!$G$2:$G$37)</f>
        <v>0</v>
      </c>
      <c r="AN15" s="35"/>
      <c r="AO15" s="18"/>
      <c r="AP15" s="22"/>
      <c r="AQ15" s="22"/>
      <c r="AR15" s="22"/>
      <c r="AS15" s="28">
        <f>SUMIF(7!$S$2:$S$37,10,7!$G$2:$G$37)</f>
        <v>0</v>
      </c>
      <c r="AT15" s="35"/>
    </row>
    <row r="16" spans="2:46" ht="15">
      <c r="B16" s="9">
        <v>11</v>
      </c>
      <c r="C16" s="2" t="s">
        <v>24</v>
      </c>
      <c r="D16" s="6" t="s">
        <v>25</v>
      </c>
      <c r="E16" s="18"/>
      <c r="F16" s="22"/>
      <c r="G16" s="22"/>
      <c r="H16" s="22"/>
      <c r="I16" s="28">
        <f>SUMIF(1!$S$2:$S$37,11,1!$G$2:$G$37)</f>
        <v>0</v>
      </c>
      <c r="J16" s="36">
        <f>SUM(I13:I16)</f>
        <v>8.2</v>
      </c>
      <c r="K16" s="18"/>
      <c r="L16" s="22"/>
      <c r="M16" s="22"/>
      <c r="N16" s="22"/>
      <c r="O16" s="28"/>
      <c r="P16" s="36"/>
      <c r="Q16" s="18"/>
      <c r="R16" s="22"/>
      <c r="S16" s="22"/>
      <c r="T16" s="22"/>
      <c r="U16" s="28"/>
      <c r="V16" s="36"/>
      <c r="W16" s="18"/>
      <c r="X16" s="22"/>
      <c r="Y16" s="22"/>
      <c r="Z16" s="22"/>
      <c r="AA16" s="28"/>
      <c r="AB16" s="36"/>
      <c r="AC16" s="18"/>
      <c r="AD16" s="22"/>
      <c r="AE16" s="22"/>
      <c r="AF16" s="22"/>
      <c r="AG16" s="28">
        <f>SUMIF(5!$S$2:$S$37,11,5!$G$2:$G$37)</f>
        <v>0</v>
      </c>
      <c r="AH16" s="36"/>
      <c r="AI16" s="18"/>
      <c r="AJ16" s="22"/>
      <c r="AK16" s="22"/>
      <c r="AL16" s="22"/>
      <c r="AM16" s="28">
        <f>SUMIF(6!$S$2:$S$37,11,6!$G$2:$G$37)</f>
        <v>0</v>
      </c>
      <c r="AN16" s="36">
        <f>SUM(AM13:AM16)</f>
        <v>0</v>
      </c>
      <c r="AO16" s="18"/>
      <c r="AP16" s="22"/>
      <c r="AQ16" s="22"/>
      <c r="AR16" s="22"/>
      <c r="AS16" s="28">
        <f>SUMIF(7!$S$2:$S$37,11,7!$G$2:$G$37)</f>
        <v>0</v>
      </c>
      <c r="AT16" s="36">
        <f>SUM(AS13:AS16)</f>
        <v>0</v>
      </c>
    </row>
    <row r="17" spans="2:46" ht="15">
      <c r="B17" s="20"/>
      <c r="C17" s="21"/>
      <c r="D17" s="26"/>
      <c r="F17" s="1"/>
      <c r="G17" s="1"/>
      <c r="H17" s="1"/>
      <c r="I17" s="28"/>
      <c r="J17" s="37"/>
      <c r="L17" s="1"/>
      <c r="M17" s="1"/>
      <c r="N17" s="1"/>
      <c r="O17" s="28"/>
      <c r="P17" s="37"/>
      <c r="R17" s="1"/>
      <c r="S17" s="1"/>
      <c r="T17" s="1"/>
      <c r="U17" s="28"/>
      <c r="V17" s="37"/>
      <c r="X17" s="1"/>
      <c r="Y17" s="1"/>
      <c r="Z17" s="1"/>
      <c r="AA17" s="28"/>
      <c r="AB17" s="37"/>
      <c r="AD17" s="1"/>
      <c r="AE17" s="1"/>
      <c r="AF17" s="1"/>
      <c r="AG17" s="28"/>
      <c r="AH17" s="37"/>
      <c r="AJ17" s="1"/>
      <c r="AK17" s="1"/>
      <c r="AL17" s="1"/>
      <c r="AM17" s="28"/>
      <c r="AN17" s="37"/>
      <c r="AP17" s="1"/>
      <c r="AQ17" s="1"/>
      <c r="AR17" s="1"/>
      <c r="AS17" s="28"/>
      <c r="AT17" s="37"/>
    </row>
    <row r="18" spans="2:46" ht="15">
      <c r="B18" s="8">
        <v>12</v>
      </c>
      <c r="C18" s="3" t="s">
        <v>27</v>
      </c>
      <c r="D18" s="7" t="s">
        <v>26</v>
      </c>
      <c r="E18" s="18"/>
      <c r="F18" s="22"/>
      <c r="G18" s="22"/>
      <c r="H18" s="22"/>
      <c r="I18" s="28">
        <f>SUMIF(1!$S$2:$S$37,12,1!$G$2:$G$37)</f>
        <v>0</v>
      </c>
      <c r="J18" s="36">
        <f>I18</f>
        <v>0</v>
      </c>
      <c r="K18" s="18"/>
      <c r="L18" s="22"/>
      <c r="M18" s="22"/>
      <c r="N18" s="22"/>
      <c r="O18" s="28"/>
      <c r="P18" s="36"/>
      <c r="Q18" s="18"/>
      <c r="R18" s="22"/>
      <c r="S18" s="22"/>
      <c r="T18" s="22"/>
      <c r="U18" s="28"/>
      <c r="V18" s="36"/>
      <c r="W18" s="18"/>
      <c r="X18" s="22"/>
      <c r="Y18" s="22"/>
      <c r="Z18" s="22"/>
      <c r="AA18" s="28"/>
      <c r="AB18" s="36"/>
      <c r="AC18" s="18"/>
      <c r="AD18" s="22"/>
      <c r="AE18" s="22"/>
      <c r="AF18" s="22"/>
      <c r="AG18" s="28">
        <f>SUMIF(5!$S$2:$S$37,12,5!$G$2:$G$37)</f>
        <v>0</v>
      </c>
      <c r="AH18" s="36"/>
      <c r="AI18" s="18"/>
      <c r="AJ18" s="22"/>
      <c r="AK18" s="22"/>
      <c r="AL18" s="22"/>
      <c r="AM18" s="28">
        <f>SUMIF(6!$S$2:$S$37,12,6!$G$2:$G$37)</f>
        <v>0</v>
      </c>
      <c r="AN18" s="36">
        <f>AM18</f>
        <v>0</v>
      </c>
      <c r="AO18" s="18"/>
      <c r="AP18" s="22"/>
      <c r="AQ18" s="22"/>
      <c r="AR18" s="22"/>
      <c r="AS18" s="28">
        <f>SUMIF(7!$S$2:$S$37,12,7!$G$2:$G$37)</f>
        <v>0</v>
      </c>
      <c r="AT18" s="36">
        <f>AS18</f>
        <v>0</v>
      </c>
    </row>
    <row r="19" spans="2:46" ht="15">
      <c r="B19" s="8">
        <v>13</v>
      </c>
      <c r="C19" s="3" t="s">
        <v>18</v>
      </c>
      <c r="D19" s="7" t="s">
        <v>28</v>
      </c>
      <c r="E19" s="18"/>
      <c r="F19" s="22"/>
      <c r="G19" s="22"/>
      <c r="H19" s="22"/>
      <c r="I19" s="28">
        <f>SUMIF(1!$S$2:$S$37,13,1!$G$2:$G$37)</f>
        <v>5.8</v>
      </c>
      <c r="J19" s="36">
        <f aca="true" t="shared" si="0" ref="J19:J36">I19</f>
        <v>5.8</v>
      </c>
      <c r="K19" s="18"/>
      <c r="L19" s="22"/>
      <c r="M19" s="22"/>
      <c r="N19" s="22"/>
      <c r="O19" s="28"/>
      <c r="P19" s="36"/>
      <c r="Q19" s="18"/>
      <c r="R19" s="22"/>
      <c r="S19" s="22"/>
      <c r="T19" s="22"/>
      <c r="U19" s="28"/>
      <c r="V19" s="36"/>
      <c r="W19" s="18"/>
      <c r="X19" s="22"/>
      <c r="Y19" s="22"/>
      <c r="Z19" s="22"/>
      <c r="AA19" s="28"/>
      <c r="AB19" s="36"/>
      <c r="AC19" s="18"/>
      <c r="AD19" s="22"/>
      <c r="AE19" s="22"/>
      <c r="AF19" s="22"/>
      <c r="AG19" s="28">
        <f>SUMIF(5!$S$2:$S$37,13,5!$G$2:$G$37)</f>
        <v>5.8</v>
      </c>
      <c r="AH19" s="36"/>
      <c r="AI19" s="18"/>
      <c r="AJ19" s="22"/>
      <c r="AK19" s="22"/>
      <c r="AL19" s="22"/>
      <c r="AM19" s="28">
        <f>SUMIF(6!$S$2:$S$37,13,6!$G$2:$G$37)</f>
        <v>0</v>
      </c>
      <c r="AN19" s="36">
        <f aca="true" t="shared" si="1" ref="AN19:AN36">AM19</f>
        <v>0</v>
      </c>
      <c r="AO19" s="18"/>
      <c r="AP19" s="22"/>
      <c r="AQ19" s="22"/>
      <c r="AR19" s="22"/>
      <c r="AS19" s="28">
        <f>SUMIF(7!$S$2:$S$37,13,7!$G$2:$G$37)</f>
        <v>0</v>
      </c>
      <c r="AT19" s="36">
        <f aca="true" t="shared" si="2" ref="AT19:AT36">AS19</f>
        <v>0</v>
      </c>
    </row>
    <row r="20" spans="2:46" ht="15">
      <c r="B20" s="8">
        <v>14</v>
      </c>
      <c r="C20" s="3" t="s">
        <v>29</v>
      </c>
      <c r="D20" s="7" t="s">
        <v>29</v>
      </c>
      <c r="E20" s="18"/>
      <c r="F20" s="22"/>
      <c r="G20" s="22"/>
      <c r="H20" s="22"/>
      <c r="I20" s="28">
        <f>SUMIF(1!$S$2:$S$37,14,1!$G$2:$G$37)</f>
        <v>0</v>
      </c>
      <c r="J20" s="36">
        <f t="shared" si="0"/>
        <v>0</v>
      </c>
      <c r="K20" s="18"/>
      <c r="L20" s="22"/>
      <c r="M20" s="22"/>
      <c r="N20" s="22"/>
      <c r="O20" s="28"/>
      <c r="P20" s="36"/>
      <c r="Q20" s="18"/>
      <c r="R20" s="22"/>
      <c r="S20" s="22"/>
      <c r="T20" s="22"/>
      <c r="U20" s="28"/>
      <c r="V20" s="36"/>
      <c r="W20" s="18"/>
      <c r="X20" s="22"/>
      <c r="Y20" s="22"/>
      <c r="Z20" s="22"/>
      <c r="AA20" s="28"/>
      <c r="AB20" s="36"/>
      <c r="AC20" s="18"/>
      <c r="AD20" s="22"/>
      <c r="AE20" s="22"/>
      <c r="AF20" s="22"/>
      <c r="AG20" s="28">
        <f>SUMIF(5!$S$2:$S$37,14,5!$G$2:$G$37)</f>
        <v>0</v>
      </c>
      <c r="AH20" s="36"/>
      <c r="AI20" s="18"/>
      <c r="AJ20" s="22"/>
      <c r="AK20" s="22"/>
      <c r="AL20" s="22"/>
      <c r="AM20" s="28">
        <f>SUMIF(6!$S$2:$S$37,14,6!$G$2:$G$37)</f>
        <v>0</v>
      </c>
      <c r="AN20" s="36">
        <f t="shared" si="1"/>
        <v>0</v>
      </c>
      <c r="AO20" s="18"/>
      <c r="AP20" s="22"/>
      <c r="AQ20" s="22"/>
      <c r="AR20" s="22"/>
      <c r="AS20" s="28">
        <f>SUMIF(7!$S$2:$S$37,14,7!$G$2:$G$37)</f>
        <v>0</v>
      </c>
      <c r="AT20" s="36">
        <f t="shared" si="2"/>
        <v>0</v>
      </c>
    </row>
    <row r="21" spans="2:46" ht="15">
      <c r="B21" s="8">
        <v>15</v>
      </c>
      <c r="C21" s="4" t="s">
        <v>37</v>
      </c>
      <c r="D21" s="29" t="s">
        <v>30</v>
      </c>
      <c r="E21" s="18"/>
      <c r="F21" s="22"/>
      <c r="G21" s="22"/>
      <c r="H21" s="22"/>
      <c r="I21" s="28">
        <f>SUMIF(1!$S$2:$S$37,15,1!$G$2:$G$37)</f>
        <v>0</v>
      </c>
      <c r="J21" s="36">
        <f t="shared" si="0"/>
        <v>0</v>
      </c>
      <c r="K21" s="18"/>
      <c r="L21" s="22"/>
      <c r="M21" s="22"/>
      <c r="N21" s="22"/>
      <c r="O21" s="28"/>
      <c r="P21" s="36"/>
      <c r="Q21" s="18"/>
      <c r="R21" s="22"/>
      <c r="S21" s="22"/>
      <c r="T21" s="22"/>
      <c r="U21" s="28"/>
      <c r="V21" s="36"/>
      <c r="W21" s="18"/>
      <c r="X21" s="22"/>
      <c r="Y21" s="22"/>
      <c r="Z21" s="22"/>
      <c r="AA21" s="28"/>
      <c r="AB21" s="36"/>
      <c r="AC21" s="18"/>
      <c r="AD21" s="22"/>
      <c r="AE21" s="22"/>
      <c r="AF21" s="22"/>
      <c r="AG21" s="28">
        <f>SUMIF(5!$S$2:$S$37,15,5!$G$2:$G$37)</f>
        <v>0</v>
      </c>
      <c r="AH21" s="36"/>
      <c r="AI21" s="18"/>
      <c r="AJ21" s="22"/>
      <c r="AK21" s="22"/>
      <c r="AL21" s="22"/>
      <c r="AM21" s="28">
        <f>SUMIF(6!$S$2:$S$37,15,6!$G$2:$G$37)</f>
        <v>0</v>
      </c>
      <c r="AN21" s="36">
        <f t="shared" si="1"/>
        <v>0</v>
      </c>
      <c r="AO21" s="18"/>
      <c r="AP21" s="22"/>
      <c r="AQ21" s="22"/>
      <c r="AR21" s="22"/>
      <c r="AS21" s="28">
        <f>SUMIF(7!$S$2:$S$37,15,7!$G$2:$G$37)</f>
        <v>0</v>
      </c>
      <c r="AT21" s="36">
        <f t="shared" si="2"/>
        <v>0</v>
      </c>
    </row>
    <row r="22" spans="2:46" ht="15">
      <c r="B22" s="8">
        <v>16</v>
      </c>
      <c r="C22" s="4" t="s">
        <v>38</v>
      </c>
      <c r="D22" s="29" t="s">
        <v>31</v>
      </c>
      <c r="E22" s="18"/>
      <c r="F22" s="22"/>
      <c r="G22" s="22"/>
      <c r="H22" s="22"/>
      <c r="I22" s="28">
        <f>SUMIF(1!$S$2:$S$37,16,1!$G$2:$G$37)</f>
        <v>5.8</v>
      </c>
      <c r="J22" s="36">
        <f t="shared" si="0"/>
        <v>5.8</v>
      </c>
      <c r="K22" s="18"/>
      <c r="L22" s="22"/>
      <c r="M22" s="22"/>
      <c r="N22" s="22"/>
      <c r="O22" s="28"/>
      <c r="P22" s="36"/>
      <c r="Q22" s="18"/>
      <c r="R22" s="22"/>
      <c r="S22" s="22"/>
      <c r="T22" s="22"/>
      <c r="U22" s="28"/>
      <c r="V22" s="36"/>
      <c r="W22" s="18"/>
      <c r="X22" s="22"/>
      <c r="Y22" s="22"/>
      <c r="Z22" s="22"/>
      <c r="AA22" s="28"/>
      <c r="AB22" s="36"/>
      <c r="AC22" s="18"/>
      <c r="AD22" s="22"/>
      <c r="AE22" s="22"/>
      <c r="AF22" s="22"/>
      <c r="AG22" s="28">
        <f>SUMIF(5!$S$2:$S$37,16,5!$G$2:$G$37)</f>
        <v>0</v>
      </c>
      <c r="AH22" s="36"/>
      <c r="AI22" s="18"/>
      <c r="AJ22" s="22"/>
      <c r="AK22" s="22"/>
      <c r="AL22" s="22"/>
      <c r="AM22" s="28">
        <f>SUMIF(6!$S$2:$S$37,16,6!$G$2:$G$37)</f>
        <v>0</v>
      </c>
      <c r="AN22" s="36">
        <f t="shared" si="1"/>
        <v>0</v>
      </c>
      <c r="AO22" s="18"/>
      <c r="AP22" s="22"/>
      <c r="AQ22" s="22"/>
      <c r="AR22" s="22"/>
      <c r="AS22" s="28">
        <f>SUMIF(7!$S$2:$S$37,16,7!$G$2:$G$37)</f>
        <v>0</v>
      </c>
      <c r="AT22" s="36">
        <f t="shared" si="2"/>
        <v>0</v>
      </c>
    </row>
    <row r="23" spans="2:46" ht="15">
      <c r="B23" s="8">
        <v>17</v>
      </c>
      <c r="C23" s="4" t="s">
        <v>39</v>
      </c>
      <c r="D23" s="29" t="s">
        <v>32</v>
      </c>
      <c r="E23" s="18"/>
      <c r="F23" s="22"/>
      <c r="G23" s="22"/>
      <c r="H23" s="22"/>
      <c r="I23" s="28">
        <f>SUMIF(1!$S$2:$S$37,17,1!$G$2:$G$37)</f>
        <v>0</v>
      </c>
      <c r="J23" s="36">
        <f t="shared" si="0"/>
        <v>0</v>
      </c>
      <c r="K23" s="18"/>
      <c r="L23" s="22"/>
      <c r="M23" s="22"/>
      <c r="N23" s="22"/>
      <c r="O23" s="28"/>
      <c r="P23" s="36"/>
      <c r="Q23" s="18"/>
      <c r="R23" s="22"/>
      <c r="S23" s="22"/>
      <c r="T23" s="22"/>
      <c r="U23" s="28"/>
      <c r="V23" s="36"/>
      <c r="W23" s="18"/>
      <c r="X23" s="22"/>
      <c r="Y23" s="22"/>
      <c r="Z23" s="22"/>
      <c r="AA23" s="28"/>
      <c r="AB23" s="36"/>
      <c r="AC23" s="18"/>
      <c r="AD23" s="22"/>
      <c r="AE23" s="22"/>
      <c r="AF23" s="22"/>
      <c r="AG23" s="28">
        <f>SUMIF(5!$S$2:$S$37,17,5!$G$2:$G$37)</f>
        <v>0</v>
      </c>
      <c r="AH23" s="36"/>
      <c r="AI23" s="18"/>
      <c r="AJ23" s="22"/>
      <c r="AK23" s="22"/>
      <c r="AL23" s="22"/>
      <c r="AM23" s="28">
        <f>SUMIF(6!$S$2:$S$37,17,6!$G$2:$G$37)</f>
        <v>0</v>
      </c>
      <c r="AN23" s="36">
        <f t="shared" si="1"/>
        <v>0</v>
      </c>
      <c r="AO23" s="18"/>
      <c r="AP23" s="22"/>
      <c r="AQ23" s="22"/>
      <c r="AR23" s="22"/>
      <c r="AS23" s="28">
        <f>SUMIF(7!$S$2:$S$37,17,7!$G$2:$G$37)</f>
        <v>0</v>
      </c>
      <c r="AT23" s="36">
        <f t="shared" si="2"/>
        <v>0</v>
      </c>
    </row>
    <row r="24" spans="2:46" ht="15">
      <c r="B24" s="8">
        <v>18</v>
      </c>
      <c r="C24" s="4" t="s">
        <v>40</v>
      </c>
      <c r="D24" s="29" t="s">
        <v>33</v>
      </c>
      <c r="E24" s="18"/>
      <c r="F24" s="22"/>
      <c r="G24" s="22"/>
      <c r="H24" s="22"/>
      <c r="I24" s="28">
        <f>SUMIF(1!$S$2:$S$37,18,1!$G$2:$G$37)</f>
        <v>0</v>
      </c>
      <c r="J24" s="36">
        <f t="shared" si="0"/>
        <v>0</v>
      </c>
      <c r="K24" s="18"/>
      <c r="L24" s="22"/>
      <c r="M24" s="22"/>
      <c r="N24" s="22"/>
      <c r="O24" s="28"/>
      <c r="P24" s="36"/>
      <c r="Q24" s="18"/>
      <c r="R24" s="22"/>
      <c r="S24" s="22"/>
      <c r="T24" s="22"/>
      <c r="U24" s="28"/>
      <c r="V24" s="36"/>
      <c r="W24" s="18"/>
      <c r="X24" s="22"/>
      <c r="Y24" s="22"/>
      <c r="Z24" s="22"/>
      <c r="AA24" s="28"/>
      <c r="AB24" s="36"/>
      <c r="AC24" s="18"/>
      <c r="AD24" s="22"/>
      <c r="AE24" s="22"/>
      <c r="AF24" s="22"/>
      <c r="AG24" s="28">
        <f>SUMIF(5!$S$2:$S$37,18,5!$G$2:$G$37)</f>
        <v>0</v>
      </c>
      <c r="AH24" s="36"/>
      <c r="AI24" s="18"/>
      <c r="AJ24" s="22"/>
      <c r="AK24" s="22"/>
      <c r="AL24" s="22"/>
      <c r="AM24" s="28">
        <f>SUMIF(6!$S$2:$S$37,18,6!$G$2:$G$37)</f>
        <v>0</v>
      </c>
      <c r="AN24" s="36">
        <f t="shared" si="1"/>
        <v>0</v>
      </c>
      <c r="AO24" s="18"/>
      <c r="AP24" s="22"/>
      <c r="AQ24" s="22"/>
      <c r="AR24" s="22"/>
      <c r="AS24" s="28">
        <f>SUMIF(7!$S$2:$S$37,18,7!$G$2:$G$37)</f>
        <v>0</v>
      </c>
      <c r="AT24" s="36">
        <f t="shared" si="2"/>
        <v>0</v>
      </c>
    </row>
    <row r="25" spans="2:46" ht="15">
      <c r="B25" s="8">
        <v>19</v>
      </c>
      <c r="C25" s="4" t="s">
        <v>41</v>
      </c>
      <c r="D25" s="29" t="s">
        <v>34</v>
      </c>
      <c r="E25" s="18"/>
      <c r="F25" s="22"/>
      <c r="G25" s="22"/>
      <c r="H25" s="22"/>
      <c r="I25" s="28">
        <f>SUMIF(1!$S$2:$S$37,19,1!$G$2:$G$37)</f>
        <v>0</v>
      </c>
      <c r="J25" s="36">
        <f t="shared" si="0"/>
        <v>0</v>
      </c>
      <c r="K25" s="18"/>
      <c r="L25" s="22"/>
      <c r="M25" s="22"/>
      <c r="N25" s="22"/>
      <c r="O25" s="28"/>
      <c r="P25" s="36"/>
      <c r="Q25" s="18"/>
      <c r="R25" s="22"/>
      <c r="S25" s="22"/>
      <c r="T25" s="22"/>
      <c r="U25" s="28"/>
      <c r="V25" s="36"/>
      <c r="W25" s="18"/>
      <c r="X25" s="22"/>
      <c r="Y25" s="22"/>
      <c r="Z25" s="22"/>
      <c r="AA25" s="28"/>
      <c r="AB25" s="36"/>
      <c r="AC25" s="18"/>
      <c r="AD25" s="22"/>
      <c r="AE25" s="22"/>
      <c r="AF25" s="22"/>
      <c r="AG25" s="28">
        <f>SUMIF(5!$S$2:$S$37,19,5!$G$2:$G$37)</f>
        <v>7.6</v>
      </c>
      <c r="AH25" s="36"/>
      <c r="AI25" s="18"/>
      <c r="AJ25" s="22"/>
      <c r="AK25" s="22"/>
      <c r="AL25" s="22"/>
      <c r="AM25" s="28">
        <f>SUMIF(6!$S$2:$S$37,19,6!$G$2:$G$37)</f>
        <v>0</v>
      </c>
      <c r="AN25" s="36">
        <f t="shared" si="1"/>
        <v>0</v>
      </c>
      <c r="AO25" s="18"/>
      <c r="AP25" s="22"/>
      <c r="AQ25" s="22"/>
      <c r="AR25" s="22"/>
      <c r="AS25" s="28">
        <f>SUMIF(7!$S$2:$S$37,19,7!$G$2:$G$37)</f>
        <v>0</v>
      </c>
      <c r="AT25" s="36">
        <f t="shared" si="2"/>
        <v>0</v>
      </c>
    </row>
    <row r="26" spans="2:46" ht="15">
      <c r="B26" s="8">
        <v>20</v>
      </c>
      <c r="C26" s="4" t="s">
        <v>42</v>
      </c>
      <c r="D26" s="29" t="s">
        <v>35</v>
      </c>
      <c r="E26" s="18"/>
      <c r="F26" s="22"/>
      <c r="G26" s="22"/>
      <c r="H26" s="22"/>
      <c r="I26" s="28">
        <f>SUMIF(1!$S$2:$S$37,20,1!$G$2:$G$37)</f>
        <v>0</v>
      </c>
      <c r="J26" s="36">
        <f t="shared" si="0"/>
        <v>0</v>
      </c>
      <c r="K26" s="18"/>
      <c r="L26" s="22"/>
      <c r="M26" s="22"/>
      <c r="N26" s="22"/>
      <c r="O26" s="28"/>
      <c r="P26" s="36"/>
      <c r="Q26" s="18"/>
      <c r="R26" s="22"/>
      <c r="S26" s="22"/>
      <c r="T26" s="22"/>
      <c r="U26" s="28"/>
      <c r="V26" s="36"/>
      <c r="W26" s="18"/>
      <c r="X26" s="22"/>
      <c r="Y26" s="22"/>
      <c r="Z26" s="22"/>
      <c r="AA26" s="28"/>
      <c r="AB26" s="36"/>
      <c r="AC26" s="18"/>
      <c r="AD26" s="22"/>
      <c r="AE26" s="22"/>
      <c r="AF26" s="22"/>
      <c r="AG26" s="28">
        <f>SUMIF(5!$S$2:$S$37,20,5!$G$2:$G$37)</f>
        <v>0</v>
      </c>
      <c r="AH26" s="36"/>
      <c r="AI26" s="18"/>
      <c r="AJ26" s="22"/>
      <c r="AK26" s="22"/>
      <c r="AL26" s="22"/>
      <c r="AM26" s="28">
        <f>SUMIF(6!$S$2:$S$37,20,6!$G$2:$G$37)</f>
        <v>0</v>
      </c>
      <c r="AN26" s="36">
        <f t="shared" si="1"/>
        <v>0</v>
      </c>
      <c r="AO26" s="18"/>
      <c r="AP26" s="22"/>
      <c r="AQ26" s="22"/>
      <c r="AR26" s="22"/>
      <c r="AS26" s="28">
        <f>SUMIF(7!$S$2:$S$37,20,7!$G$2:$G$37)</f>
        <v>0</v>
      </c>
      <c r="AT26" s="36">
        <f t="shared" si="2"/>
        <v>0</v>
      </c>
    </row>
    <row r="27" spans="2:46" ht="15">
      <c r="B27" s="8">
        <v>21</v>
      </c>
      <c r="C27" s="4" t="s">
        <v>43</v>
      </c>
      <c r="D27" s="29" t="s">
        <v>36</v>
      </c>
      <c r="E27" s="18"/>
      <c r="F27" s="22"/>
      <c r="G27" s="22"/>
      <c r="H27" s="22"/>
      <c r="I27" s="28">
        <f>SUMIF(1!$S$2:$S$37,21,1!$G$2:$G$37)</f>
        <v>0</v>
      </c>
      <c r="J27" s="36">
        <f t="shared" si="0"/>
        <v>0</v>
      </c>
      <c r="K27" s="18"/>
      <c r="L27" s="22"/>
      <c r="M27" s="22"/>
      <c r="N27" s="22"/>
      <c r="O27" s="28"/>
      <c r="P27" s="36"/>
      <c r="Q27" s="18"/>
      <c r="R27" s="22"/>
      <c r="S27" s="22"/>
      <c r="T27" s="22"/>
      <c r="U27" s="28"/>
      <c r="V27" s="36"/>
      <c r="W27" s="18"/>
      <c r="X27" s="22"/>
      <c r="Y27" s="22"/>
      <c r="Z27" s="22"/>
      <c r="AA27" s="28"/>
      <c r="AB27" s="36"/>
      <c r="AC27" s="18"/>
      <c r="AD27" s="22"/>
      <c r="AE27" s="22"/>
      <c r="AF27" s="22"/>
      <c r="AG27" s="28">
        <f>SUMIF(5!$S$2:$S$37,21,5!$G$2:$G$37)</f>
        <v>0</v>
      </c>
      <c r="AH27" s="36"/>
      <c r="AI27" s="18"/>
      <c r="AJ27" s="22"/>
      <c r="AK27" s="22"/>
      <c r="AL27" s="22"/>
      <c r="AM27" s="28">
        <f>SUMIF(6!$S$2:$S$37,21,6!$G$2:$G$37)</f>
        <v>0</v>
      </c>
      <c r="AN27" s="36">
        <f t="shared" si="1"/>
        <v>0</v>
      </c>
      <c r="AO27" s="18"/>
      <c r="AP27" s="22"/>
      <c r="AQ27" s="22"/>
      <c r="AR27" s="22"/>
      <c r="AS27" s="28">
        <f>SUMIF(7!$S$2:$S$37,21,7!$G$2:$G$37)</f>
        <v>0</v>
      </c>
      <c r="AT27" s="36">
        <f t="shared" si="2"/>
        <v>0</v>
      </c>
    </row>
    <row r="28" spans="2:46" ht="15">
      <c r="B28" s="8">
        <v>22</v>
      </c>
      <c r="C28" s="2"/>
      <c r="D28" s="30"/>
      <c r="E28" s="18"/>
      <c r="F28" s="22"/>
      <c r="G28" s="22"/>
      <c r="H28" s="22"/>
      <c r="I28" s="28">
        <f>SUMIF(1!$S$2:$S$37,22,1!$G$2:$G$37)</f>
        <v>0</v>
      </c>
      <c r="J28" s="36">
        <f t="shared" si="0"/>
        <v>0</v>
      </c>
      <c r="K28" s="18"/>
      <c r="L28" s="22"/>
      <c r="M28" s="22"/>
      <c r="N28" s="22"/>
      <c r="O28" s="28"/>
      <c r="P28" s="36"/>
      <c r="Q28" s="18"/>
      <c r="R28" s="22"/>
      <c r="S28" s="22"/>
      <c r="T28" s="22"/>
      <c r="U28" s="28"/>
      <c r="V28" s="36"/>
      <c r="W28" s="18"/>
      <c r="X28" s="22"/>
      <c r="Y28" s="22"/>
      <c r="Z28" s="22"/>
      <c r="AA28" s="28"/>
      <c r="AB28" s="36"/>
      <c r="AC28" s="18"/>
      <c r="AD28" s="22"/>
      <c r="AE28" s="22"/>
      <c r="AF28" s="22"/>
      <c r="AG28" s="28">
        <f>SUMIF(5!$S$2:$S$37,22,5!$G$2:$G$37)</f>
        <v>0</v>
      </c>
      <c r="AH28" s="36"/>
      <c r="AI28" s="18"/>
      <c r="AJ28" s="22"/>
      <c r="AK28" s="22"/>
      <c r="AL28" s="22"/>
      <c r="AM28" s="28">
        <f>SUMIF(6!$S$2:$S$37,22,6!$G$2:$G$37)</f>
        <v>0</v>
      </c>
      <c r="AN28" s="36">
        <f t="shared" si="1"/>
        <v>0</v>
      </c>
      <c r="AO28" s="18"/>
      <c r="AP28" s="22"/>
      <c r="AQ28" s="22"/>
      <c r="AR28" s="22"/>
      <c r="AS28" s="28">
        <f>SUMIF(7!$S$2:$S$37,22,7!$G$2:$G$37)</f>
        <v>0</v>
      </c>
      <c r="AT28" s="36">
        <f t="shared" si="2"/>
        <v>0</v>
      </c>
    </row>
    <row r="29" spans="2:46" ht="15">
      <c r="B29" s="8">
        <v>23</v>
      </c>
      <c r="C29" s="19"/>
      <c r="D29" s="31"/>
      <c r="E29" s="18"/>
      <c r="F29" s="18"/>
      <c r="G29" s="18"/>
      <c r="H29" s="18"/>
      <c r="I29" s="28">
        <f>SUMIF(1!$S$2:$S$37,23,1!$G$2:$G$37)</f>
        <v>0</v>
      </c>
      <c r="J29" s="36">
        <f t="shared" si="0"/>
        <v>0</v>
      </c>
      <c r="K29" s="18"/>
      <c r="L29" s="18"/>
      <c r="M29" s="18"/>
      <c r="N29" s="18"/>
      <c r="O29" s="28"/>
      <c r="P29" s="38"/>
      <c r="Q29" s="18"/>
      <c r="R29" s="18"/>
      <c r="S29" s="18"/>
      <c r="T29" s="18"/>
      <c r="U29" s="28"/>
      <c r="V29" s="38"/>
      <c r="W29" s="18"/>
      <c r="X29" s="18"/>
      <c r="Y29" s="18"/>
      <c r="Z29" s="18"/>
      <c r="AA29" s="28"/>
      <c r="AB29" s="38"/>
      <c r="AC29" s="18"/>
      <c r="AD29" s="18"/>
      <c r="AE29" s="18"/>
      <c r="AF29" s="18"/>
      <c r="AG29" s="28">
        <f>SUMIF(5!$S$2:$S$37,23,5!$G$2:$G$37)</f>
        <v>0</v>
      </c>
      <c r="AH29" s="38"/>
      <c r="AI29" s="18"/>
      <c r="AJ29" s="18"/>
      <c r="AK29" s="18"/>
      <c r="AL29" s="18"/>
      <c r="AM29" s="28">
        <f>SUMIF(6!$S$2:$S$37,23,6!$G$2:$G$37)</f>
        <v>0</v>
      </c>
      <c r="AN29" s="36">
        <f t="shared" si="1"/>
        <v>0</v>
      </c>
      <c r="AO29" s="18"/>
      <c r="AP29" s="18"/>
      <c r="AQ29" s="18"/>
      <c r="AR29" s="18"/>
      <c r="AS29" s="28">
        <f>SUMIF(7!$S$2:$S$37,23,7!$G$2:$G$37)</f>
        <v>0</v>
      </c>
      <c r="AT29" s="36">
        <f t="shared" si="2"/>
        <v>0</v>
      </c>
    </row>
    <row r="30" spans="2:46" ht="15">
      <c r="B30" s="8">
        <v>24</v>
      </c>
      <c r="C30" s="19"/>
      <c r="D30" s="31"/>
      <c r="E30" s="18"/>
      <c r="F30" s="18"/>
      <c r="G30" s="18"/>
      <c r="H30" s="18"/>
      <c r="I30" s="28">
        <f>SUMIF(1!$S$2:$S$37,24,1!$G$2:$G$37)</f>
        <v>0</v>
      </c>
      <c r="J30" s="36">
        <f t="shared" si="0"/>
        <v>0</v>
      </c>
      <c r="K30" s="18"/>
      <c r="L30" s="18"/>
      <c r="M30" s="18"/>
      <c r="N30" s="18"/>
      <c r="O30" s="28"/>
      <c r="P30" s="38"/>
      <c r="Q30" s="18"/>
      <c r="R30" s="18"/>
      <c r="S30" s="18"/>
      <c r="T30" s="18"/>
      <c r="U30" s="28"/>
      <c r="V30" s="38"/>
      <c r="W30" s="18"/>
      <c r="X30" s="18"/>
      <c r="Y30" s="18"/>
      <c r="Z30" s="18"/>
      <c r="AA30" s="28"/>
      <c r="AB30" s="38"/>
      <c r="AC30" s="18"/>
      <c r="AD30" s="18"/>
      <c r="AE30" s="18"/>
      <c r="AF30" s="18"/>
      <c r="AG30" s="28">
        <f>SUMIF(5!$S$2:$S$37,24,5!$G$2:$G$37)</f>
        <v>0</v>
      </c>
      <c r="AH30" s="38"/>
      <c r="AI30" s="18"/>
      <c r="AJ30" s="18"/>
      <c r="AK30" s="18"/>
      <c r="AL30" s="18"/>
      <c r="AM30" s="28">
        <f>SUMIF(6!$S$2:$S$37,24,6!$G$2:$G$37)</f>
        <v>0</v>
      </c>
      <c r="AN30" s="36">
        <f t="shared" si="1"/>
        <v>0</v>
      </c>
      <c r="AO30" s="18"/>
      <c r="AP30" s="18"/>
      <c r="AQ30" s="18"/>
      <c r="AR30" s="18"/>
      <c r="AS30" s="28">
        <f>SUMIF(7!$S$2:$S$37,24,7!$G$2:$G$37)</f>
        <v>0</v>
      </c>
      <c r="AT30" s="36">
        <f t="shared" si="2"/>
        <v>0</v>
      </c>
    </row>
    <row r="31" spans="2:46" ht="15">
      <c r="B31" s="8">
        <v>25</v>
      </c>
      <c r="C31" s="19"/>
      <c r="D31" s="31"/>
      <c r="E31" s="18"/>
      <c r="F31" s="18"/>
      <c r="G31" s="18"/>
      <c r="H31" s="18"/>
      <c r="I31" s="28">
        <f>SUMIF(1!$S$2:$S$37,25,1!$G$2:$G$37)</f>
        <v>0</v>
      </c>
      <c r="J31" s="36">
        <f t="shared" si="0"/>
        <v>0</v>
      </c>
      <c r="K31" s="18"/>
      <c r="L31" s="18"/>
      <c r="M31" s="18"/>
      <c r="N31" s="18"/>
      <c r="O31" s="28"/>
      <c r="P31" s="38"/>
      <c r="Q31" s="18"/>
      <c r="R31" s="18"/>
      <c r="S31" s="18"/>
      <c r="T31" s="18"/>
      <c r="U31" s="28"/>
      <c r="V31" s="38"/>
      <c r="W31" s="18"/>
      <c r="X31" s="18"/>
      <c r="Y31" s="18"/>
      <c r="Z31" s="18"/>
      <c r="AA31" s="28"/>
      <c r="AB31" s="38"/>
      <c r="AC31" s="18"/>
      <c r="AD31" s="18"/>
      <c r="AE31" s="18"/>
      <c r="AF31" s="18"/>
      <c r="AG31" s="28">
        <f>SUMIF(5!$S$2:$S$37,25,5!$G$2:$G$37)</f>
        <v>0</v>
      </c>
      <c r="AH31" s="38"/>
      <c r="AI31" s="18"/>
      <c r="AJ31" s="18"/>
      <c r="AK31" s="18"/>
      <c r="AL31" s="18"/>
      <c r="AM31" s="28">
        <f>SUMIF(6!$S$2:$S$37,25,6!$G$2:$G$37)</f>
        <v>0</v>
      </c>
      <c r="AN31" s="36">
        <f t="shared" si="1"/>
        <v>0</v>
      </c>
      <c r="AO31" s="18"/>
      <c r="AP31" s="18"/>
      <c r="AQ31" s="18"/>
      <c r="AR31" s="18"/>
      <c r="AS31" s="28">
        <f>SUMIF(7!$S$2:$S$37,25,7!$G$2:$G$37)</f>
        <v>0</v>
      </c>
      <c r="AT31" s="36">
        <f t="shared" si="2"/>
        <v>0</v>
      </c>
    </row>
    <row r="32" spans="2:46" ht="15">
      <c r="B32" s="8">
        <v>26</v>
      </c>
      <c r="C32" s="19"/>
      <c r="D32" s="31"/>
      <c r="E32" s="18"/>
      <c r="F32" s="18"/>
      <c r="G32" s="18"/>
      <c r="H32" s="18"/>
      <c r="I32" s="28">
        <f>SUMIF(1!$S$2:$S$37,26,1!$G$2:$G$37)</f>
        <v>0</v>
      </c>
      <c r="J32" s="36">
        <f t="shared" si="0"/>
        <v>0</v>
      </c>
      <c r="K32" s="18"/>
      <c r="L32" s="18"/>
      <c r="M32" s="18"/>
      <c r="N32" s="18"/>
      <c r="O32" s="28"/>
      <c r="P32" s="38"/>
      <c r="Q32" s="18"/>
      <c r="R32" s="18"/>
      <c r="S32" s="18"/>
      <c r="T32" s="18"/>
      <c r="U32" s="28"/>
      <c r="V32" s="38"/>
      <c r="W32" s="18"/>
      <c r="X32" s="18"/>
      <c r="Y32" s="18"/>
      <c r="Z32" s="18"/>
      <c r="AA32" s="28"/>
      <c r="AB32" s="38"/>
      <c r="AC32" s="18"/>
      <c r="AD32" s="18"/>
      <c r="AE32" s="18"/>
      <c r="AF32" s="18"/>
      <c r="AG32" s="28">
        <f>SUMIF(5!$S$2:$S$37,26,5!$G$2:$G$37)</f>
        <v>0</v>
      </c>
      <c r="AH32" s="38"/>
      <c r="AI32" s="18"/>
      <c r="AJ32" s="18"/>
      <c r="AK32" s="18"/>
      <c r="AL32" s="18"/>
      <c r="AM32" s="28">
        <f>SUMIF(6!$S$2:$S$37,26,6!$G$2:$G$37)</f>
        <v>0</v>
      </c>
      <c r="AN32" s="36">
        <f t="shared" si="1"/>
        <v>0</v>
      </c>
      <c r="AO32" s="18"/>
      <c r="AP32" s="18"/>
      <c r="AQ32" s="18"/>
      <c r="AR32" s="18"/>
      <c r="AS32" s="28">
        <f>SUMIF(7!$S$2:$S$37,26,7!$G$2:$G$37)</f>
        <v>0</v>
      </c>
      <c r="AT32" s="36">
        <f t="shared" si="2"/>
        <v>0</v>
      </c>
    </row>
    <row r="33" spans="2:46" ht="15">
      <c r="B33" s="8">
        <v>27</v>
      </c>
      <c r="C33" s="19"/>
      <c r="D33" s="31"/>
      <c r="E33" s="18"/>
      <c r="F33" s="18"/>
      <c r="G33" s="18"/>
      <c r="H33" s="18"/>
      <c r="I33" s="28">
        <f>SUMIF(1!$S$2:$S$37,27,1!$G$2:$G$37)</f>
        <v>0</v>
      </c>
      <c r="J33" s="36">
        <f t="shared" si="0"/>
        <v>0</v>
      </c>
      <c r="K33" s="18"/>
      <c r="L33" s="18"/>
      <c r="M33" s="18"/>
      <c r="N33" s="18"/>
      <c r="O33" s="28"/>
      <c r="P33" s="38"/>
      <c r="Q33" s="18"/>
      <c r="R33" s="18"/>
      <c r="S33" s="18"/>
      <c r="T33" s="18"/>
      <c r="U33" s="28"/>
      <c r="V33" s="38"/>
      <c r="W33" s="18"/>
      <c r="X33" s="18"/>
      <c r="Y33" s="18"/>
      <c r="Z33" s="18"/>
      <c r="AA33" s="28"/>
      <c r="AB33" s="38"/>
      <c r="AC33" s="18"/>
      <c r="AD33" s="18"/>
      <c r="AE33" s="18"/>
      <c r="AF33" s="18"/>
      <c r="AG33" s="28">
        <f>SUMIF(5!$S$2:$S$3771,5!$G$2:$G$37)</f>
        <v>0</v>
      </c>
      <c r="AH33" s="38"/>
      <c r="AI33" s="18"/>
      <c r="AJ33" s="18"/>
      <c r="AK33" s="18"/>
      <c r="AL33" s="18"/>
      <c r="AM33" s="28">
        <f>SUMIF(6!$S$2:$S$3771,6!$G$2:$G$37)</f>
        <v>0</v>
      </c>
      <c r="AN33" s="36">
        <f t="shared" si="1"/>
        <v>0</v>
      </c>
      <c r="AO33" s="18"/>
      <c r="AP33" s="18"/>
      <c r="AQ33" s="18"/>
      <c r="AR33" s="18"/>
      <c r="AS33" s="28">
        <f>SUMIF(7!$S$2:$S$3771,7!$G$2:$G$37)</f>
        <v>0</v>
      </c>
      <c r="AT33" s="36">
        <f t="shared" si="2"/>
        <v>0</v>
      </c>
    </row>
    <row r="34" spans="2:46" ht="15">
      <c r="B34" s="8">
        <v>28</v>
      </c>
      <c r="C34" s="19"/>
      <c r="D34" s="31"/>
      <c r="E34" s="18"/>
      <c r="F34" s="18"/>
      <c r="G34" s="18"/>
      <c r="H34" s="18"/>
      <c r="I34" s="28">
        <f>SUMIF(1!$S$2:$S$37,28,1!$G$2:$G$37)</f>
        <v>0</v>
      </c>
      <c r="J34" s="36">
        <f t="shared" si="0"/>
        <v>0</v>
      </c>
      <c r="K34" s="18"/>
      <c r="L34" s="18"/>
      <c r="M34" s="18"/>
      <c r="N34" s="18"/>
      <c r="O34" s="28"/>
      <c r="P34" s="38"/>
      <c r="Q34" s="18"/>
      <c r="R34" s="18"/>
      <c r="S34" s="18"/>
      <c r="T34" s="18"/>
      <c r="U34" s="28"/>
      <c r="V34" s="38"/>
      <c r="W34" s="18"/>
      <c r="X34" s="18"/>
      <c r="Y34" s="18"/>
      <c r="Z34" s="18"/>
      <c r="AA34" s="28"/>
      <c r="AB34" s="38"/>
      <c r="AC34" s="18"/>
      <c r="AD34" s="18"/>
      <c r="AE34" s="18"/>
      <c r="AF34" s="18"/>
      <c r="AG34" s="28">
        <f>SUMIF(5!$S$2:$S$37281,5!$G$2:$G$37)</f>
        <v>0</v>
      </c>
      <c r="AH34" s="38"/>
      <c r="AI34" s="18"/>
      <c r="AJ34" s="18"/>
      <c r="AK34" s="18"/>
      <c r="AL34" s="18"/>
      <c r="AM34" s="28">
        <f>SUMIF(6!$S$2:$S$37281,6!$G$2:$G$37)</f>
        <v>0</v>
      </c>
      <c r="AN34" s="36">
        <f t="shared" si="1"/>
        <v>0</v>
      </c>
      <c r="AO34" s="18"/>
      <c r="AP34" s="18"/>
      <c r="AQ34" s="18"/>
      <c r="AR34" s="18"/>
      <c r="AS34" s="28">
        <f>SUMIF(7!$S$2:$S$37281,7!$G$2:$G$37)</f>
        <v>0</v>
      </c>
      <c r="AT34" s="36">
        <f t="shared" si="2"/>
        <v>0</v>
      </c>
    </row>
    <row r="35" spans="2:46" ht="15">
      <c r="B35" s="8">
        <v>29</v>
      </c>
      <c r="C35" s="19"/>
      <c r="D35" s="31"/>
      <c r="E35" s="18"/>
      <c r="F35" s="18"/>
      <c r="G35" s="18"/>
      <c r="H35" s="18"/>
      <c r="I35" s="28">
        <f>SUMIF(1!$S$2:$S$37,29,1!$G$2:$G$37)</f>
        <v>0</v>
      </c>
      <c r="J35" s="36">
        <f t="shared" si="0"/>
        <v>0</v>
      </c>
      <c r="K35" s="18"/>
      <c r="L35" s="18"/>
      <c r="M35" s="18"/>
      <c r="N35" s="18"/>
      <c r="O35" s="28"/>
      <c r="P35" s="38"/>
      <c r="Q35" s="18"/>
      <c r="R35" s="18"/>
      <c r="S35" s="18"/>
      <c r="T35" s="18"/>
      <c r="U35" s="28"/>
      <c r="V35" s="38"/>
      <c r="W35" s="18"/>
      <c r="X35" s="18"/>
      <c r="Y35" s="18"/>
      <c r="Z35" s="18"/>
      <c r="AA35" s="28"/>
      <c r="AB35" s="38"/>
      <c r="AC35" s="18"/>
      <c r="AD35" s="18"/>
      <c r="AE35" s="18"/>
      <c r="AF35" s="18"/>
      <c r="AG35" s="28">
        <f>SUMIF(5!$S$2:$S$37291,5!$G$2:$G$37)</f>
        <v>0</v>
      </c>
      <c r="AH35" s="38"/>
      <c r="AI35" s="18"/>
      <c r="AJ35" s="18"/>
      <c r="AK35" s="18"/>
      <c r="AL35" s="18"/>
      <c r="AM35" s="28">
        <f>SUMIF(6!$S$2:$S$37291,6!$G$2:$G$37)</f>
        <v>0</v>
      </c>
      <c r="AN35" s="36">
        <f t="shared" si="1"/>
        <v>0</v>
      </c>
      <c r="AO35" s="18"/>
      <c r="AP35" s="18"/>
      <c r="AQ35" s="18"/>
      <c r="AR35" s="18"/>
      <c r="AS35" s="28">
        <f>SUMIF(7!$S$2:$S$37291,7!$G$2:$G$37)</f>
        <v>0</v>
      </c>
      <c r="AT35" s="36">
        <f t="shared" si="2"/>
        <v>0</v>
      </c>
    </row>
    <row r="36" spans="2:46" ht="15">
      <c r="B36" s="8">
        <v>30</v>
      </c>
      <c r="C36" s="19"/>
      <c r="D36" s="18"/>
      <c r="E36" s="18"/>
      <c r="F36" s="18"/>
      <c r="G36" s="18"/>
      <c r="H36" s="18"/>
      <c r="I36" s="28">
        <f>SUMIF(1!$S$2:$S$37,30,1!$G$2:$G$37)</f>
        <v>0</v>
      </c>
      <c r="J36" s="36">
        <f t="shared" si="0"/>
        <v>0</v>
      </c>
      <c r="K36" s="18"/>
      <c r="L36" s="18"/>
      <c r="M36" s="18"/>
      <c r="N36" s="18"/>
      <c r="O36" s="28"/>
      <c r="P36" s="38"/>
      <c r="Q36" s="18"/>
      <c r="R36" s="18"/>
      <c r="S36" s="18"/>
      <c r="T36" s="18"/>
      <c r="U36" s="28"/>
      <c r="V36" s="38"/>
      <c r="W36" s="18"/>
      <c r="X36" s="18"/>
      <c r="Y36" s="18"/>
      <c r="Z36" s="18"/>
      <c r="AA36" s="28"/>
      <c r="AB36" s="38"/>
      <c r="AC36" s="18"/>
      <c r="AD36" s="18"/>
      <c r="AE36" s="18"/>
      <c r="AF36" s="18"/>
      <c r="AG36" s="28">
        <f>SUMIF(5!$S$2:$S$37301,5!$G$2:$G$37)</f>
        <v>0</v>
      </c>
      <c r="AH36" s="38"/>
      <c r="AI36" s="18"/>
      <c r="AJ36" s="18"/>
      <c r="AK36" s="18"/>
      <c r="AL36" s="18"/>
      <c r="AM36" s="28">
        <f>SUMIF(6!$S$2:$S$37301,6!$G$2:$G$37)</f>
        <v>0</v>
      </c>
      <c r="AN36" s="36">
        <f t="shared" si="1"/>
        <v>0</v>
      </c>
      <c r="AO36" s="18"/>
      <c r="AP36" s="18"/>
      <c r="AQ36" s="18"/>
      <c r="AR36" s="18"/>
      <c r="AS36" s="28">
        <f>SUMIF(7!$S$2:$S$37301,7!$G$2:$G$37)</f>
        <v>0</v>
      </c>
      <c r="AT36" s="36">
        <f t="shared" si="2"/>
        <v>0</v>
      </c>
    </row>
  </sheetData>
  <sheetProtection/>
  <mergeCells count="10">
    <mergeCell ref="AI1:AN1"/>
    <mergeCell ref="AO1:AT1"/>
    <mergeCell ref="C2:C3"/>
    <mergeCell ref="B2:B3"/>
    <mergeCell ref="W1:AB1"/>
    <mergeCell ref="AC1:AH1"/>
    <mergeCell ref="Q1:V1"/>
    <mergeCell ref="K1:P1"/>
    <mergeCell ref="E1:J1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7109375" style="0" customWidth="1"/>
    <col min="2" max="2" width="11.7109375" style="0" customWidth="1"/>
    <col min="3" max="4" width="18.7109375" style="0" customWidth="1"/>
    <col min="5" max="5" width="10.7109375" style="0" customWidth="1"/>
    <col min="6" max="6" width="15.7109375" style="13" customWidth="1"/>
    <col min="7" max="8" width="10.7109375" style="14" customWidth="1"/>
    <col min="9" max="9" width="10.7109375" style="0" customWidth="1"/>
    <col min="10" max="10" width="12.7109375" style="0" customWidth="1"/>
    <col min="11" max="18" width="10.7109375" style="0" customWidth="1"/>
    <col min="19" max="19" width="16.00390625" style="0" customWidth="1"/>
    <col min="20" max="21" width="15.7109375" style="0" customWidth="1"/>
    <col min="24" max="24" width="11.140625" style="0" customWidth="1"/>
    <col min="25" max="25" width="11.57421875" style="0" customWidth="1"/>
  </cols>
  <sheetData>
    <row r="1" spans="1:21" ht="18">
      <c r="A1" s="10" t="s">
        <v>114</v>
      </c>
      <c r="B1" s="10"/>
      <c r="C1" s="10"/>
      <c r="D1" s="10"/>
      <c r="E1" s="10"/>
      <c r="F1" s="11"/>
      <c r="G1" s="12"/>
      <c r="H1" s="1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15">
      <c r="A2" t="s">
        <v>94</v>
      </c>
    </row>
    <row r="3" ht="15">
      <c r="X3" s="39">
        <v>43089</v>
      </c>
    </row>
    <row r="4" spans="1:21" ht="15">
      <c r="A4" s="15" t="s">
        <v>45</v>
      </c>
      <c r="B4" s="15" t="s">
        <v>46</v>
      </c>
      <c r="C4" s="15" t="s">
        <v>47</v>
      </c>
      <c r="D4" s="15" t="s">
        <v>48</v>
      </c>
      <c r="E4" s="15" t="s">
        <v>49</v>
      </c>
      <c r="F4" s="16" t="s">
        <v>50</v>
      </c>
      <c r="G4" s="17" t="s">
        <v>51</v>
      </c>
      <c r="H4" s="17" t="s">
        <v>52</v>
      </c>
      <c r="I4" s="15" t="s">
        <v>53</v>
      </c>
      <c r="J4" s="15" t="s">
        <v>54</v>
      </c>
      <c r="K4" s="15" t="s">
        <v>55</v>
      </c>
      <c r="L4" s="15" t="s">
        <v>56</v>
      </c>
      <c r="M4" s="15" t="s">
        <v>57</v>
      </c>
      <c r="N4" s="15" t="s">
        <v>58</v>
      </c>
      <c r="O4" s="15" t="s">
        <v>59</v>
      </c>
      <c r="P4" s="15" t="s">
        <v>60</v>
      </c>
      <c r="Q4" s="15" t="s">
        <v>61</v>
      </c>
      <c r="R4" s="15" t="s">
        <v>62</v>
      </c>
      <c r="S4" s="15" t="s">
        <v>63</v>
      </c>
      <c r="T4" s="15" t="s">
        <v>64</v>
      </c>
      <c r="U4" s="15" t="s">
        <v>65</v>
      </c>
    </row>
    <row r="5" spans="1:4" ht="15">
      <c r="A5">
        <v>9504</v>
      </c>
      <c r="B5">
        <v>27</v>
      </c>
      <c r="C5" t="s">
        <v>66</v>
      </c>
      <c r="D5" t="s">
        <v>67</v>
      </c>
    </row>
    <row r="6" spans="1:21" ht="15">
      <c r="A6">
        <v>9504</v>
      </c>
      <c r="B6">
        <v>28</v>
      </c>
      <c r="C6" t="s">
        <v>68</v>
      </c>
      <c r="D6" t="s">
        <v>69</v>
      </c>
      <c r="E6">
        <v>1</v>
      </c>
      <c r="F6" s="13">
        <v>1</v>
      </c>
      <c r="G6" s="14">
        <v>3.8</v>
      </c>
      <c r="H6" s="14">
        <v>3.8</v>
      </c>
      <c r="I6">
        <v>0</v>
      </c>
      <c r="J6">
        <v>0</v>
      </c>
      <c r="K6">
        <v>0</v>
      </c>
      <c r="L6">
        <v>0</v>
      </c>
      <c r="N6">
        <v>18</v>
      </c>
      <c r="O6">
        <v>4</v>
      </c>
      <c r="P6">
        <v>1</v>
      </c>
      <c r="Q6">
        <v>5</v>
      </c>
      <c r="R6">
        <v>1</v>
      </c>
      <c r="S6">
        <v>4</v>
      </c>
      <c r="T6" t="s">
        <v>70</v>
      </c>
      <c r="U6" t="s">
        <v>70</v>
      </c>
    </row>
    <row r="7" spans="1:4" ht="15">
      <c r="A7">
        <v>9504</v>
      </c>
      <c r="B7">
        <v>29</v>
      </c>
      <c r="C7" t="s">
        <v>71</v>
      </c>
      <c r="D7" t="s">
        <v>72</v>
      </c>
    </row>
    <row r="8" spans="1:21" ht="15">
      <c r="A8">
        <v>9504</v>
      </c>
      <c r="B8">
        <v>30</v>
      </c>
      <c r="C8" t="s">
        <v>73</v>
      </c>
      <c r="D8" t="s">
        <v>69</v>
      </c>
      <c r="E8">
        <v>1</v>
      </c>
      <c r="F8" s="13">
        <v>1</v>
      </c>
      <c r="G8" s="14">
        <v>3.6</v>
      </c>
      <c r="H8" s="14">
        <v>3.6</v>
      </c>
      <c r="I8">
        <v>0</v>
      </c>
      <c r="J8">
        <v>0</v>
      </c>
      <c r="K8">
        <v>0</v>
      </c>
      <c r="L8">
        <v>0</v>
      </c>
      <c r="N8">
        <v>19</v>
      </c>
      <c r="O8">
        <v>4</v>
      </c>
      <c r="P8">
        <v>1</v>
      </c>
      <c r="Q8">
        <v>5</v>
      </c>
      <c r="R8">
        <v>1</v>
      </c>
      <c r="S8">
        <v>4</v>
      </c>
      <c r="T8" t="s">
        <v>70</v>
      </c>
      <c r="U8" t="s">
        <v>70</v>
      </c>
    </row>
    <row r="9" spans="1:4" ht="15">
      <c r="A9">
        <v>9504</v>
      </c>
      <c r="B9">
        <v>31</v>
      </c>
      <c r="C9" t="s">
        <v>74</v>
      </c>
      <c r="D9" t="s">
        <v>72</v>
      </c>
    </row>
    <row r="10" spans="1:21" ht="15">
      <c r="A10">
        <v>9504</v>
      </c>
      <c r="B10">
        <v>32</v>
      </c>
      <c r="C10" t="s">
        <v>75</v>
      </c>
      <c r="D10" t="s">
        <v>69</v>
      </c>
      <c r="E10">
        <v>1</v>
      </c>
      <c r="F10" s="13">
        <v>1</v>
      </c>
      <c r="G10" s="14">
        <v>3.6</v>
      </c>
      <c r="H10" s="14">
        <v>3.6</v>
      </c>
      <c r="I10">
        <v>0</v>
      </c>
      <c r="J10">
        <v>0</v>
      </c>
      <c r="K10">
        <v>0</v>
      </c>
      <c r="L10">
        <v>0</v>
      </c>
      <c r="N10">
        <v>20</v>
      </c>
      <c r="O10">
        <v>4</v>
      </c>
      <c r="P10">
        <v>1</v>
      </c>
      <c r="Q10">
        <v>5</v>
      </c>
      <c r="R10">
        <v>1</v>
      </c>
      <c r="S10">
        <v>7</v>
      </c>
      <c r="T10" t="s">
        <v>70</v>
      </c>
      <c r="U10" t="s">
        <v>70</v>
      </c>
    </row>
    <row r="11" spans="1:4" ht="15">
      <c r="A11">
        <v>9504</v>
      </c>
      <c r="B11">
        <v>33</v>
      </c>
      <c r="C11" t="s">
        <v>76</v>
      </c>
      <c r="D11" t="s">
        <v>72</v>
      </c>
    </row>
    <row r="12" spans="1:21" ht="15">
      <c r="A12">
        <v>9504</v>
      </c>
      <c r="B12">
        <v>34</v>
      </c>
      <c r="C12" t="s">
        <v>77</v>
      </c>
      <c r="D12" t="s">
        <v>69</v>
      </c>
      <c r="E12">
        <v>1</v>
      </c>
      <c r="F12" s="13">
        <v>1</v>
      </c>
      <c r="G12" s="14">
        <v>4.2</v>
      </c>
      <c r="H12" s="14">
        <v>4.2</v>
      </c>
      <c r="I12">
        <v>0</v>
      </c>
      <c r="J12">
        <v>0</v>
      </c>
      <c r="K12">
        <v>0</v>
      </c>
      <c r="L12">
        <v>0</v>
      </c>
      <c r="N12">
        <v>21</v>
      </c>
      <c r="O12">
        <v>4</v>
      </c>
      <c r="P12">
        <v>1</v>
      </c>
      <c r="Q12">
        <v>5</v>
      </c>
      <c r="R12">
        <v>1</v>
      </c>
      <c r="S12">
        <v>9</v>
      </c>
      <c r="T12" t="s">
        <v>70</v>
      </c>
      <c r="U12" t="s">
        <v>70</v>
      </c>
    </row>
    <row r="13" spans="1:4" ht="15">
      <c r="A13">
        <v>9504</v>
      </c>
      <c r="B13">
        <v>35</v>
      </c>
      <c r="C13" t="s">
        <v>78</v>
      </c>
      <c r="D13" t="s">
        <v>72</v>
      </c>
    </row>
    <row r="14" spans="1:21" ht="15">
      <c r="A14">
        <v>9504</v>
      </c>
      <c r="B14">
        <v>36</v>
      </c>
      <c r="C14" t="s">
        <v>79</v>
      </c>
      <c r="D14" t="s">
        <v>69</v>
      </c>
      <c r="E14">
        <v>1</v>
      </c>
      <c r="F14" s="13">
        <v>1</v>
      </c>
      <c r="G14" s="14">
        <v>4</v>
      </c>
      <c r="H14" s="14">
        <v>4</v>
      </c>
      <c r="I14">
        <v>0</v>
      </c>
      <c r="J14">
        <v>0</v>
      </c>
      <c r="K14">
        <v>0</v>
      </c>
      <c r="L14">
        <v>0</v>
      </c>
      <c r="N14">
        <v>22</v>
      </c>
      <c r="O14">
        <v>4</v>
      </c>
      <c r="P14">
        <v>1</v>
      </c>
      <c r="Q14">
        <v>5</v>
      </c>
      <c r="R14">
        <v>1</v>
      </c>
      <c r="S14">
        <v>7</v>
      </c>
      <c r="T14" t="s">
        <v>70</v>
      </c>
      <c r="U14" t="s">
        <v>70</v>
      </c>
    </row>
    <row r="15" spans="1:4" ht="15">
      <c r="A15">
        <v>9504</v>
      </c>
      <c r="B15">
        <v>37</v>
      </c>
      <c r="C15" t="s">
        <v>80</v>
      </c>
      <c r="D15" t="s">
        <v>72</v>
      </c>
    </row>
    <row r="16" spans="1:21" ht="15">
      <c r="A16">
        <v>9504</v>
      </c>
      <c r="B16">
        <v>38</v>
      </c>
      <c r="C16" t="s">
        <v>81</v>
      </c>
      <c r="D16" t="s">
        <v>69</v>
      </c>
      <c r="E16">
        <v>1</v>
      </c>
      <c r="F16" s="13">
        <v>1</v>
      </c>
      <c r="G16" s="14">
        <v>4</v>
      </c>
      <c r="H16" s="14">
        <v>4</v>
      </c>
      <c r="I16">
        <v>0</v>
      </c>
      <c r="J16">
        <v>0</v>
      </c>
      <c r="K16">
        <v>0</v>
      </c>
      <c r="L16">
        <v>0</v>
      </c>
      <c r="N16">
        <v>23</v>
      </c>
      <c r="O16">
        <v>4</v>
      </c>
      <c r="P16">
        <v>1</v>
      </c>
      <c r="Q16">
        <v>5</v>
      </c>
      <c r="R16">
        <v>1</v>
      </c>
      <c r="S16">
        <v>10</v>
      </c>
      <c r="T16" t="s">
        <v>70</v>
      </c>
      <c r="U16" t="s">
        <v>70</v>
      </c>
    </row>
    <row r="17" spans="1:4" ht="15">
      <c r="A17">
        <v>9504</v>
      </c>
      <c r="B17">
        <v>39</v>
      </c>
      <c r="C17" t="s">
        <v>82</v>
      </c>
      <c r="D17" t="s">
        <v>72</v>
      </c>
    </row>
    <row r="18" spans="1:21" ht="15">
      <c r="A18">
        <v>9504</v>
      </c>
      <c r="B18">
        <v>40</v>
      </c>
      <c r="C18" t="s">
        <v>83</v>
      </c>
      <c r="D18" t="s">
        <v>69</v>
      </c>
      <c r="E18">
        <v>1</v>
      </c>
      <c r="F18" s="13">
        <v>1</v>
      </c>
      <c r="G18" s="14">
        <v>6</v>
      </c>
      <c r="H18" s="14">
        <v>6</v>
      </c>
      <c r="I18">
        <v>0</v>
      </c>
      <c r="J18">
        <v>0</v>
      </c>
      <c r="K18">
        <v>0</v>
      </c>
      <c r="L18">
        <v>0</v>
      </c>
      <c r="N18">
        <v>24</v>
      </c>
      <c r="O18">
        <v>4</v>
      </c>
      <c r="P18">
        <v>1</v>
      </c>
      <c r="Q18">
        <v>1</v>
      </c>
      <c r="R18">
        <v>0</v>
      </c>
      <c r="S18">
        <v>2</v>
      </c>
      <c r="T18" t="s">
        <v>70</v>
      </c>
      <c r="U18" t="s">
        <v>70</v>
      </c>
    </row>
    <row r="19" spans="1:4" ht="15">
      <c r="A19">
        <v>9504</v>
      </c>
      <c r="B19">
        <v>41</v>
      </c>
      <c r="C19" t="s">
        <v>84</v>
      </c>
      <c r="D19" t="s">
        <v>72</v>
      </c>
    </row>
    <row r="20" spans="1:21" ht="15">
      <c r="A20">
        <v>9504</v>
      </c>
      <c r="B20">
        <v>42</v>
      </c>
      <c r="C20" t="s">
        <v>85</v>
      </c>
      <c r="D20" t="s">
        <v>69</v>
      </c>
      <c r="E20">
        <v>1</v>
      </c>
      <c r="F20" s="13">
        <v>1</v>
      </c>
      <c r="G20" s="14">
        <v>6.8</v>
      </c>
      <c r="H20" s="14">
        <v>6.8</v>
      </c>
      <c r="I20">
        <v>0</v>
      </c>
      <c r="J20">
        <v>0</v>
      </c>
      <c r="K20">
        <v>0</v>
      </c>
      <c r="L20">
        <v>0</v>
      </c>
      <c r="N20">
        <v>25</v>
      </c>
      <c r="O20">
        <v>4</v>
      </c>
      <c r="P20">
        <v>1</v>
      </c>
      <c r="Q20">
        <v>1</v>
      </c>
      <c r="R20">
        <v>0</v>
      </c>
      <c r="S20">
        <v>2</v>
      </c>
      <c r="T20" t="s">
        <v>70</v>
      </c>
      <c r="U20" t="s">
        <v>70</v>
      </c>
    </row>
    <row r="21" spans="1:4" ht="15">
      <c r="A21">
        <v>9504</v>
      </c>
      <c r="B21">
        <v>43</v>
      </c>
      <c r="C21" t="s">
        <v>86</v>
      </c>
      <c r="D21" t="s">
        <v>72</v>
      </c>
    </row>
    <row r="22" spans="1:21" ht="15">
      <c r="A22">
        <v>9504</v>
      </c>
      <c r="B22">
        <v>44</v>
      </c>
      <c r="C22" t="s">
        <v>87</v>
      </c>
      <c r="D22" t="s">
        <v>69</v>
      </c>
      <c r="E22">
        <v>1</v>
      </c>
      <c r="F22" s="13">
        <v>1</v>
      </c>
      <c r="G22" s="14">
        <v>6</v>
      </c>
      <c r="H22" s="14">
        <v>6</v>
      </c>
      <c r="I22">
        <v>0</v>
      </c>
      <c r="J22">
        <v>0</v>
      </c>
      <c r="K22">
        <v>0</v>
      </c>
      <c r="L22">
        <v>0</v>
      </c>
      <c r="N22">
        <v>26</v>
      </c>
      <c r="O22">
        <v>4</v>
      </c>
      <c r="P22">
        <v>1</v>
      </c>
      <c r="Q22">
        <v>1</v>
      </c>
      <c r="R22">
        <v>0</v>
      </c>
      <c r="S22">
        <v>5</v>
      </c>
      <c r="T22" t="s">
        <v>70</v>
      </c>
      <c r="U22" t="s">
        <v>70</v>
      </c>
    </row>
    <row r="23" spans="1:21" ht="15">
      <c r="A23">
        <v>9504</v>
      </c>
      <c r="B23">
        <v>45</v>
      </c>
      <c r="C23" t="s">
        <v>88</v>
      </c>
      <c r="D23" t="s">
        <v>69</v>
      </c>
      <c r="E23">
        <v>1</v>
      </c>
      <c r="F23" s="13">
        <v>1</v>
      </c>
      <c r="G23" s="14">
        <v>5.8</v>
      </c>
      <c r="H23" s="14">
        <v>5.8</v>
      </c>
      <c r="I23">
        <v>0</v>
      </c>
      <c r="J23">
        <v>0</v>
      </c>
      <c r="K23">
        <v>0</v>
      </c>
      <c r="L23">
        <v>0</v>
      </c>
      <c r="N23">
        <v>26</v>
      </c>
      <c r="O23">
        <v>4</v>
      </c>
      <c r="P23">
        <v>1</v>
      </c>
      <c r="Q23">
        <v>1</v>
      </c>
      <c r="R23">
        <v>0</v>
      </c>
      <c r="S23">
        <v>16</v>
      </c>
      <c r="T23" t="s">
        <v>70</v>
      </c>
      <c r="U23" t="s">
        <v>70</v>
      </c>
    </row>
    <row r="24" spans="1:4" ht="15">
      <c r="A24">
        <v>9504</v>
      </c>
      <c r="B24">
        <v>46</v>
      </c>
      <c r="C24" t="s">
        <v>89</v>
      </c>
      <c r="D24" t="s">
        <v>72</v>
      </c>
    </row>
    <row r="25" spans="1:21" ht="15">
      <c r="A25">
        <v>9504</v>
      </c>
      <c r="B25">
        <v>47</v>
      </c>
      <c r="C25" t="s">
        <v>90</v>
      </c>
      <c r="D25" t="s">
        <v>69</v>
      </c>
      <c r="E25">
        <v>1</v>
      </c>
      <c r="F25" s="13">
        <v>1</v>
      </c>
      <c r="G25" s="14">
        <v>6.6</v>
      </c>
      <c r="H25" s="14">
        <v>6.6</v>
      </c>
      <c r="I25">
        <v>0</v>
      </c>
      <c r="J25">
        <v>0</v>
      </c>
      <c r="K25">
        <v>0</v>
      </c>
      <c r="L25">
        <v>0</v>
      </c>
      <c r="N25">
        <v>27</v>
      </c>
      <c r="O25">
        <v>4</v>
      </c>
      <c r="P25">
        <v>1</v>
      </c>
      <c r="Q25">
        <v>1</v>
      </c>
      <c r="R25">
        <v>0</v>
      </c>
      <c r="S25">
        <v>5</v>
      </c>
      <c r="T25" t="s">
        <v>70</v>
      </c>
      <c r="U25" t="s">
        <v>70</v>
      </c>
    </row>
    <row r="26" spans="1:4" ht="15">
      <c r="A26">
        <v>9504</v>
      </c>
      <c r="B26">
        <v>48</v>
      </c>
      <c r="C26" t="s">
        <v>91</v>
      </c>
      <c r="D26" t="s">
        <v>72</v>
      </c>
    </row>
    <row r="27" spans="1:21" ht="15">
      <c r="A27">
        <v>9504</v>
      </c>
      <c r="B27">
        <v>49</v>
      </c>
      <c r="C27" t="s">
        <v>95</v>
      </c>
      <c r="D27" t="s">
        <v>69</v>
      </c>
      <c r="E27">
        <v>1</v>
      </c>
      <c r="F27" s="13">
        <v>1</v>
      </c>
      <c r="G27" s="14">
        <v>7.6</v>
      </c>
      <c r="H27" s="14">
        <v>7.6</v>
      </c>
      <c r="I27">
        <v>0</v>
      </c>
      <c r="J27">
        <v>0</v>
      </c>
      <c r="K27">
        <v>0</v>
      </c>
      <c r="L27">
        <v>0</v>
      </c>
      <c r="N27">
        <v>28</v>
      </c>
      <c r="O27">
        <v>4</v>
      </c>
      <c r="P27">
        <v>1</v>
      </c>
      <c r="Q27">
        <v>1</v>
      </c>
      <c r="R27">
        <v>0</v>
      </c>
      <c r="S27">
        <v>1</v>
      </c>
      <c r="T27" t="s">
        <v>70</v>
      </c>
      <c r="U27" t="s">
        <v>70</v>
      </c>
    </row>
    <row r="28" spans="1:4" ht="15">
      <c r="A28">
        <v>9504</v>
      </c>
      <c r="B28">
        <v>50</v>
      </c>
      <c r="C28" t="s">
        <v>96</v>
      </c>
      <c r="D28" t="s">
        <v>72</v>
      </c>
    </row>
    <row r="29" spans="1:21" ht="15">
      <c r="A29">
        <v>9504</v>
      </c>
      <c r="B29">
        <v>51</v>
      </c>
      <c r="C29" t="s">
        <v>97</v>
      </c>
      <c r="D29" t="s">
        <v>69</v>
      </c>
      <c r="E29">
        <v>1</v>
      </c>
      <c r="F29" s="13">
        <v>1</v>
      </c>
      <c r="G29" s="14">
        <v>7</v>
      </c>
      <c r="H29" s="14">
        <v>7</v>
      </c>
      <c r="I29">
        <v>0</v>
      </c>
      <c r="J29">
        <v>0</v>
      </c>
      <c r="K29">
        <v>0</v>
      </c>
      <c r="L29">
        <v>0</v>
      </c>
      <c r="N29">
        <v>29</v>
      </c>
      <c r="O29">
        <v>4</v>
      </c>
      <c r="P29">
        <v>1</v>
      </c>
      <c r="Q29">
        <v>1</v>
      </c>
      <c r="R29">
        <v>0</v>
      </c>
      <c r="S29">
        <v>1</v>
      </c>
      <c r="T29" t="s">
        <v>70</v>
      </c>
      <c r="U29" t="s">
        <v>70</v>
      </c>
    </row>
    <row r="30" spans="1:4" ht="15">
      <c r="A30">
        <v>9504</v>
      </c>
      <c r="B30">
        <v>52</v>
      </c>
      <c r="C30" t="s">
        <v>98</v>
      </c>
      <c r="D30" t="s">
        <v>72</v>
      </c>
    </row>
    <row r="31" spans="1:21" ht="15">
      <c r="A31">
        <v>9504</v>
      </c>
      <c r="B31">
        <v>53</v>
      </c>
      <c r="C31" t="s">
        <v>99</v>
      </c>
      <c r="D31" t="s">
        <v>69</v>
      </c>
      <c r="E31">
        <v>1</v>
      </c>
      <c r="F31" s="13">
        <v>1</v>
      </c>
      <c r="G31" s="14">
        <v>6.6</v>
      </c>
      <c r="H31" s="14">
        <v>6.6</v>
      </c>
      <c r="I31">
        <v>0</v>
      </c>
      <c r="J31">
        <v>0</v>
      </c>
      <c r="K31">
        <v>0</v>
      </c>
      <c r="L31">
        <v>0</v>
      </c>
      <c r="N31">
        <v>30</v>
      </c>
      <c r="O31">
        <v>4</v>
      </c>
      <c r="P31">
        <v>1</v>
      </c>
      <c r="Q31">
        <v>1</v>
      </c>
      <c r="R31">
        <v>0</v>
      </c>
      <c r="S31">
        <v>3</v>
      </c>
      <c r="T31" t="s">
        <v>70</v>
      </c>
      <c r="U31" t="s">
        <v>70</v>
      </c>
    </row>
    <row r="32" spans="1:4" ht="15">
      <c r="A32">
        <v>9504</v>
      </c>
      <c r="B32">
        <v>54</v>
      </c>
      <c r="C32" t="s">
        <v>100</v>
      </c>
      <c r="D32" t="s">
        <v>72</v>
      </c>
    </row>
    <row r="33" spans="1:21" ht="15">
      <c r="A33">
        <v>9504</v>
      </c>
      <c r="B33">
        <v>55</v>
      </c>
      <c r="C33" t="s">
        <v>101</v>
      </c>
      <c r="D33" t="s">
        <v>69</v>
      </c>
      <c r="E33">
        <v>1</v>
      </c>
      <c r="F33" s="13">
        <v>1</v>
      </c>
      <c r="G33" s="14">
        <v>7.8</v>
      </c>
      <c r="H33" s="14">
        <v>7.8</v>
      </c>
      <c r="I33">
        <v>0</v>
      </c>
      <c r="J33">
        <v>0</v>
      </c>
      <c r="K33">
        <v>0</v>
      </c>
      <c r="L33">
        <v>0</v>
      </c>
      <c r="N33">
        <v>31</v>
      </c>
      <c r="O33">
        <v>4</v>
      </c>
      <c r="P33">
        <v>1</v>
      </c>
      <c r="Q33">
        <v>1</v>
      </c>
      <c r="R33">
        <v>0</v>
      </c>
      <c r="S33">
        <v>3</v>
      </c>
      <c r="T33" t="s">
        <v>70</v>
      </c>
      <c r="U33" t="s">
        <v>70</v>
      </c>
    </row>
    <row r="34" spans="1:4" ht="15">
      <c r="A34">
        <v>9504</v>
      </c>
      <c r="B34">
        <v>56</v>
      </c>
      <c r="C34" t="s">
        <v>102</v>
      </c>
      <c r="D34" t="s">
        <v>72</v>
      </c>
    </row>
    <row r="35" spans="1:21" ht="15">
      <c r="A35">
        <v>9504</v>
      </c>
      <c r="B35">
        <v>57</v>
      </c>
      <c r="C35" t="s">
        <v>103</v>
      </c>
      <c r="D35" t="s">
        <v>69</v>
      </c>
      <c r="E35">
        <v>1</v>
      </c>
      <c r="F35" s="13">
        <v>1</v>
      </c>
      <c r="G35" s="14">
        <v>5.8</v>
      </c>
      <c r="H35" s="14">
        <v>5.8</v>
      </c>
      <c r="I35">
        <v>0</v>
      </c>
      <c r="J35">
        <v>0</v>
      </c>
      <c r="K35">
        <v>0</v>
      </c>
      <c r="L35">
        <v>0</v>
      </c>
      <c r="N35">
        <v>32</v>
      </c>
      <c r="O35">
        <v>4</v>
      </c>
      <c r="P35">
        <v>1</v>
      </c>
      <c r="Q35">
        <v>1</v>
      </c>
      <c r="R35">
        <v>0</v>
      </c>
      <c r="S35">
        <v>13</v>
      </c>
      <c r="T35" t="s">
        <v>70</v>
      </c>
      <c r="U35" t="s">
        <v>70</v>
      </c>
    </row>
    <row r="36" spans="1:4" ht="15">
      <c r="A36">
        <v>9504</v>
      </c>
      <c r="B36">
        <v>58</v>
      </c>
      <c r="C36" t="s">
        <v>104</v>
      </c>
      <c r="D36" t="s">
        <v>72</v>
      </c>
    </row>
    <row r="37" spans="1:21" ht="15">
      <c r="A37">
        <v>9504</v>
      </c>
      <c r="B37">
        <v>59</v>
      </c>
      <c r="C37" t="s">
        <v>105</v>
      </c>
      <c r="D37" t="s">
        <v>69</v>
      </c>
      <c r="E37">
        <v>1</v>
      </c>
      <c r="F37" s="13">
        <v>1</v>
      </c>
      <c r="G37" s="14">
        <v>300</v>
      </c>
      <c r="H37" s="14">
        <v>7.6</v>
      </c>
      <c r="I37">
        <v>0</v>
      </c>
      <c r="J37">
        <v>0</v>
      </c>
      <c r="K37">
        <v>0</v>
      </c>
      <c r="L37">
        <v>0</v>
      </c>
      <c r="N37">
        <v>33</v>
      </c>
      <c r="O37">
        <v>4</v>
      </c>
      <c r="P37">
        <v>1</v>
      </c>
      <c r="Q37">
        <v>1</v>
      </c>
      <c r="R37">
        <v>0</v>
      </c>
      <c r="S37">
        <v>1</v>
      </c>
      <c r="T37" t="s">
        <v>70</v>
      </c>
      <c r="U37" t="s">
        <v>70</v>
      </c>
    </row>
    <row r="38" spans="1:4" ht="15">
      <c r="A38">
        <v>9504</v>
      </c>
      <c r="B38">
        <v>60</v>
      </c>
      <c r="C38" t="s">
        <v>106</v>
      </c>
      <c r="D38" t="s">
        <v>72</v>
      </c>
    </row>
    <row r="39" spans="1:21" ht="15">
      <c r="A39">
        <v>9504</v>
      </c>
      <c r="B39">
        <v>61</v>
      </c>
      <c r="C39" t="s">
        <v>107</v>
      </c>
      <c r="D39" t="s">
        <v>69</v>
      </c>
      <c r="E39">
        <v>1</v>
      </c>
      <c r="F39" s="13">
        <v>1</v>
      </c>
      <c r="G39" s="14">
        <v>7.6</v>
      </c>
      <c r="H39" s="14">
        <v>7.6</v>
      </c>
      <c r="I39">
        <v>0</v>
      </c>
      <c r="J39">
        <v>0</v>
      </c>
      <c r="K39">
        <v>0</v>
      </c>
      <c r="L39">
        <v>0</v>
      </c>
      <c r="N39">
        <v>34</v>
      </c>
      <c r="O39">
        <v>4</v>
      </c>
      <c r="P39">
        <v>1</v>
      </c>
      <c r="Q39">
        <v>1</v>
      </c>
      <c r="R39">
        <v>0</v>
      </c>
      <c r="S39">
        <v>19</v>
      </c>
      <c r="T39" t="s">
        <v>70</v>
      </c>
      <c r="U39" t="s">
        <v>70</v>
      </c>
    </row>
    <row r="40" spans="1:4" ht="15">
      <c r="A40">
        <v>9504</v>
      </c>
      <c r="B40">
        <v>62</v>
      </c>
      <c r="C40" t="s">
        <v>108</v>
      </c>
      <c r="D40" t="s">
        <v>72</v>
      </c>
    </row>
    <row r="41" spans="1:21" ht="15">
      <c r="A41" s="15" t="s">
        <v>92</v>
      </c>
      <c r="B41" s="15"/>
      <c r="C41" s="15"/>
      <c r="D41" s="15"/>
      <c r="E41" s="15"/>
      <c r="F41" s="16"/>
      <c r="G41" s="17"/>
      <c r="H41" s="1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41" sqref="D41"/>
    </sheetView>
  </sheetViews>
  <sheetFormatPr defaultColWidth="9.140625" defaultRowHeight="15"/>
  <cols>
    <col min="24" max="24" width="11.140625" style="0" customWidth="1"/>
  </cols>
  <sheetData>
    <row r="1" spans="1:21" ht="18">
      <c r="A1" s="10" t="s">
        <v>44</v>
      </c>
      <c r="B1" s="10"/>
      <c r="C1" s="10"/>
      <c r="D1" s="10"/>
      <c r="E1" s="10"/>
      <c r="F1" s="11"/>
      <c r="G1" s="12"/>
      <c r="H1" s="1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8" ht="15">
      <c r="A2" t="s">
        <v>94</v>
      </c>
      <c r="F2" s="13"/>
      <c r="G2" s="14"/>
      <c r="H2" s="14"/>
    </row>
    <row r="3" spans="6:24" ht="15">
      <c r="F3" s="13"/>
      <c r="G3" s="14"/>
      <c r="H3" s="14"/>
      <c r="X3" s="39">
        <f>1!X3+1</f>
        <v>43090</v>
      </c>
    </row>
    <row r="4" spans="1:21" ht="15">
      <c r="A4" s="15" t="s">
        <v>45</v>
      </c>
      <c r="B4" s="15" t="s">
        <v>46</v>
      </c>
      <c r="C4" s="15" t="s">
        <v>47</v>
      </c>
      <c r="D4" s="15" t="s">
        <v>48</v>
      </c>
      <c r="E4" s="15" t="s">
        <v>49</v>
      </c>
      <c r="F4" s="16" t="s">
        <v>50</v>
      </c>
      <c r="G4" s="17" t="s">
        <v>51</v>
      </c>
      <c r="H4" s="17" t="s">
        <v>52</v>
      </c>
      <c r="I4" s="15" t="s">
        <v>53</v>
      </c>
      <c r="J4" s="15" t="s">
        <v>54</v>
      </c>
      <c r="K4" s="15" t="s">
        <v>55</v>
      </c>
      <c r="L4" s="15" t="s">
        <v>56</v>
      </c>
      <c r="M4" s="15" t="s">
        <v>57</v>
      </c>
      <c r="N4" s="15" t="s">
        <v>58</v>
      </c>
      <c r="O4" s="15" t="s">
        <v>59</v>
      </c>
      <c r="P4" s="15" t="s">
        <v>60</v>
      </c>
      <c r="Q4" s="15" t="s">
        <v>61</v>
      </c>
      <c r="R4" s="15" t="s">
        <v>62</v>
      </c>
      <c r="S4" s="15" t="s">
        <v>63</v>
      </c>
      <c r="T4" s="15" t="s">
        <v>64</v>
      </c>
      <c r="U4" s="15" t="s">
        <v>65</v>
      </c>
    </row>
    <row r="5" spans="1:8" ht="15">
      <c r="A5">
        <v>9504</v>
      </c>
      <c r="B5">
        <v>27</v>
      </c>
      <c r="C5" t="s">
        <v>66</v>
      </c>
      <c r="D5" t="s">
        <v>67</v>
      </c>
      <c r="F5" s="13"/>
      <c r="G5" s="14"/>
      <c r="H5" s="14"/>
    </row>
    <row r="6" spans="1:21" ht="15">
      <c r="A6">
        <v>9504</v>
      </c>
      <c r="B6">
        <v>28</v>
      </c>
      <c r="C6" t="s">
        <v>68</v>
      </c>
      <c r="D6" t="s">
        <v>69</v>
      </c>
      <c r="E6">
        <v>1</v>
      </c>
      <c r="F6" s="13">
        <v>1</v>
      </c>
      <c r="G6" s="14">
        <v>3.8</v>
      </c>
      <c r="H6" s="14">
        <v>3.8</v>
      </c>
      <c r="I6">
        <v>0</v>
      </c>
      <c r="J6">
        <v>0</v>
      </c>
      <c r="K6">
        <v>0</v>
      </c>
      <c r="L6">
        <v>0</v>
      </c>
      <c r="N6">
        <v>18</v>
      </c>
      <c r="O6">
        <v>4</v>
      </c>
      <c r="P6">
        <v>1</v>
      </c>
      <c r="Q6">
        <v>5</v>
      </c>
      <c r="R6">
        <v>1</v>
      </c>
      <c r="S6">
        <v>0</v>
      </c>
      <c r="T6" t="s">
        <v>70</v>
      </c>
      <c r="U6" t="s">
        <v>70</v>
      </c>
    </row>
    <row r="7" spans="1:8" ht="15">
      <c r="A7">
        <v>9504</v>
      </c>
      <c r="B7">
        <v>29</v>
      </c>
      <c r="C7" t="s">
        <v>71</v>
      </c>
      <c r="D7" t="s">
        <v>72</v>
      </c>
      <c r="F7" s="13"/>
      <c r="G7" s="14"/>
      <c r="H7" s="14"/>
    </row>
    <row r="8" spans="1:21" ht="15">
      <c r="A8">
        <v>9504</v>
      </c>
      <c r="B8">
        <v>30</v>
      </c>
      <c r="C8" t="s">
        <v>73</v>
      </c>
      <c r="D8" t="s">
        <v>69</v>
      </c>
      <c r="E8">
        <v>1</v>
      </c>
      <c r="F8" s="13">
        <v>1</v>
      </c>
      <c r="G8" s="14">
        <v>3.6</v>
      </c>
      <c r="H8" s="14">
        <v>3.6</v>
      </c>
      <c r="I8">
        <v>0</v>
      </c>
      <c r="J8">
        <v>0</v>
      </c>
      <c r="K8">
        <v>0</v>
      </c>
      <c r="L8">
        <v>0</v>
      </c>
      <c r="N8">
        <v>19</v>
      </c>
      <c r="O8">
        <v>4</v>
      </c>
      <c r="P8">
        <v>1</v>
      </c>
      <c r="Q8">
        <v>5</v>
      </c>
      <c r="R8">
        <v>1</v>
      </c>
      <c r="S8">
        <v>0</v>
      </c>
      <c r="T8" t="s">
        <v>70</v>
      </c>
      <c r="U8" t="s">
        <v>70</v>
      </c>
    </row>
    <row r="9" spans="1:8" ht="15">
      <c r="A9">
        <v>9504</v>
      </c>
      <c r="B9">
        <v>31</v>
      </c>
      <c r="C9" t="s">
        <v>74</v>
      </c>
      <c r="D9" t="s">
        <v>72</v>
      </c>
      <c r="F9" s="13"/>
      <c r="G9" s="14"/>
      <c r="H9" s="14"/>
    </row>
    <row r="10" spans="1:21" ht="15">
      <c r="A10">
        <v>9504</v>
      </c>
      <c r="B10">
        <v>32</v>
      </c>
      <c r="C10" t="s">
        <v>75</v>
      </c>
      <c r="D10" t="s">
        <v>69</v>
      </c>
      <c r="E10">
        <v>1</v>
      </c>
      <c r="F10" s="13">
        <v>1</v>
      </c>
      <c r="G10" s="14">
        <v>3.6</v>
      </c>
      <c r="H10" s="14">
        <v>3.6</v>
      </c>
      <c r="I10">
        <v>0</v>
      </c>
      <c r="J10">
        <v>0</v>
      </c>
      <c r="K10">
        <v>0</v>
      </c>
      <c r="L10">
        <v>0</v>
      </c>
      <c r="N10">
        <v>20</v>
      </c>
      <c r="O10">
        <v>4</v>
      </c>
      <c r="P10">
        <v>1</v>
      </c>
      <c r="Q10">
        <v>5</v>
      </c>
      <c r="R10">
        <v>1</v>
      </c>
      <c r="S10">
        <v>0</v>
      </c>
      <c r="T10" t="s">
        <v>70</v>
      </c>
      <c r="U10" t="s">
        <v>70</v>
      </c>
    </row>
    <row r="11" spans="1:8" ht="15">
      <c r="A11">
        <v>9504</v>
      </c>
      <c r="B11">
        <v>33</v>
      </c>
      <c r="C11" t="s">
        <v>76</v>
      </c>
      <c r="D11" t="s">
        <v>72</v>
      </c>
      <c r="F11" s="13"/>
      <c r="G11" s="14"/>
      <c r="H11" s="14"/>
    </row>
    <row r="12" spans="1:21" ht="15">
      <c r="A12">
        <v>9504</v>
      </c>
      <c r="B12">
        <v>34</v>
      </c>
      <c r="C12" t="s">
        <v>77</v>
      </c>
      <c r="D12" t="s">
        <v>69</v>
      </c>
      <c r="E12">
        <v>1</v>
      </c>
      <c r="F12" s="13">
        <v>1</v>
      </c>
      <c r="G12" s="14">
        <v>4.2</v>
      </c>
      <c r="H12" s="14">
        <v>4.2</v>
      </c>
      <c r="I12">
        <v>0</v>
      </c>
      <c r="J12">
        <v>0</v>
      </c>
      <c r="K12">
        <v>0</v>
      </c>
      <c r="L12">
        <v>0</v>
      </c>
      <c r="N12">
        <v>21</v>
      </c>
      <c r="O12">
        <v>4</v>
      </c>
      <c r="P12">
        <v>1</v>
      </c>
      <c r="Q12">
        <v>5</v>
      </c>
      <c r="R12">
        <v>1</v>
      </c>
      <c r="S12">
        <v>0</v>
      </c>
      <c r="T12" t="s">
        <v>70</v>
      </c>
      <c r="U12" t="s">
        <v>70</v>
      </c>
    </row>
    <row r="13" spans="1:8" ht="15">
      <c r="A13">
        <v>9504</v>
      </c>
      <c r="B13">
        <v>35</v>
      </c>
      <c r="C13" t="s">
        <v>78</v>
      </c>
      <c r="D13" t="s">
        <v>72</v>
      </c>
      <c r="F13" s="13"/>
      <c r="G13" s="14"/>
      <c r="H13" s="14"/>
    </row>
    <row r="14" spans="1:21" ht="15">
      <c r="A14">
        <v>9504</v>
      </c>
      <c r="B14">
        <v>36</v>
      </c>
      <c r="C14" t="s">
        <v>79</v>
      </c>
      <c r="D14" t="s">
        <v>69</v>
      </c>
      <c r="E14">
        <v>1</v>
      </c>
      <c r="F14" s="13">
        <v>1</v>
      </c>
      <c r="G14" s="14">
        <v>4</v>
      </c>
      <c r="H14" s="14">
        <v>4</v>
      </c>
      <c r="I14">
        <v>0</v>
      </c>
      <c r="J14">
        <v>0</v>
      </c>
      <c r="K14">
        <v>0</v>
      </c>
      <c r="L14">
        <v>0</v>
      </c>
      <c r="N14">
        <v>22</v>
      </c>
      <c r="O14">
        <v>4</v>
      </c>
      <c r="P14">
        <v>1</v>
      </c>
      <c r="Q14">
        <v>5</v>
      </c>
      <c r="R14">
        <v>1</v>
      </c>
      <c r="S14">
        <v>0</v>
      </c>
      <c r="T14" t="s">
        <v>70</v>
      </c>
      <c r="U14" t="s">
        <v>70</v>
      </c>
    </row>
    <row r="15" spans="1:8" ht="15">
      <c r="A15">
        <v>9504</v>
      </c>
      <c r="B15">
        <v>37</v>
      </c>
      <c r="C15" t="s">
        <v>80</v>
      </c>
      <c r="D15" t="s">
        <v>72</v>
      </c>
      <c r="F15" s="13"/>
      <c r="G15" s="14"/>
      <c r="H15" s="14"/>
    </row>
    <row r="16" spans="1:21" ht="15">
      <c r="A16">
        <v>9504</v>
      </c>
      <c r="B16">
        <v>38</v>
      </c>
      <c r="C16" t="s">
        <v>81</v>
      </c>
      <c r="D16" t="s">
        <v>69</v>
      </c>
      <c r="E16">
        <v>1</v>
      </c>
      <c r="F16" s="13">
        <v>1</v>
      </c>
      <c r="G16" s="14">
        <v>4</v>
      </c>
      <c r="H16" s="14">
        <v>4</v>
      </c>
      <c r="I16">
        <v>0</v>
      </c>
      <c r="J16">
        <v>0</v>
      </c>
      <c r="K16">
        <v>0</v>
      </c>
      <c r="L16">
        <v>0</v>
      </c>
      <c r="N16">
        <v>23</v>
      </c>
      <c r="O16">
        <v>4</v>
      </c>
      <c r="P16">
        <v>1</v>
      </c>
      <c r="Q16">
        <v>5</v>
      </c>
      <c r="R16">
        <v>1</v>
      </c>
      <c r="S16">
        <v>0</v>
      </c>
      <c r="T16" t="s">
        <v>70</v>
      </c>
      <c r="U16" t="s">
        <v>70</v>
      </c>
    </row>
    <row r="17" spans="1:8" ht="15">
      <c r="A17">
        <v>9504</v>
      </c>
      <c r="B17">
        <v>39</v>
      </c>
      <c r="C17" t="s">
        <v>82</v>
      </c>
      <c r="D17" t="s">
        <v>72</v>
      </c>
      <c r="F17" s="13"/>
      <c r="G17" s="14"/>
      <c r="H17" s="14"/>
    </row>
    <row r="18" spans="1:21" ht="15">
      <c r="A18">
        <v>9504</v>
      </c>
      <c r="B18">
        <v>40</v>
      </c>
      <c r="C18" t="s">
        <v>83</v>
      </c>
      <c r="D18" t="s">
        <v>69</v>
      </c>
      <c r="E18">
        <v>1</v>
      </c>
      <c r="F18" s="13">
        <v>1</v>
      </c>
      <c r="G18" s="14">
        <v>6</v>
      </c>
      <c r="H18" s="14">
        <v>6</v>
      </c>
      <c r="I18">
        <v>0</v>
      </c>
      <c r="J18">
        <v>0</v>
      </c>
      <c r="K18">
        <v>0</v>
      </c>
      <c r="L18">
        <v>0</v>
      </c>
      <c r="N18">
        <v>24</v>
      </c>
      <c r="O18">
        <v>4</v>
      </c>
      <c r="P18">
        <v>1</v>
      </c>
      <c r="Q18">
        <v>1</v>
      </c>
      <c r="R18">
        <v>0</v>
      </c>
      <c r="S18">
        <v>2</v>
      </c>
      <c r="T18" t="s">
        <v>70</v>
      </c>
      <c r="U18" t="s">
        <v>70</v>
      </c>
    </row>
    <row r="19" spans="1:8" ht="15">
      <c r="A19">
        <v>9504</v>
      </c>
      <c r="B19">
        <v>41</v>
      </c>
      <c r="C19" t="s">
        <v>84</v>
      </c>
      <c r="D19" t="s">
        <v>72</v>
      </c>
      <c r="F19" s="13"/>
      <c r="G19" s="14"/>
      <c r="H19" s="14"/>
    </row>
    <row r="20" spans="1:21" ht="15">
      <c r="A20">
        <v>9504</v>
      </c>
      <c r="B20">
        <v>42</v>
      </c>
      <c r="C20" t="s">
        <v>85</v>
      </c>
      <c r="D20" t="s">
        <v>69</v>
      </c>
      <c r="E20">
        <v>1</v>
      </c>
      <c r="F20" s="13">
        <v>1</v>
      </c>
      <c r="G20" s="14">
        <v>6.8</v>
      </c>
      <c r="H20" s="14">
        <v>6.8</v>
      </c>
      <c r="I20">
        <v>0</v>
      </c>
      <c r="J20">
        <v>0</v>
      </c>
      <c r="K20">
        <v>0</v>
      </c>
      <c r="L20">
        <v>0</v>
      </c>
      <c r="N20">
        <v>25</v>
      </c>
      <c r="O20">
        <v>4</v>
      </c>
      <c r="P20">
        <v>1</v>
      </c>
      <c r="Q20">
        <v>1</v>
      </c>
      <c r="R20">
        <v>0</v>
      </c>
      <c r="S20">
        <v>2</v>
      </c>
      <c r="T20" t="s">
        <v>70</v>
      </c>
      <c r="U20" t="s">
        <v>70</v>
      </c>
    </row>
    <row r="21" spans="1:8" ht="15">
      <c r="A21">
        <v>9504</v>
      </c>
      <c r="B21">
        <v>43</v>
      </c>
      <c r="C21" t="s">
        <v>86</v>
      </c>
      <c r="D21" t="s">
        <v>72</v>
      </c>
      <c r="F21" s="13"/>
      <c r="G21" s="14"/>
      <c r="H21" s="14"/>
    </row>
    <row r="22" spans="1:21" ht="15">
      <c r="A22">
        <v>9504</v>
      </c>
      <c r="B22">
        <v>44</v>
      </c>
      <c r="C22" t="s">
        <v>87</v>
      </c>
      <c r="D22" t="s">
        <v>69</v>
      </c>
      <c r="E22">
        <v>1</v>
      </c>
      <c r="F22" s="13">
        <v>1</v>
      </c>
      <c r="G22" s="14">
        <v>6</v>
      </c>
      <c r="H22" s="14">
        <v>6</v>
      </c>
      <c r="I22">
        <v>0</v>
      </c>
      <c r="J22">
        <v>0</v>
      </c>
      <c r="K22">
        <v>0</v>
      </c>
      <c r="L22">
        <v>0</v>
      </c>
      <c r="N22">
        <v>26</v>
      </c>
      <c r="O22">
        <v>4</v>
      </c>
      <c r="P22">
        <v>1</v>
      </c>
      <c r="Q22">
        <v>1</v>
      </c>
      <c r="R22">
        <v>0</v>
      </c>
      <c r="S22">
        <v>5</v>
      </c>
      <c r="T22" t="s">
        <v>70</v>
      </c>
      <c r="U22" t="s">
        <v>70</v>
      </c>
    </row>
    <row r="23" spans="1:21" ht="15">
      <c r="A23">
        <v>9504</v>
      </c>
      <c r="B23">
        <v>45</v>
      </c>
      <c r="C23" t="s">
        <v>88</v>
      </c>
      <c r="D23" t="s">
        <v>69</v>
      </c>
      <c r="E23">
        <v>1</v>
      </c>
      <c r="F23" s="13">
        <v>1</v>
      </c>
      <c r="G23" s="14">
        <v>5.8</v>
      </c>
      <c r="H23" s="14">
        <v>5.8</v>
      </c>
      <c r="I23">
        <v>0</v>
      </c>
      <c r="J23">
        <v>0</v>
      </c>
      <c r="K23">
        <v>0</v>
      </c>
      <c r="L23">
        <v>0</v>
      </c>
      <c r="N23">
        <v>26</v>
      </c>
      <c r="O23">
        <v>4</v>
      </c>
      <c r="P23">
        <v>1</v>
      </c>
      <c r="Q23">
        <v>1</v>
      </c>
      <c r="R23">
        <v>0</v>
      </c>
      <c r="S23">
        <v>5</v>
      </c>
      <c r="T23" t="s">
        <v>70</v>
      </c>
      <c r="U23" t="s">
        <v>70</v>
      </c>
    </row>
    <row r="24" spans="1:8" ht="15">
      <c r="A24">
        <v>9504</v>
      </c>
      <c r="B24">
        <v>46</v>
      </c>
      <c r="C24" t="s">
        <v>89</v>
      </c>
      <c r="D24" t="s">
        <v>72</v>
      </c>
      <c r="F24" s="13"/>
      <c r="G24" s="14"/>
      <c r="H24" s="14"/>
    </row>
    <row r="25" spans="1:21" ht="15">
      <c r="A25">
        <v>9504</v>
      </c>
      <c r="B25">
        <v>47</v>
      </c>
      <c r="C25" t="s">
        <v>90</v>
      </c>
      <c r="D25" t="s">
        <v>69</v>
      </c>
      <c r="E25">
        <v>1</v>
      </c>
      <c r="F25" s="13">
        <v>1</v>
      </c>
      <c r="G25" s="14">
        <v>6.6</v>
      </c>
      <c r="H25" s="14">
        <v>6.6</v>
      </c>
      <c r="I25">
        <v>0</v>
      </c>
      <c r="J25">
        <v>0</v>
      </c>
      <c r="K25">
        <v>0</v>
      </c>
      <c r="L25">
        <v>0</v>
      </c>
      <c r="N25">
        <v>27</v>
      </c>
      <c r="O25">
        <v>4</v>
      </c>
      <c r="P25">
        <v>1</v>
      </c>
      <c r="Q25">
        <v>1</v>
      </c>
      <c r="R25">
        <v>0</v>
      </c>
      <c r="S25">
        <v>5</v>
      </c>
      <c r="T25" t="s">
        <v>70</v>
      </c>
      <c r="U25" t="s">
        <v>70</v>
      </c>
    </row>
    <row r="26" spans="1:8" ht="15">
      <c r="A26">
        <v>9504</v>
      </c>
      <c r="B26">
        <v>48</v>
      </c>
      <c r="C26" t="s">
        <v>91</v>
      </c>
      <c r="D26" t="s">
        <v>72</v>
      </c>
      <c r="F26" s="13"/>
      <c r="G26" s="14"/>
      <c r="H26" s="14"/>
    </row>
    <row r="27" spans="1:21" ht="15">
      <c r="A27">
        <v>9504</v>
      </c>
      <c r="B27">
        <v>49</v>
      </c>
      <c r="C27" t="s">
        <v>95</v>
      </c>
      <c r="D27" t="s">
        <v>69</v>
      </c>
      <c r="E27">
        <v>1</v>
      </c>
      <c r="F27" s="13">
        <v>1</v>
      </c>
      <c r="G27" s="14">
        <v>7.6</v>
      </c>
      <c r="H27" s="14">
        <v>7.6</v>
      </c>
      <c r="I27">
        <v>0</v>
      </c>
      <c r="J27">
        <v>0</v>
      </c>
      <c r="K27">
        <v>0</v>
      </c>
      <c r="L27">
        <v>0</v>
      </c>
      <c r="N27">
        <v>28</v>
      </c>
      <c r="O27">
        <v>4</v>
      </c>
      <c r="P27">
        <v>1</v>
      </c>
      <c r="Q27">
        <v>1</v>
      </c>
      <c r="R27">
        <v>0</v>
      </c>
      <c r="S27">
        <v>1</v>
      </c>
      <c r="T27" t="s">
        <v>70</v>
      </c>
      <c r="U27" t="s">
        <v>70</v>
      </c>
    </row>
    <row r="28" spans="1:8" ht="15">
      <c r="A28">
        <v>9504</v>
      </c>
      <c r="B28">
        <v>50</v>
      </c>
      <c r="C28" t="s">
        <v>96</v>
      </c>
      <c r="D28" t="s">
        <v>72</v>
      </c>
      <c r="F28" s="13"/>
      <c r="G28" s="14"/>
      <c r="H28" s="14"/>
    </row>
    <row r="29" spans="1:21" ht="15">
      <c r="A29">
        <v>9504</v>
      </c>
      <c r="B29">
        <v>51</v>
      </c>
      <c r="C29" t="s">
        <v>97</v>
      </c>
      <c r="D29" t="s">
        <v>69</v>
      </c>
      <c r="E29">
        <v>1</v>
      </c>
      <c r="F29" s="13">
        <v>1</v>
      </c>
      <c r="G29" s="14">
        <v>7</v>
      </c>
      <c r="H29" s="14">
        <v>7</v>
      </c>
      <c r="I29">
        <v>0</v>
      </c>
      <c r="J29">
        <v>0</v>
      </c>
      <c r="K29">
        <v>0</v>
      </c>
      <c r="L29">
        <v>0</v>
      </c>
      <c r="N29">
        <v>29</v>
      </c>
      <c r="O29">
        <v>4</v>
      </c>
      <c r="P29">
        <v>1</v>
      </c>
      <c r="Q29">
        <v>1</v>
      </c>
      <c r="R29">
        <v>0</v>
      </c>
      <c r="S29">
        <v>1</v>
      </c>
      <c r="T29" t="s">
        <v>70</v>
      </c>
      <c r="U29" t="s">
        <v>70</v>
      </c>
    </row>
    <row r="30" spans="1:8" ht="15">
      <c r="A30">
        <v>9504</v>
      </c>
      <c r="B30">
        <v>52</v>
      </c>
      <c r="C30" t="s">
        <v>98</v>
      </c>
      <c r="D30" t="s">
        <v>72</v>
      </c>
      <c r="F30" s="13"/>
      <c r="G30" s="14"/>
      <c r="H30" s="14"/>
    </row>
    <row r="31" spans="1:21" ht="15">
      <c r="A31">
        <v>9504</v>
      </c>
      <c r="B31">
        <v>53</v>
      </c>
      <c r="C31" t="s">
        <v>99</v>
      </c>
      <c r="D31" t="s">
        <v>69</v>
      </c>
      <c r="E31">
        <v>1</v>
      </c>
      <c r="F31" s="13">
        <v>1</v>
      </c>
      <c r="G31" s="14">
        <v>6.6</v>
      </c>
      <c r="H31" s="14">
        <v>6.6</v>
      </c>
      <c r="I31">
        <v>0</v>
      </c>
      <c r="J31">
        <v>0</v>
      </c>
      <c r="K31">
        <v>0</v>
      </c>
      <c r="L31">
        <v>0</v>
      </c>
      <c r="N31">
        <v>30</v>
      </c>
      <c r="O31">
        <v>4</v>
      </c>
      <c r="P31">
        <v>1</v>
      </c>
      <c r="Q31">
        <v>1</v>
      </c>
      <c r="R31">
        <v>0</v>
      </c>
      <c r="S31">
        <v>3</v>
      </c>
      <c r="T31" t="s">
        <v>70</v>
      </c>
      <c r="U31" t="s">
        <v>70</v>
      </c>
    </row>
    <row r="32" spans="1:8" ht="15">
      <c r="A32">
        <v>9504</v>
      </c>
      <c r="B32">
        <v>54</v>
      </c>
      <c r="C32" t="s">
        <v>100</v>
      </c>
      <c r="D32" t="s">
        <v>72</v>
      </c>
      <c r="F32" s="13"/>
      <c r="G32" s="14"/>
      <c r="H32" s="14"/>
    </row>
    <row r="33" spans="1:21" ht="15">
      <c r="A33">
        <v>9504</v>
      </c>
      <c r="B33">
        <v>55</v>
      </c>
      <c r="C33" t="s">
        <v>101</v>
      </c>
      <c r="D33" t="s">
        <v>69</v>
      </c>
      <c r="E33">
        <v>1</v>
      </c>
      <c r="F33" s="13">
        <v>1</v>
      </c>
      <c r="G33" s="14">
        <v>7.8</v>
      </c>
      <c r="H33" s="14">
        <v>7.8</v>
      </c>
      <c r="I33">
        <v>0</v>
      </c>
      <c r="J33">
        <v>0</v>
      </c>
      <c r="K33">
        <v>0</v>
      </c>
      <c r="L33">
        <v>0</v>
      </c>
      <c r="N33">
        <v>31</v>
      </c>
      <c r="O33">
        <v>4</v>
      </c>
      <c r="P33">
        <v>1</v>
      </c>
      <c r="Q33">
        <v>1</v>
      </c>
      <c r="R33">
        <v>0</v>
      </c>
      <c r="S33">
        <v>3</v>
      </c>
      <c r="T33" t="s">
        <v>70</v>
      </c>
      <c r="U33" t="s">
        <v>70</v>
      </c>
    </row>
    <row r="34" spans="1:8" ht="15">
      <c r="A34">
        <v>9504</v>
      </c>
      <c r="B34">
        <v>56</v>
      </c>
      <c r="C34" t="s">
        <v>102</v>
      </c>
      <c r="D34" t="s">
        <v>72</v>
      </c>
      <c r="F34" s="13"/>
      <c r="G34" s="14"/>
      <c r="H34" s="14"/>
    </row>
    <row r="35" spans="1:21" ht="15">
      <c r="A35">
        <v>9504</v>
      </c>
      <c r="B35">
        <v>57</v>
      </c>
      <c r="C35" t="s">
        <v>103</v>
      </c>
      <c r="D35" t="s">
        <v>69</v>
      </c>
      <c r="E35">
        <v>1</v>
      </c>
      <c r="F35" s="13">
        <v>1</v>
      </c>
      <c r="G35" s="14">
        <v>5.8</v>
      </c>
      <c r="H35" s="14">
        <v>5.8</v>
      </c>
      <c r="I35">
        <v>0</v>
      </c>
      <c r="J35">
        <v>0</v>
      </c>
      <c r="K35">
        <v>0</v>
      </c>
      <c r="L35">
        <v>0</v>
      </c>
      <c r="N35">
        <v>32</v>
      </c>
      <c r="O35">
        <v>4</v>
      </c>
      <c r="P35">
        <v>1</v>
      </c>
      <c r="Q35">
        <v>1</v>
      </c>
      <c r="R35">
        <v>0</v>
      </c>
      <c r="S35">
        <v>13</v>
      </c>
      <c r="T35" t="s">
        <v>70</v>
      </c>
      <c r="U35" t="s">
        <v>70</v>
      </c>
    </row>
    <row r="36" spans="1:8" ht="15">
      <c r="A36">
        <v>9504</v>
      </c>
      <c r="B36">
        <v>58</v>
      </c>
      <c r="C36" t="s">
        <v>104</v>
      </c>
      <c r="D36" t="s">
        <v>72</v>
      </c>
      <c r="F36" s="13"/>
      <c r="G36" s="14"/>
      <c r="H36" s="14"/>
    </row>
    <row r="37" spans="1:21" ht="15">
      <c r="A37">
        <v>9504</v>
      </c>
      <c r="B37">
        <v>59</v>
      </c>
      <c r="C37" t="s">
        <v>105</v>
      </c>
      <c r="D37" t="s">
        <v>69</v>
      </c>
      <c r="E37">
        <v>1</v>
      </c>
      <c r="F37" s="13">
        <v>1</v>
      </c>
      <c r="G37" s="14">
        <v>300</v>
      </c>
      <c r="H37" s="14">
        <v>7.6</v>
      </c>
      <c r="I37">
        <v>0</v>
      </c>
      <c r="J37">
        <v>0</v>
      </c>
      <c r="K37">
        <v>0</v>
      </c>
      <c r="L37">
        <v>0</v>
      </c>
      <c r="N37">
        <v>33</v>
      </c>
      <c r="O37">
        <v>4</v>
      </c>
      <c r="P37">
        <v>1</v>
      </c>
      <c r="Q37">
        <v>1</v>
      </c>
      <c r="R37">
        <v>0</v>
      </c>
      <c r="S37">
        <v>1</v>
      </c>
      <c r="T37" t="s">
        <v>70</v>
      </c>
      <c r="U37" t="s">
        <v>70</v>
      </c>
    </row>
    <row r="38" spans="1:8" ht="15">
      <c r="A38">
        <v>9504</v>
      </c>
      <c r="B38">
        <v>60</v>
      </c>
      <c r="C38" t="s">
        <v>106</v>
      </c>
      <c r="D38" t="s">
        <v>72</v>
      </c>
      <c r="F38" s="13"/>
      <c r="G38" s="14"/>
      <c r="H38" s="14"/>
    </row>
    <row r="39" spans="1:21" ht="15">
      <c r="A39">
        <v>9504</v>
      </c>
      <c r="B39">
        <v>61</v>
      </c>
      <c r="C39" t="s">
        <v>107</v>
      </c>
      <c r="D39" t="s">
        <v>69</v>
      </c>
      <c r="E39">
        <v>1</v>
      </c>
      <c r="F39" s="13">
        <v>1</v>
      </c>
      <c r="G39" s="14">
        <v>7.6</v>
      </c>
      <c r="H39" s="14">
        <v>7.6</v>
      </c>
      <c r="I39">
        <v>0</v>
      </c>
      <c r="J39">
        <v>0</v>
      </c>
      <c r="K39">
        <v>0</v>
      </c>
      <c r="L39">
        <v>0</v>
      </c>
      <c r="N39">
        <v>34</v>
      </c>
      <c r="O39">
        <v>4</v>
      </c>
      <c r="P39">
        <v>1</v>
      </c>
      <c r="Q39">
        <v>1</v>
      </c>
      <c r="R39">
        <v>0</v>
      </c>
      <c r="S39">
        <v>19</v>
      </c>
      <c r="T39" t="s">
        <v>70</v>
      </c>
      <c r="U39" t="s">
        <v>70</v>
      </c>
    </row>
    <row r="40" spans="1:8" ht="15">
      <c r="A40">
        <v>9504</v>
      </c>
      <c r="B40">
        <v>62</v>
      </c>
      <c r="C40" t="s">
        <v>108</v>
      </c>
      <c r="D40" t="s">
        <v>72</v>
      </c>
      <c r="F40" s="13"/>
      <c r="G40" s="14"/>
      <c r="H40" s="14"/>
    </row>
    <row r="41" spans="1:21" ht="15">
      <c r="A41" s="15" t="s">
        <v>92</v>
      </c>
      <c r="B41" s="15"/>
      <c r="C41" s="15"/>
      <c r="D41" s="15"/>
      <c r="E41" s="15"/>
      <c r="F41" s="16"/>
      <c r="G41" s="17"/>
      <c r="H41" s="17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B1">
      <selection activeCell="X3" sqref="X3"/>
    </sheetView>
  </sheetViews>
  <sheetFormatPr defaultColWidth="9.140625" defaultRowHeight="15"/>
  <cols>
    <col min="24" max="24" width="12.7109375" style="0" customWidth="1"/>
  </cols>
  <sheetData>
    <row r="1" spans="1:21" ht="15">
      <c r="A1" s="15" t="s">
        <v>45</v>
      </c>
      <c r="B1" s="15" t="s">
        <v>46</v>
      </c>
      <c r="C1" s="15" t="s">
        <v>47</v>
      </c>
      <c r="D1" s="15" t="s">
        <v>48</v>
      </c>
      <c r="E1" s="15" t="s">
        <v>49</v>
      </c>
      <c r="F1" s="16" t="s">
        <v>50</v>
      </c>
      <c r="G1" s="17" t="s">
        <v>51</v>
      </c>
      <c r="H1" s="17" t="s">
        <v>52</v>
      </c>
      <c r="I1" s="15" t="s">
        <v>53</v>
      </c>
      <c r="J1" s="15" t="s">
        <v>54</v>
      </c>
      <c r="K1" s="15" t="s">
        <v>55</v>
      </c>
      <c r="L1" s="15" t="s">
        <v>56</v>
      </c>
      <c r="M1" s="15" t="s">
        <v>57</v>
      </c>
      <c r="N1" s="15" t="s">
        <v>58</v>
      </c>
      <c r="O1" s="15" t="s">
        <v>59</v>
      </c>
      <c r="P1" s="15" t="s">
        <v>60</v>
      </c>
      <c r="Q1" s="15" t="s">
        <v>61</v>
      </c>
      <c r="R1" s="15" t="s">
        <v>62</v>
      </c>
      <c r="S1" s="15" t="s">
        <v>63</v>
      </c>
      <c r="T1" s="15" t="s">
        <v>64</v>
      </c>
      <c r="U1" s="15" t="s">
        <v>65</v>
      </c>
    </row>
    <row r="2" spans="1:8" ht="15">
      <c r="A2">
        <v>9504</v>
      </c>
      <c r="B2">
        <v>27</v>
      </c>
      <c r="C2" t="s">
        <v>66</v>
      </c>
      <c r="D2" t="s">
        <v>67</v>
      </c>
      <c r="F2" s="13"/>
      <c r="G2" s="14"/>
      <c r="H2" s="14"/>
    </row>
    <row r="3" spans="1:24" ht="15">
      <c r="A3">
        <v>9504</v>
      </c>
      <c r="B3">
        <v>28</v>
      </c>
      <c r="C3" t="s">
        <v>68</v>
      </c>
      <c r="D3" t="s">
        <v>69</v>
      </c>
      <c r="E3">
        <v>1</v>
      </c>
      <c r="F3" s="13">
        <v>1</v>
      </c>
      <c r="G3" s="14">
        <v>100</v>
      </c>
      <c r="H3" s="14">
        <v>3.8</v>
      </c>
      <c r="I3">
        <v>0</v>
      </c>
      <c r="J3">
        <v>0</v>
      </c>
      <c r="K3">
        <v>0</v>
      </c>
      <c r="L3">
        <v>0</v>
      </c>
      <c r="N3">
        <v>18</v>
      </c>
      <c r="O3">
        <v>4</v>
      </c>
      <c r="P3">
        <v>1</v>
      </c>
      <c r="Q3">
        <v>5</v>
      </c>
      <c r="R3">
        <v>1</v>
      </c>
      <c r="S3">
        <v>0</v>
      </c>
      <c r="T3" t="s">
        <v>70</v>
      </c>
      <c r="U3" t="s">
        <v>70</v>
      </c>
      <c r="X3" s="39">
        <f>2!X3+1</f>
        <v>43091</v>
      </c>
    </row>
    <row r="4" spans="1:8" ht="15">
      <c r="A4">
        <v>9504</v>
      </c>
      <c r="B4">
        <v>29</v>
      </c>
      <c r="C4" t="s">
        <v>71</v>
      </c>
      <c r="D4" t="s">
        <v>72</v>
      </c>
      <c r="F4" s="13"/>
      <c r="G4" s="14"/>
      <c r="H4" s="14"/>
    </row>
    <row r="5" spans="1:21" ht="15">
      <c r="A5">
        <v>9504</v>
      </c>
      <c r="B5">
        <v>30</v>
      </c>
      <c r="C5" t="s">
        <v>73</v>
      </c>
      <c r="D5" t="s">
        <v>69</v>
      </c>
      <c r="E5">
        <v>1</v>
      </c>
      <c r="F5" s="13">
        <v>1</v>
      </c>
      <c r="G5" s="14">
        <v>3.6</v>
      </c>
      <c r="H5" s="14">
        <v>3.6</v>
      </c>
      <c r="I5">
        <v>0</v>
      </c>
      <c r="J5">
        <v>0</v>
      </c>
      <c r="K5">
        <v>0</v>
      </c>
      <c r="L5">
        <v>0</v>
      </c>
      <c r="N5">
        <v>19</v>
      </c>
      <c r="O5">
        <v>4</v>
      </c>
      <c r="P5">
        <v>1</v>
      </c>
      <c r="Q5">
        <v>5</v>
      </c>
      <c r="R5">
        <v>1</v>
      </c>
      <c r="S5">
        <v>0</v>
      </c>
      <c r="T5" t="s">
        <v>70</v>
      </c>
      <c r="U5" t="s">
        <v>70</v>
      </c>
    </row>
    <row r="6" spans="1:8" ht="15">
      <c r="A6">
        <v>9504</v>
      </c>
      <c r="B6">
        <v>31</v>
      </c>
      <c r="C6" t="s">
        <v>74</v>
      </c>
      <c r="D6" t="s">
        <v>72</v>
      </c>
      <c r="F6" s="13"/>
      <c r="G6" s="14"/>
      <c r="H6" s="14"/>
    </row>
    <row r="7" spans="1:21" ht="15">
      <c r="A7">
        <v>9504</v>
      </c>
      <c r="B7">
        <v>32</v>
      </c>
      <c r="C7" t="s">
        <v>75</v>
      </c>
      <c r="D7" t="s">
        <v>69</v>
      </c>
      <c r="E7">
        <v>1</v>
      </c>
      <c r="F7" s="13">
        <v>1</v>
      </c>
      <c r="G7" s="14">
        <v>3.6</v>
      </c>
      <c r="H7" s="14">
        <v>3.6</v>
      </c>
      <c r="I7">
        <v>0</v>
      </c>
      <c r="J7">
        <v>0</v>
      </c>
      <c r="K7">
        <v>0</v>
      </c>
      <c r="L7">
        <v>0</v>
      </c>
      <c r="N7">
        <v>20</v>
      </c>
      <c r="O7">
        <v>4</v>
      </c>
      <c r="P7">
        <v>1</v>
      </c>
      <c r="Q7">
        <v>5</v>
      </c>
      <c r="R7">
        <v>1</v>
      </c>
      <c r="S7">
        <v>0</v>
      </c>
      <c r="T7" t="s">
        <v>70</v>
      </c>
      <c r="U7" t="s">
        <v>70</v>
      </c>
    </row>
    <row r="8" spans="1:8" ht="15">
      <c r="A8">
        <v>9504</v>
      </c>
      <c r="B8">
        <v>33</v>
      </c>
      <c r="C8" t="s">
        <v>76</v>
      </c>
      <c r="D8" t="s">
        <v>72</v>
      </c>
      <c r="F8" s="13"/>
      <c r="G8" s="14"/>
      <c r="H8" s="14"/>
    </row>
    <row r="9" spans="1:21" ht="15">
      <c r="A9">
        <v>9504</v>
      </c>
      <c r="B9">
        <v>34</v>
      </c>
      <c r="C9" t="s">
        <v>77</v>
      </c>
      <c r="D9" t="s">
        <v>69</v>
      </c>
      <c r="E9">
        <v>1</v>
      </c>
      <c r="F9" s="13">
        <v>1</v>
      </c>
      <c r="G9" s="14">
        <v>4.2</v>
      </c>
      <c r="H9" s="14">
        <v>4.2</v>
      </c>
      <c r="I9">
        <v>0</v>
      </c>
      <c r="J9">
        <v>0</v>
      </c>
      <c r="K9">
        <v>0</v>
      </c>
      <c r="L9">
        <v>0</v>
      </c>
      <c r="N9">
        <v>21</v>
      </c>
      <c r="O9">
        <v>4</v>
      </c>
      <c r="P9">
        <v>1</v>
      </c>
      <c r="Q9">
        <v>5</v>
      </c>
      <c r="R9">
        <v>1</v>
      </c>
      <c r="S9">
        <v>0</v>
      </c>
      <c r="T9" t="s">
        <v>70</v>
      </c>
      <c r="U9" t="s">
        <v>70</v>
      </c>
    </row>
    <row r="10" spans="1:8" ht="15">
      <c r="A10">
        <v>9504</v>
      </c>
      <c r="B10">
        <v>35</v>
      </c>
      <c r="C10" t="s">
        <v>78</v>
      </c>
      <c r="D10" t="s">
        <v>72</v>
      </c>
      <c r="F10" s="13"/>
      <c r="G10" s="14"/>
      <c r="H10" s="14"/>
    </row>
    <row r="11" spans="1:21" ht="15">
      <c r="A11">
        <v>9504</v>
      </c>
      <c r="B11">
        <v>36</v>
      </c>
      <c r="C11" t="s">
        <v>79</v>
      </c>
      <c r="D11" t="s">
        <v>69</v>
      </c>
      <c r="E11">
        <v>1</v>
      </c>
      <c r="F11" s="13">
        <v>1</v>
      </c>
      <c r="G11" s="14">
        <v>4</v>
      </c>
      <c r="H11" s="14">
        <v>4</v>
      </c>
      <c r="I11">
        <v>0</v>
      </c>
      <c r="J11">
        <v>0</v>
      </c>
      <c r="K11">
        <v>0</v>
      </c>
      <c r="L11">
        <v>0</v>
      </c>
      <c r="N11">
        <v>22</v>
      </c>
      <c r="O11">
        <v>4</v>
      </c>
      <c r="P11">
        <v>1</v>
      </c>
      <c r="Q11">
        <v>5</v>
      </c>
      <c r="R11">
        <v>1</v>
      </c>
      <c r="S11">
        <v>0</v>
      </c>
      <c r="T11" t="s">
        <v>70</v>
      </c>
      <c r="U11" t="s">
        <v>70</v>
      </c>
    </row>
    <row r="12" spans="1:8" ht="15">
      <c r="A12">
        <v>9504</v>
      </c>
      <c r="B12">
        <v>37</v>
      </c>
      <c r="C12" t="s">
        <v>80</v>
      </c>
      <c r="D12" t="s">
        <v>72</v>
      </c>
      <c r="F12" s="13"/>
      <c r="G12" s="14"/>
      <c r="H12" s="14"/>
    </row>
    <row r="13" spans="1:21" ht="15">
      <c r="A13">
        <v>9504</v>
      </c>
      <c r="B13">
        <v>38</v>
      </c>
      <c r="C13" t="s">
        <v>81</v>
      </c>
      <c r="D13" t="s">
        <v>69</v>
      </c>
      <c r="E13">
        <v>1</v>
      </c>
      <c r="F13" s="13">
        <v>1</v>
      </c>
      <c r="G13" s="14">
        <v>4</v>
      </c>
      <c r="H13" s="14">
        <v>4</v>
      </c>
      <c r="I13">
        <v>0</v>
      </c>
      <c r="J13">
        <v>0</v>
      </c>
      <c r="K13">
        <v>0</v>
      </c>
      <c r="L13">
        <v>0</v>
      </c>
      <c r="N13">
        <v>23</v>
      </c>
      <c r="O13">
        <v>4</v>
      </c>
      <c r="P13">
        <v>1</v>
      </c>
      <c r="Q13">
        <v>5</v>
      </c>
      <c r="R13">
        <v>1</v>
      </c>
      <c r="S13">
        <v>0</v>
      </c>
      <c r="T13" t="s">
        <v>70</v>
      </c>
      <c r="U13" t="s">
        <v>70</v>
      </c>
    </row>
    <row r="14" spans="1:8" ht="15">
      <c r="A14">
        <v>9504</v>
      </c>
      <c r="B14">
        <v>39</v>
      </c>
      <c r="C14" t="s">
        <v>82</v>
      </c>
      <c r="D14" t="s">
        <v>72</v>
      </c>
      <c r="F14" s="13"/>
      <c r="G14" s="14"/>
      <c r="H14" s="14"/>
    </row>
    <row r="15" spans="1:21" ht="15">
      <c r="A15">
        <v>9504</v>
      </c>
      <c r="B15">
        <v>40</v>
      </c>
      <c r="C15" t="s">
        <v>83</v>
      </c>
      <c r="D15" t="s">
        <v>69</v>
      </c>
      <c r="E15">
        <v>1</v>
      </c>
      <c r="F15" s="13">
        <v>1</v>
      </c>
      <c r="G15" s="14">
        <v>6</v>
      </c>
      <c r="H15" s="14">
        <v>6</v>
      </c>
      <c r="I15">
        <v>0</v>
      </c>
      <c r="J15">
        <v>0</v>
      </c>
      <c r="K15">
        <v>0</v>
      </c>
      <c r="L15">
        <v>0</v>
      </c>
      <c r="N15">
        <v>24</v>
      </c>
      <c r="O15">
        <v>4</v>
      </c>
      <c r="P15">
        <v>1</v>
      </c>
      <c r="Q15">
        <v>1</v>
      </c>
      <c r="R15">
        <v>0</v>
      </c>
      <c r="S15">
        <v>2</v>
      </c>
      <c r="T15" t="s">
        <v>70</v>
      </c>
      <c r="U15" t="s">
        <v>70</v>
      </c>
    </row>
    <row r="16" spans="1:8" ht="15">
      <c r="A16">
        <v>9504</v>
      </c>
      <c r="B16">
        <v>41</v>
      </c>
      <c r="C16" t="s">
        <v>84</v>
      </c>
      <c r="D16" t="s">
        <v>72</v>
      </c>
      <c r="F16" s="13"/>
      <c r="G16" s="14"/>
      <c r="H16" s="14"/>
    </row>
    <row r="17" spans="1:21" ht="15">
      <c r="A17">
        <v>9504</v>
      </c>
      <c r="B17">
        <v>42</v>
      </c>
      <c r="C17" t="s">
        <v>85</v>
      </c>
      <c r="D17" t="s">
        <v>69</v>
      </c>
      <c r="E17">
        <v>1</v>
      </c>
      <c r="F17" s="13">
        <v>1</v>
      </c>
      <c r="G17" s="14">
        <v>25</v>
      </c>
      <c r="H17" s="14">
        <v>6.8</v>
      </c>
      <c r="I17">
        <v>0</v>
      </c>
      <c r="J17">
        <v>0</v>
      </c>
      <c r="K17">
        <v>0</v>
      </c>
      <c r="L17">
        <v>0</v>
      </c>
      <c r="N17">
        <v>25</v>
      </c>
      <c r="O17">
        <v>4</v>
      </c>
      <c r="P17">
        <v>1</v>
      </c>
      <c r="Q17">
        <v>1</v>
      </c>
      <c r="R17">
        <v>0</v>
      </c>
      <c r="S17">
        <v>2</v>
      </c>
      <c r="T17" t="s">
        <v>70</v>
      </c>
      <c r="U17" t="s">
        <v>70</v>
      </c>
    </row>
    <row r="18" spans="1:8" ht="15">
      <c r="A18">
        <v>9504</v>
      </c>
      <c r="B18">
        <v>43</v>
      </c>
      <c r="C18" t="s">
        <v>86</v>
      </c>
      <c r="D18" t="s">
        <v>72</v>
      </c>
      <c r="F18" s="13"/>
      <c r="G18" s="14"/>
      <c r="H18" s="14"/>
    </row>
    <row r="19" spans="1:21" ht="15">
      <c r="A19">
        <v>9504</v>
      </c>
      <c r="B19">
        <v>44</v>
      </c>
      <c r="C19" t="s">
        <v>87</v>
      </c>
      <c r="D19" t="s">
        <v>69</v>
      </c>
      <c r="E19">
        <v>1</v>
      </c>
      <c r="F19" s="13">
        <v>1</v>
      </c>
      <c r="G19" s="14">
        <v>6</v>
      </c>
      <c r="H19" s="14">
        <v>6</v>
      </c>
      <c r="I19">
        <v>0</v>
      </c>
      <c r="J19">
        <v>0</v>
      </c>
      <c r="K19">
        <v>0</v>
      </c>
      <c r="L19">
        <v>0</v>
      </c>
      <c r="N19">
        <v>26</v>
      </c>
      <c r="O19">
        <v>4</v>
      </c>
      <c r="P19">
        <v>1</v>
      </c>
      <c r="Q19">
        <v>1</v>
      </c>
      <c r="R19">
        <v>0</v>
      </c>
      <c r="S19">
        <v>5</v>
      </c>
      <c r="T19" t="s">
        <v>70</v>
      </c>
      <c r="U19" t="s">
        <v>70</v>
      </c>
    </row>
    <row r="20" spans="1:21" ht="15">
      <c r="A20">
        <v>9504</v>
      </c>
      <c r="B20">
        <v>45</v>
      </c>
      <c r="C20" t="s">
        <v>88</v>
      </c>
      <c r="D20" t="s">
        <v>69</v>
      </c>
      <c r="E20">
        <v>1</v>
      </c>
      <c r="F20" s="13">
        <v>1</v>
      </c>
      <c r="G20" s="14">
        <v>5.8</v>
      </c>
      <c r="H20" s="14">
        <v>5.8</v>
      </c>
      <c r="I20">
        <v>0</v>
      </c>
      <c r="J20">
        <v>0</v>
      </c>
      <c r="K20">
        <v>0</v>
      </c>
      <c r="L20">
        <v>0</v>
      </c>
      <c r="N20">
        <v>26</v>
      </c>
      <c r="O20">
        <v>4</v>
      </c>
      <c r="P20">
        <v>1</v>
      </c>
      <c r="Q20">
        <v>1</v>
      </c>
      <c r="R20">
        <v>0</v>
      </c>
      <c r="S20">
        <v>5</v>
      </c>
      <c r="T20" t="s">
        <v>70</v>
      </c>
      <c r="U20" t="s">
        <v>70</v>
      </c>
    </row>
    <row r="21" spans="1:8" ht="15">
      <c r="A21">
        <v>9504</v>
      </c>
      <c r="B21">
        <v>46</v>
      </c>
      <c r="C21" t="s">
        <v>89</v>
      </c>
      <c r="D21" t="s">
        <v>72</v>
      </c>
      <c r="F21" s="13"/>
      <c r="G21" s="14"/>
      <c r="H21" s="14"/>
    </row>
    <row r="22" spans="1:21" ht="15">
      <c r="A22">
        <v>9504</v>
      </c>
      <c r="B22">
        <v>47</v>
      </c>
      <c r="C22" t="s">
        <v>90</v>
      </c>
      <c r="D22" t="s">
        <v>69</v>
      </c>
      <c r="E22">
        <v>1</v>
      </c>
      <c r="F22" s="13">
        <v>1</v>
      </c>
      <c r="G22" s="14">
        <v>6.6</v>
      </c>
      <c r="H22" s="14">
        <v>6.6</v>
      </c>
      <c r="I22">
        <v>0</v>
      </c>
      <c r="J22">
        <v>0</v>
      </c>
      <c r="K22">
        <v>0</v>
      </c>
      <c r="L22">
        <v>0</v>
      </c>
      <c r="N22">
        <v>27</v>
      </c>
      <c r="O22">
        <v>4</v>
      </c>
      <c r="P22">
        <v>1</v>
      </c>
      <c r="Q22">
        <v>1</v>
      </c>
      <c r="R22">
        <v>0</v>
      </c>
      <c r="S22">
        <v>5</v>
      </c>
      <c r="T22" t="s">
        <v>70</v>
      </c>
      <c r="U22" t="s">
        <v>70</v>
      </c>
    </row>
    <row r="23" spans="1:8" ht="15">
      <c r="A23">
        <v>9504</v>
      </c>
      <c r="B23">
        <v>48</v>
      </c>
      <c r="C23" t="s">
        <v>91</v>
      </c>
      <c r="D23" t="s">
        <v>72</v>
      </c>
      <c r="F23" s="13"/>
      <c r="G23" s="14"/>
      <c r="H23" s="14"/>
    </row>
    <row r="24" spans="1:21" ht="15">
      <c r="A24">
        <v>9504</v>
      </c>
      <c r="B24">
        <v>49</v>
      </c>
      <c r="C24" t="s">
        <v>95</v>
      </c>
      <c r="D24" t="s">
        <v>69</v>
      </c>
      <c r="E24">
        <v>1</v>
      </c>
      <c r="F24" s="13">
        <v>1</v>
      </c>
      <c r="G24" s="14">
        <v>7.6</v>
      </c>
      <c r="H24" s="14">
        <v>7.6</v>
      </c>
      <c r="I24">
        <v>0</v>
      </c>
      <c r="J24">
        <v>0</v>
      </c>
      <c r="K24">
        <v>0</v>
      </c>
      <c r="L24">
        <v>0</v>
      </c>
      <c r="N24">
        <v>28</v>
      </c>
      <c r="O24">
        <v>4</v>
      </c>
      <c r="P24">
        <v>1</v>
      </c>
      <c r="Q24">
        <v>1</v>
      </c>
      <c r="R24">
        <v>0</v>
      </c>
      <c r="S24">
        <v>1</v>
      </c>
      <c r="T24" t="s">
        <v>70</v>
      </c>
      <c r="U24" t="s">
        <v>70</v>
      </c>
    </row>
    <row r="25" spans="1:8" ht="15">
      <c r="A25">
        <v>9504</v>
      </c>
      <c r="B25">
        <v>50</v>
      </c>
      <c r="C25" t="s">
        <v>96</v>
      </c>
      <c r="D25" t="s">
        <v>72</v>
      </c>
      <c r="F25" s="13"/>
      <c r="G25" s="14"/>
      <c r="H25" s="14"/>
    </row>
    <row r="26" spans="1:21" ht="15">
      <c r="A26">
        <v>9504</v>
      </c>
      <c r="B26">
        <v>51</v>
      </c>
      <c r="C26" t="s">
        <v>97</v>
      </c>
      <c r="D26" t="s">
        <v>69</v>
      </c>
      <c r="E26">
        <v>1</v>
      </c>
      <c r="F26" s="13">
        <v>1</v>
      </c>
      <c r="G26" s="14">
        <v>7</v>
      </c>
      <c r="H26" s="14">
        <v>7</v>
      </c>
      <c r="I26">
        <v>0</v>
      </c>
      <c r="J26">
        <v>0</v>
      </c>
      <c r="K26">
        <v>0</v>
      </c>
      <c r="L26">
        <v>0</v>
      </c>
      <c r="N26">
        <v>29</v>
      </c>
      <c r="O26">
        <v>4</v>
      </c>
      <c r="P26">
        <v>1</v>
      </c>
      <c r="Q26">
        <v>1</v>
      </c>
      <c r="R26">
        <v>0</v>
      </c>
      <c r="S26">
        <v>1</v>
      </c>
      <c r="T26" t="s">
        <v>70</v>
      </c>
      <c r="U26" t="s">
        <v>70</v>
      </c>
    </row>
    <row r="27" spans="1:8" ht="15">
      <c r="A27">
        <v>9504</v>
      </c>
      <c r="B27">
        <v>52</v>
      </c>
      <c r="C27" t="s">
        <v>98</v>
      </c>
      <c r="D27" t="s">
        <v>72</v>
      </c>
      <c r="F27" s="13"/>
      <c r="G27" s="14"/>
      <c r="H27" s="14"/>
    </row>
    <row r="28" spans="1:21" ht="15">
      <c r="A28">
        <v>9504</v>
      </c>
      <c r="B28">
        <v>53</v>
      </c>
      <c r="C28" t="s">
        <v>99</v>
      </c>
      <c r="D28" t="s">
        <v>69</v>
      </c>
      <c r="E28">
        <v>1</v>
      </c>
      <c r="F28" s="13">
        <v>1</v>
      </c>
      <c r="G28" s="14">
        <v>6.6</v>
      </c>
      <c r="H28" s="14">
        <v>6.6</v>
      </c>
      <c r="I28">
        <v>0</v>
      </c>
      <c r="J28">
        <v>0</v>
      </c>
      <c r="K28">
        <v>0</v>
      </c>
      <c r="L28">
        <v>0</v>
      </c>
      <c r="N28">
        <v>30</v>
      </c>
      <c r="O28">
        <v>4</v>
      </c>
      <c r="P28">
        <v>1</v>
      </c>
      <c r="Q28">
        <v>1</v>
      </c>
      <c r="R28">
        <v>0</v>
      </c>
      <c r="S28">
        <v>3</v>
      </c>
      <c r="T28" t="s">
        <v>70</v>
      </c>
      <c r="U28" t="s">
        <v>70</v>
      </c>
    </row>
    <row r="29" spans="1:8" ht="15">
      <c r="A29">
        <v>9504</v>
      </c>
      <c r="B29">
        <v>54</v>
      </c>
      <c r="C29" t="s">
        <v>100</v>
      </c>
      <c r="D29" t="s">
        <v>72</v>
      </c>
      <c r="F29" s="13"/>
      <c r="G29" s="14"/>
      <c r="H29" s="14"/>
    </row>
    <row r="30" spans="1:21" ht="15">
      <c r="A30">
        <v>9504</v>
      </c>
      <c r="B30">
        <v>55</v>
      </c>
      <c r="C30" t="s">
        <v>101</v>
      </c>
      <c r="D30" t="s">
        <v>69</v>
      </c>
      <c r="E30">
        <v>1</v>
      </c>
      <c r="F30" s="13">
        <v>1</v>
      </c>
      <c r="G30" s="14">
        <v>50</v>
      </c>
      <c r="H30" s="14">
        <v>7.8</v>
      </c>
      <c r="I30">
        <v>0</v>
      </c>
      <c r="J30">
        <v>0</v>
      </c>
      <c r="K30">
        <v>0</v>
      </c>
      <c r="L30">
        <v>0</v>
      </c>
      <c r="N30">
        <v>31</v>
      </c>
      <c r="O30">
        <v>4</v>
      </c>
      <c r="P30">
        <v>1</v>
      </c>
      <c r="Q30">
        <v>1</v>
      </c>
      <c r="R30">
        <v>0</v>
      </c>
      <c r="S30">
        <v>3</v>
      </c>
      <c r="T30" t="s">
        <v>70</v>
      </c>
      <c r="U30" t="s">
        <v>70</v>
      </c>
    </row>
    <row r="31" spans="1:8" ht="15">
      <c r="A31">
        <v>9504</v>
      </c>
      <c r="B31">
        <v>56</v>
      </c>
      <c r="C31" t="s">
        <v>102</v>
      </c>
      <c r="D31" t="s">
        <v>72</v>
      </c>
      <c r="F31" s="13"/>
      <c r="G31" s="14"/>
      <c r="H31" s="14"/>
    </row>
    <row r="32" spans="1:21" ht="15">
      <c r="A32">
        <v>9504</v>
      </c>
      <c r="B32">
        <v>57</v>
      </c>
      <c r="C32" t="s">
        <v>103</v>
      </c>
      <c r="D32" t="s">
        <v>69</v>
      </c>
      <c r="E32">
        <v>1</v>
      </c>
      <c r="F32" s="13">
        <v>1</v>
      </c>
      <c r="G32" s="14">
        <v>5.8</v>
      </c>
      <c r="H32" s="14">
        <v>5.8</v>
      </c>
      <c r="I32">
        <v>0</v>
      </c>
      <c r="J32">
        <v>0</v>
      </c>
      <c r="K32">
        <v>0</v>
      </c>
      <c r="L32">
        <v>0</v>
      </c>
      <c r="N32">
        <v>32</v>
      </c>
      <c r="O32">
        <v>4</v>
      </c>
      <c r="P32">
        <v>1</v>
      </c>
      <c r="Q32">
        <v>1</v>
      </c>
      <c r="R32">
        <v>0</v>
      </c>
      <c r="S32">
        <v>13</v>
      </c>
      <c r="T32" t="s">
        <v>70</v>
      </c>
      <c r="U32" t="s">
        <v>70</v>
      </c>
    </row>
    <row r="33" spans="1:8" ht="15">
      <c r="A33">
        <v>9504</v>
      </c>
      <c r="B33">
        <v>58</v>
      </c>
      <c r="C33" t="s">
        <v>104</v>
      </c>
      <c r="D33" t="s">
        <v>72</v>
      </c>
      <c r="F33" s="13"/>
      <c r="G33" s="14"/>
      <c r="H33" s="14"/>
    </row>
    <row r="34" spans="1:21" ht="15">
      <c r="A34">
        <v>9504</v>
      </c>
      <c r="B34">
        <v>59</v>
      </c>
      <c r="C34" t="s">
        <v>105</v>
      </c>
      <c r="D34" t="s">
        <v>69</v>
      </c>
      <c r="E34">
        <v>1</v>
      </c>
      <c r="F34" s="13">
        <v>1</v>
      </c>
      <c r="G34" s="14">
        <v>100</v>
      </c>
      <c r="H34" s="14">
        <v>7.6</v>
      </c>
      <c r="I34">
        <v>0</v>
      </c>
      <c r="J34">
        <v>0</v>
      </c>
      <c r="K34">
        <v>0</v>
      </c>
      <c r="L34">
        <v>0</v>
      </c>
      <c r="N34">
        <v>33</v>
      </c>
      <c r="O34">
        <v>4</v>
      </c>
      <c r="P34">
        <v>1</v>
      </c>
      <c r="Q34">
        <v>1</v>
      </c>
      <c r="R34">
        <v>0</v>
      </c>
      <c r="S34">
        <v>1</v>
      </c>
      <c r="T34" t="s">
        <v>70</v>
      </c>
      <c r="U34" t="s">
        <v>70</v>
      </c>
    </row>
    <row r="35" spans="1:8" ht="15">
      <c r="A35">
        <v>9504</v>
      </c>
      <c r="B35">
        <v>60</v>
      </c>
      <c r="C35" t="s">
        <v>106</v>
      </c>
      <c r="D35" t="s">
        <v>72</v>
      </c>
      <c r="F35" s="13"/>
      <c r="G35" s="14"/>
      <c r="H35" s="14"/>
    </row>
    <row r="36" spans="1:21" ht="15">
      <c r="A36">
        <v>9504</v>
      </c>
      <c r="B36">
        <v>61</v>
      </c>
      <c r="C36" t="s">
        <v>107</v>
      </c>
      <c r="D36" t="s">
        <v>69</v>
      </c>
      <c r="E36">
        <v>1</v>
      </c>
      <c r="F36" s="13">
        <v>1</v>
      </c>
      <c r="G36" s="14">
        <v>7.6</v>
      </c>
      <c r="H36" s="14">
        <v>7.6</v>
      </c>
      <c r="I36">
        <v>0</v>
      </c>
      <c r="J36">
        <v>0</v>
      </c>
      <c r="K36">
        <v>0</v>
      </c>
      <c r="L36">
        <v>0</v>
      </c>
      <c r="N36">
        <v>34</v>
      </c>
      <c r="O36">
        <v>4</v>
      </c>
      <c r="P36">
        <v>1</v>
      </c>
      <c r="Q36">
        <v>1</v>
      </c>
      <c r="R36">
        <v>0</v>
      </c>
      <c r="S36">
        <v>19</v>
      </c>
      <c r="T36" t="s">
        <v>70</v>
      </c>
      <c r="U36" t="s">
        <v>70</v>
      </c>
    </row>
    <row r="37" spans="1:8" ht="15">
      <c r="A37">
        <v>9504</v>
      </c>
      <c r="B37">
        <v>62</v>
      </c>
      <c r="C37" t="s">
        <v>108</v>
      </c>
      <c r="D37" t="s">
        <v>72</v>
      </c>
      <c r="F37" s="13"/>
      <c r="G37" s="14"/>
      <c r="H37" s="14"/>
    </row>
    <row r="38" spans="1:21" ht="15">
      <c r="A38" s="15" t="s">
        <v>92</v>
      </c>
      <c r="B38" s="15"/>
      <c r="C38" s="15"/>
      <c r="D38" s="15"/>
      <c r="E38" s="15"/>
      <c r="F38" s="16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X3" sqref="X3"/>
    </sheetView>
  </sheetViews>
  <sheetFormatPr defaultColWidth="9.140625" defaultRowHeight="15"/>
  <cols>
    <col min="24" max="24" width="10.140625" style="0" bestFit="1" customWidth="1"/>
  </cols>
  <sheetData>
    <row r="1" spans="1:21" ht="15">
      <c r="A1" s="15" t="s">
        <v>45</v>
      </c>
      <c r="B1" s="15" t="s">
        <v>46</v>
      </c>
      <c r="C1" s="15" t="s">
        <v>47</v>
      </c>
      <c r="D1" s="15" t="s">
        <v>48</v>
      </c>
      <c r="E1" s="15" t="s">
        <v>49</v>
      </c>
      <c r="F1" s="16" t="s">
        <v>50</v>
      </c>
      <c r="G1" s="17" t="s">
        <v>51</v>
      </c>
      <c r="H1" s="17" t="s">
        <v>52</v>
      </c>
      <c r="I1" s="15" t="s">
        <v>53</v>
      </c>
      <c r="J1" s="15" t="s">
        <v>54</v>
      </c>
      <c r="K1" s="15" t="s">
        <v>55</v>
      </c>
      <c r="L1" s="15" t="s">
        <v>56</v>
      </c>
      <c r="M1" s="15" t="s">
        <v>57</v>
      </c>
      <c r="N1" s="15" t="s">
        <v>58</v>
      </c>
      <c r="O1" s="15" t="s">
        <v>59</v>
      </c>
      <c r="P1" s="15" t="s">
        <v>60</v>
      </c>
      <c r="Q1" s="15" t="s">
        <v>61</v>
      </c>
      <c r="R1" s="15" t="s">
        <v>62</v>
      </c>
      <c r="S1" s="15" t="s">
        <v>63</v>
      </c>
      <c r="T1" s="15" t="s">
        <v>64</v>
      </c>
      <c r="U1" s="15" t="s">
        <v>65</v>
      </c>
    </row>
    <row r="2" spans="1:8" ht="15">
      <c r="A2">
        <v>9504</v>
      </c>
      <c r="B2">
        <v>27</v>
      </c>
      <c r="C2" t="s">
        <v>66</v>
      </c>
      <c r="D2" t="s">
        <v>67</v>
      </c>
      <c r="F2" s="13"/>
      <c r="G2" s="14"/>
      <c r="H2" s="14"/>
    </row>
    <row r="3" spans="1:24" ht="15">
      <c r="A3">
        <v>9504</v>
      </c>
      <c r="B3">
        <v>28</v>
      </c>
      <c r="C3" t="s">
        <v>68</v>
      </c>
      <c r="D3" t="s">
        <v>69</v>
      </c>
      <c r="E3">
        <v>1</v>
      </c>
      <c r="F3" s="13">
        <v>1</v>
      </c>
      <c r="G3" s="14">
        <v>100</v>
      </c>
      <c r="H3" s="14">
        <v>3.8</v>
      </c>
      <c r="I3">
        <v>0</v>
      </c>
      <c r="J3">
        <v>0</v>
      </c>
      <c r="K3">
        <v>0</v>
      </c>
      <c r="L3">
        <v>0</v>
      </c>
      <c r="N3">
        <v>18</v>
      </c>
      <c r="O3">
        <v>4</v>
      </c>
      <c r="P3">
        <v>1</v>
      </c>
      <c r="Q3">
        <v>5</v>
      </c>
      <c r="R3">
        <v>1</v>
      </c>
      <c r="S3">
        <v>0</v>
      </c>
      <c r="T3" t="s">
        <v>70</v>
      </c>
      <c r="U3" t="s">
        <v>70</v>
      </c>
      <c r="X3" s="39">
        <v>43092</v>
      </c>
    </row>
    <row r="4" spans="1:8" ht="15">
      <c r="A4">
        <v>9504</v>
      </c>
      <c r="B4">
        <v>29</v>
      </c>
      <c r="C4" t="s">
        <v>71</v>
      </c>
      <c r="D4" t="s">
        <v>72</v>
      </c>
      <c r="F4" s="13"/>
      <c r="G4" s="14"/>
      <c r="H4" s="14"/>
    </row>
    <row r="5" spans="1:21" ht="15">
      <c r="A5">
        <v>9504</v>
      </c>
      <c r="B5">
        <v>30</v>
      </c>
      <c r="C5" t="s">
        <v>73</v>
      </c>
      <c r="D5" t="s">
        <v>69</v>
      </c>
      <c r="E5">
        <v>1</v>
      </c>
      <c r="F5" s="13">
        <v>1</v>
      </c>
      <c r="G5" s="14">
        <v>3.6</v>
      </c>
      <c r="H5" s="14">
        <v>3.6</v>
      </c>
      <c r="I5">
        <v>0</v>
      </c>
      <c r="J5">
        <v>0</v>
      </c>
      <c r="K5">
        <v>0</v>
      </c>
      <c r="L5">
        <v>0</v>
      </c>
      <c r="N5">
        <v>19</v>
      </c>
      <c r="O5">
        <v>4</v>
      </c>
      <c r="P5">
        <v>1</v>
      </c>
      <c r="Q5">
        <v>5</v>
      </c>
      <c r="R5">
        <v>1</v>
      </c>
      <c r="S5">
        <v>0</v>
      </c>
      <c r="T5" t="s">
        <v>70</v>
      </c>
      <c r="U5" t="s">
        <v>70</v>
      </c>
    </row>
    <row r="6" spans="1:8" ht="15">
      <c r="A6">
        <v>9504</v>
      </c>
      <c r="B6">
        <v>31</v>
      </c>
      <c r="C6" t="s">
        <v>74</v>
      </c>
      <c r="D6" t="s">
        <v>72</v>
      </c>
      <c r="F6" s="13"/>
      <c r="G6" s="14"/>
      <c r="H6" s="14"/>
    </row>
    <row r="7" spans="1:21" ht="15">
      <c r="A7">
        <v>9504</v>
      </c>
      <c r="B7">
        <v>32</v>
      </c>
      <c r="C7" t="s">
        <v>75</v>
      </c>
      <c r="D7" t="s">
        <v>69</v>
      </c>
      <c r="E7">
        <v>1</v>
      </c>
      <c r="F7" s="13">
        <v>1</v>
      </c>
      <c r="G7" s="14">
        <v>3.6</v>
      </c>
      <c r="H7" s="14">
        <v>3.6</v>
      </c>
      <c r="I7">
        <v>0</v>
      </c>
      <c r="J7">
        <v>0</v>
      </c>
      <c r="K7">
        <v>0</v>
      </c>
      <c r="L7">
        <v>0</v>
      </c>
      <c r="N7">
        <v>20</v>
      </c>
      <c r="O7">
        <v>4</v>
      </c>
      <c r="P7">
        <v>1</v>
      </c>
      <c r="Q7">
        <v>5</v>
      </c>
      <c r="R7">
        <v>1</v>
      </c>
      <c r="S7">
        <v>0</v>
      </c>
      <c r="T7" t="s">
        <v>70</v>
      </c>
      <c r="U7" t="s">
        <v>70</v>
      </c>
    </row>
    <row r="8" spans="1:8" ht="15">
      <c r="A8">
        <v>9504</v>
      </c>
      <c r="B8">
        <v>33</v>
      </c>
      <c r="C8" t="s">
        <v>76</v>
      </c>
      <c r="D8" t="s">
        <v>72</v>
      </c>
      <c r="F8" s="13"/>
      <c r="G8" s="14"/>
      <c r="H8" s="14"/>
    </row>
    <row r="9" spans="1:21" ht="15">
      <c r="A9">
        <v>9504</v>
      </c>
      <c r="B9">
        <v>34</v>
      </c>
      <c r="C9" t="s">
        <v>77</v>
      </c>
      <c r="D9" t="s">
        <v>69</v>
      </c>
      <c r="E9">
        <v>1</v>
      </c>
      <c r="F9" s="13">
        <v>1</v>
      </c>
      <c r="G9" s="14">
        <v>4.2</v>
      </c>
      <c r="H9" s="14">
        <v>4.2</v>
      </c>
      <c r="I9">
        <v>0</v>
      </c>
      <c r="J9">
        <v>0</v>
      </c>
      <c r="K9">
        <v>0</v>
      </c>
      <c r="L9">
        <v>0</v>
      </c>
      <c r="N9">
        <v>21</v>
      </c>
      <c r="O9">
        <v>4</v>
      </c>
      <c r="P9">
        <v>1</v>
      </c>
      <c r="Q9">
        <v>5</v>
      </c>
      <c r="R9">
        <v>1</v>
      </c>
      <c r="S9">
        <v>0</v>
      </c>
      <c r="T9" t="s">
        <v>70</v>
      </c>
      <c r="U9" t="s">
        <v>70</v>
      </c>
    </row>
    <row r="10" spans="1:8" ht="15">
      <c r="A10">
        <v>9504</v>
      </c>
      <c r="B10">
        <v>35</v>
      </c>
      <c r="C10" t="s">
        <v>78</v>
      </c>
      <c r="D10" t="s">
        <v>72</v>
      </c>
      <c r="F10" s="13"/>
      <c r="G10" s="14"/>
      <c r="H10" s="14"/>
    </row>
    <row r="11" spans="1:21" ht="15">
      <c r="A11">
        <v>9504</v>
      </c>
      <c r="B11">
        <v>36</v>
      </c>
      <c r="C11" t="s">
        <v>79</v>
      </c>
      <c r="D11" t="s">
        <v>69</v>
      </c>
      <c r="E11">
        <v>1</v>
      </c>
      <c r="F11" s="13">
        <v>1</v>
      </c>
      <c r="G11" s="14">
        <v>4</v>
      </c>
      <c r="H11" s="14">
        <v>4</v>
      </c>
      <c r="I11">
        <v>0</v>
      </c>
      <c r="J11">
        <v>0</v>
      </c>
      <c r="K11">
        <v>0</v>
      </c>
      <c r="L11">
        <v>0</v>
      </c>
      <c r="N11">
        <v>22</v>
      </c>
      <c r="O11">
        <v>4</v>
      </c>
      <c r="P11">
        <v>1</v>
      </c>
      <c r="Q11">
        <v>5</v>
      </c>
      <c r="R11">
        <v>1</v>
      </c>
      <c r="S11">
        <v>0</v>
      </c>
      <c r="T11" t="s">
        <v>70</v>
      </c>
      <c r="U11" t="s">
        <v>70</v>
      </c>
    </row>
    <row r="12" spans="1:8" ht="15">
      <c r="A12">
        <v>9504</v>
      </c>
      <c r="B12">
        <v>37</v>
      </c>
      <c r="C12" t="s">
        <v>80</v>
      </c>
      <c r="D12" t="s">
        <v>72</v>
      </c>
      <c r="F12" s="13"/>
      <c r="G12" s="14"/>
      <c r="H12" s="14"/>
    </row>
    <row r="13" spans="1:21" ht="15">
      <c r="A13">
        <v>9504</v>
      </c>
      <c r="B13">
        <v>38</v>
      </c>
      <c r="C13" t="s">
        <v>81</v>
      </c>
      <c r="D13" t="s">
        <v>69</v>
      </c>
      <c r="E13">
        <v>1</v>
      </c>
      <c r="F13" s="13">
        <v>1</v>
      </c>
      <c r="G13" s="14">
        <v>4</v>
      </c>
      <c r="H13" s="14">
        <v>4</v>
      </c>
      <c r="I13">
        <v>0</v>
      </c>
      <c r="J13">
        <v>0</v>
      </c>
      <c r="K13">
        <v>0</v>
      </c>
      <c r="L13">
        <v>0</v>
      </c>
      <c r="N13">
        <v>23</v>
      </c>
      <c r="O13">
        <v>4</v>
      </c>
      <c r="P13">
        <v>1</v>
      </c>
      <c r="Q13">
        <v>5</v>
      </c>
      <c r="R13">
        <v>1</v>
      </c>
      <c r="S13">
        <v>0</v>
      </c>
      <c r="T13" t="s">
        <v>70</v>
      </c>
      <c r="U13" t="s">
        <v>70</v>
      </c>
    </row>
    <row r="14" spans="1:8" ht="15">
      <c r="A14">
        <v>9504</v>
      </c>
      <c r="B14">
        <v>39</v>
      </c>
      <c r="C14" t="s">
        <v>82</v>
      </c>
      <c r="D14" t="s">
        <v>72</v>
      </c>
      <c r="F14" s="13"/>
      <c r="G14" s="14"/>
      <c r="H14" s="14"/>
    </row>
    <row r="15" spans="1:21" ht="15">
      <c r="A15">
        <v>9504</v>
      </c>
      <c r="B15">
        <v>40</v>
      </c>
      <c r="C15" t="s">
        <v>83</v>
      </c>
      <c r="D15" t="s">
        <v>69</v>
      </c>
      <c r="E15">
        <v>1</v>
      </c>
      <c r="F15" s="13">
        <v>1</v>
      </c>
      <c r="G15" s="14">
        <v>6</v>
      </c>
      <c r="H15" s="14">
        <v>6</v>
      </c>
      <c r="I15">
        <v>0</v>
      </c>
      <c r="J15">
        <v>0</v>
      </c>
      <c r="K15">
        <v>0</v>
      </c>
      <c r="L15">
        <v>0</v>
      </c>
      <c r="N15">
        <v>24</v>
      </c>
      <c r="O15">
        <v>4</v>
      </c>
      <c r="P15">
        <v>1</v>
      </c>
      <c r="Q15">
        <v>1</v>
      </c>
      <c r="R15">
        <v>0</v>
      </c>
      <c r="S15">
        <v>2</v>
      </c>
      <c r="T15" t="s">
        <v>70</v>
      </c>
      <c r="U15" t="s">
        <v>70</v>
      </c>
    </row>
    <row r="16" spans="1:8" ht="15">
      <c r="A16">
        <v>9504</v>
      </c>
      <c r="B16">
        <v>41</v>
      </c>
      <c r="C16" t="s">
        <v>84</v>
      </c>
      <c r="D16" t="s">
        <v>72</v>
      </c>
      <c r="F16" s="13"/>
      <c r="G16" s="14"/>
      <c r="H16" s="14"/>
    </row>
    <row r="17" spans="1:21" ht="15">
      <c r="A17">
        <v>9504</v>
      </c>
      <c r="B17">
        <v>42</v>
      </c>
      <c r="C17" t="s">
        <v>85</v>
      </c>
      <c r="D17" t="s">
        <v>69</v>
      </c>
      <c r="E17">
        <v>1</v>
      </c>
      <c r="F17" s="13">
        <v>1</v>
      </c>
      <c r="G17" s="14">
        <v>25</v>
      </c>
      <c r="H17" s="14">
        <v>6.8</v>
      </c>
      <c r="I17">
        <v>0</v>
      </c>
      <c r="J17">
        <v>0</v>
      </c>
      <c r="K17">
        <v>0</v>
      </c>
      <c r="L17">
        <v>0</v>
      </c>
      <c r="N17">
        <v>25</v>
      </c>
      <c r="O17">
        <v>4</v>
      </c>
      <c r="P17">
        <v>1</v>
      </c>
      <c r="Q17">
        <v>1</v>
      </c>
      <c r="R17">
        <v>0</v>
      </c>
      <c r="S17">
        <v>2</v>
      </c>
      <c r="T17" t="s">
        <v>70</v>
      </c>
      <c r="U17" t="s">
        <v>70</v>
      </c>
    </row>
    <row r="18" spans="1:8" ht="15">
      <c r="A18">
        <v>9504</v>
      </c>
      <c r="B18">
        <v>43</v>
      </c>
      <c r="C18" t="s">
        <v>86</v>
      </c>
      <c r="D18" t="s">
        <v>72</v>
      </c>
      <c r="F18" s="13"/>
      <c r="G18" s="14"/>
      <c r="H18" s="14"/>
    </row>
    <row r="19" spans="1:21" ht="15">
      <c r="A19">
        <v>9504</v>
      </c>
      <c r="B19">
        <v>44</v>
      </c>
      <c r="C19" t="s">
        <v>87</v>
      </c>
      <c r="D19" t="s">
        <v>69</v>
      </c>
      <c r="E19">
        <v>1</v>
      </c>
      <c r="F19" s="13">
        <v>1</v>
      </c>
      <c r="G19" s="14">
        <v>6</v>
      </c>
      <c r="H19" s="14">
        <v>6</v>
      </c>
      <c r="I19">
        <v>0</v>
      </c>
      <c r="J19">
        <v>0</v>
      </c>
      <c r="K19">
        <v>0</v>
      </c>
      <c r="L19">
        <v>0</v>
      </c>
      <c r="N19">
        <v>26</v>
      </c>
      <c r="O19">
        <v>4</v>
      </c>
      <c r="P19">
        <v>1</v>
      </c>
      <c r="Q19">
        <v>1</v>
      </c>
      <c r="R19">
        <v>0</v>
      </c>
      <c r="S19">
        <v>5</v>
      </c>
      <c r="T19" t="s">
        <v>70</v>
      </c>
      <c r="U19" t="s">
        <v>70</v>
      </c>
    </row>
    <row r="20" spans="1:21" ht="15">
      <c r="A20">
        <v>9504</v>
      </c>
      <c r="B20">
        <v>45</v>
      </c>
      <c r="C20" t="s">
        <v>88</v>
      </c>
      <c r="D20" t="s">
        <v>69</v>
      </c>
      <c r="E20">
        <v>1</v>
      </c>
      <c r="F20" s="13">
        <v>1</v>
      </c>
      <c r="G20" s="14">
        <v>5.8</v>
      </c>
      <c r="H20" s="14">
        <v>5.8</v>
      </c>
      <c r="I20">
        <v>0</v>
      </c>
      <c r="J20">
        <v>0</v>
      </c>
      <c r="K20">
        <v>0</v>
      </c>
      <c r="L20">
        <v>0</v>
      </c>
      <c r="N20">
        <v>26</v>
      </c>
      <c r="O20">
        <v>4</v>
      </c>
      <c r="P20">
        <v>1</v>
      </c>
      <c r="Q20">
        <v>1</v>
      </c>
      <c r="R20">
        <v>0</v>
      </c>
      <c r="S20">
        <v>5</v>
      </c>
      <c r="T20" t="s">
        <v>70</v>
      </c>
      <c r="U20" t="s">
        <v>70</v>
      </c>
    </row>
    <row r="21" spans="1:8" ht="15">
      <c r="A21">
        <v>9504</v>
      </c>
      <c r="B21">
        <v>46</v>
      </c>
      <c r="C21" t="s">
        <v>89</v>
      </c>
      <c r="D21" t="s">
        <v>72</v>
      </c>
      <c r="F21" s="13"/>
      <c r="G21" s="14"/>
      <c r="H21" s="14"/>
    </row>
    <row r="22" spans="1:21" ht="15">
      <c r="A22">
        <v>9504</v>
      </c>
      <c r="B22">
        <v>47</v>
      </c>
      <c r="C22" t="s">
        <v>90</v>
      </c>
      <c r="D22" t="s">
        <v>69</v>
      </c>
      <c r="E22">
        <v>1</v>
      </c>
      <c r="F22" s="13">
        <v>1</v>
      </c>
      <c r="G22" s="14">
        <v>6.6</v>
      </c>
      <c r="H22" s="14">
        <v>6.6</v>
      </c>
      <c r="I22">
        <v>0</v>
      </c>
      <c r="J22">
        <v>0</v>
      </c>
      <c r="K22">
        <v>0</v>
      </c>
      <c r="L22">
        <v>0</v>
      </c>
      <c r="N22">
        <v>27</v>
      </c>
      <c r="O22">
        <v>4</v>
      </c>
      <c r="P22">
        <v>1</v>
      </c>
      <c r="Q22">
        <v>1</v>
      </c>
      <c r="R22">
        <v>0</v>
      </c>
      <c r="S22">
        <v>5</v>
      </c>
      <c r="T22" t="s">
        <v>70</v>
      </c>
      <c r="U22" t="s">
        <v>70</v>
      </c>
    </row>
    <row r="23" spans="1:8" ht="15">
      <c r="A23">
        <v>9504</v>
      </c>
      <c r="B23">
        <v>48</v>
      </c>
      <c r="C23" t="s">
        <v>91</v>
      </c>
      <c r="D23" t="s">
        <v>72</v>
      </c>
      <c r="F23" s="13"/>
      <c r="G23" s="14"/>
      <c r="H23" s="14"/>
    </row>
    <row r="24" spans="1:21" ht="15">
      <c r="A24">
        <v>9504</v>
      </c>
      <c r="B24">
        <v>49</v>
      </c>
      <c r="C24" t="s">
        <v>95</v>
      </c>
      <c r="D24" t="s">
        <v>69</v>
      </c>
      <c r="E24">
        <v>1</v>
      </c>
      <c r="F24" s="13">
        <v>1</v>
      </c>
      <c r="G24" s="14">
        <v>7.6</v>
      </c>
      <c r="H24" s="14">
        <v>7.6</v>
      </c>
      <c r="I24">
        <v>0</v>
      </c>
      <c r="J24">
        <v>0</v>
      </c>
      <c r="K24">
        <v>0</v>
      </c>
      <c r="L24">
        <v>0</v>
      </c>
      <c r="N24">
        <v>28</v>
      </c>
      <c r="O24">
        <v>4</v>
      </c>
      <c r="P24">
        <v>1</v>
      </c>
      <c r="Q24">
        <v>1</v>
      </c>
      <c r="R24">
        <v>0</v>
      </c>
      <c r="S24">
        <v>1</v>
      </c>
      <c r="T24" t="s">
        <v>70</v>
      </c>
      <c r="U24" t="s">
        <v>70</v>
      </c>
    </row>
    <row r="25" spans="1:8" ht="15">
      <c r="A25">
        <v>9504</v>
      </c>
      <c r="B25">
        <v>50</v>
      </c>
      <c r="C25" t="s">
        <v>96</v>
      </c>
      <c r="D25" t="s">
        <v>72</v>
      </c>
      <c r="F25" s="13"/>
      <c r="G25" s="14"/>
      <c r="H25" s="14"/>
    </row>
    <row r="26" spans="1:21" ht="15">
      <c r="A26">
        <v>9504</v>
      </c>
      <c r="B26">
        <v>51</v>
      </c>
      <c r="C26" t="s">
        <v>97</v>
      </c>
      <c r="D26" t="s">
        <v>69</v>
      </c>
      <c r="E26">
        <v>1</v>
      </c>
      <c r="F26" s="13">
        <v>1</v>
      </c>
      <c r="G26" s="14">
        <v>7</v>
      </c>
      <c r="H26" s="14">
        <v>7</v>
      </c>
      <c r="I26">
        <v>0</v>
      </c>
      <c r="J26">
        <v>0</v>
      </c>
      <c r="K26">
        <v>0</v>
      </c>
      <c r="L26">
        <v>0</v>
      </c>
      <c r="N26">
        <v>29</v>
      </c>
      <c r="O26">
        <v>4</v>
      </c>
      <c r="P26">
        <v>1</v>
      </c>
      <c r="Q26">
        <v>1</v>
      </c>
      <c r="R26">
        <v>0</v>
      </c>
      <c r="S26">
        <v>1</v>
      </c>
      <c r="T26" t="s">
        <v>70</v>
      </c>
      <c r="U26" t="s">
        <v>70</v>
      </c>
    </row>
    <row r="27" spans="1:8" ht="15">
      <c r="A27">
        <v>9504</v>
      </c>
      <c r="B27">
        <v>52</v>
      </c>
      <c r="C27" t="s">
        <v>98</v>
      </c>
      <c r="D27" t="s">
        <v>72</v>
      </c>
      <c r="F27" s="13"/>
      <c r="G27" s="14"/>
      <c r="H27" s="14"/>
    </row>
    <row r="28" spans="1:21" ht="15">
      <c r="A28">
        <v>9504</v>
      </c>
      <c r="B28">
        <v>53</v>
      </c>
      <c r="C28" t="s">
        <v>99</v>
      </c>
      <c r="D28" t="s">
        <v>69</v>
      </c>
      <c r="E28">
        <v>1</v>
      </c>
      <c r="F28" s="13">
        <v>1</v>
      </c>
      <c r="G28" s="14">
        <v>6.6</v>
      </c>
      <c r="H28" s="14">
        <v>6.6</v>
      </c>
      <c r="I28">
        <v>0</v>
      </c>
      <c r="J28">
        <v>0</v>
      </c>
      <c r="K28">
        <v>0</v>
      </c>
      <c r="L28">
        <v>0</v>
      </c>
      <c r="N28">
        <v>30</v>
      </c>
      <c r="O28">
        <v>4</v>
      </c>
      <c r="P28">
        <v>1</v>
      </c>
      <c r="Q28">
        <v>1</v>
      </c>
      <c r="R28">
        <v>0</v>
      </c>
      <c r="S28">
        <v>3</v>
      </c>
      <c r="T28" t="s">
        <v>70</v>
      </c>
      <c r="U28" t="s">
        <v>70</v>
      </c>
    </row>
    <row r="29" spans="1:8" ht="15">
      <c r="A29">
        <v>9504</v>
      </c>
      <c r="B29">
        <v>54</v>
      </c>
      <c r="C29" t="s">
        <v>100</v>
      </c>
      <c r="D29" t="s">
        <v>72</v>
      </c>
      <c r="F29" s="13"/>
      <c r="G29" s="14"/>
      <c r="H29" s="14"/>
    </row>
    <row r="30" spans="1:21" ht="15">
      <c r="A30">
        <v>9504</v>
      </c>
      <c r="B30">
        <v>55</v>
      </c>
      <c r="C30" t="s">
        <v>101</v>
      </c>
      <c r="D30" t="s">
        <v>69</v>
      </c>
      <c r="E30">
        <v>1</v>
      </c>
      <c r="F30" s="13">
        <v>1</v>
      </c>
      <c r="G30" s="14">
        <v>50</v>
      </c>
      <c r="H30" s="14">
        <v>7.8</v>
      </c>
      <c r="I30">
        <v>0</v>
      </c>
      <c r="J30">
        <v>0</v>
      </c>
      <c r="K30">
        <v>0</v>
      </c>
      <c r="L30">
        <v>0</v>
      </c>
      <c r="N30">
        <v>31</v>
      </c>
      <c r="O30">
        <v>4</v>
      </c>
      <c r="P30">
        <v>1</v>
      </c>
      <c r="Q30">
        <v>1</v>
      </c>
      <c r="R30">
        <v>0</v>
      </c>
      <c r="S30">
        <v>3</v>
      </c>
      <c r="T30" t="s">
        <v>70</v>
      </c>
      <c r="U30" t="s">
        <v>70</v>
      </c>
    </row>
    <row r="31" spans="1:8" ht="15">
      <c r="A31">
        <v>9504</v>
      </c>
      <c r="B31">
        <v>56</v>
      </c>
      <c r="C31" t="s">
        <v>102</v>
      </c>
      <c r="D31" t="s">
        <v>72</v>
      </c>
      <c r="F31" s="13"/>
      <c r="G31" s="14"/>
      <c r="H31" s="14"/>
    </row>
    <row r="32" spans="1:21" ht="15">
      <c r="A32">
        <v>9504</v>
      </c>
      <c r="B32">
        <v>57</v>
      </c>
      <c r="C32" t="s">
        <v>103</v>
      </c>
      <c r="D32" t="s">
        <v>69</v>
      </c>
      <c r="E32">
        <v>1</v>
      </c>
      <c r="F32" s="13">
        <v>1</v>
      </c>
      <c r="G32" s="14">
        <v>5.8</v>
      </c>
      <c r="H32" s="14">
        <v>5.8</v>
      </c>
      <c r="I32">
        <v>0</v>
      </c>
      <c r="J32">
        <v>0</v>
      </c>
      <c r="K32">
        <v>0</v>
      </c>
      <c r="L32">
        <v>0</v>
      </c>
      <c r="N32">
        <v>32</v>
      </c>
      <c r="O32">
        <v>4</v>
      </c>
      <c r="P32">
        <v>1</v>
      </c>
      <c r="Q32">
        <v>1</v>
      </c>
      <c r="R32">
        <v>0</v>
      </c>
      <c r="S32">
        <v>13</v>
      </c>
      <c r="T32" t="s">
        <v>70</v>
      </c>
      <c r="U32" t="s">
        <v>70</v>
      </c>
    </row>
    <row r="33" spans="1:8" ht="15">
      <c r="A33">
        <v>9504</v>
      </c>
      <c r="B33">
        <v>58</v>
      </c>
      <c r="C33" t="s">
        <v>104</v>
      </c>
      <c r="D33" t="s">
        <v>72</v>
      </c>
      <c r="F33" s="13"/>
      <c r="G33" s="14"/>
      <c r="H33" s="14"/>
    </row>
    <row r="34" spans="1:21" ht="15">
      <c r="A34">
        <v>9504</v>
      </c>
      <c r="B34">
        <v>59</v>
      </c>
      <c r="C34" t="s">
        <v>105</v>
      </c>
      <c r="D34" t="s">
        <v>69</v>
      </c>
      <c r="E34">
        <v>1</v>
      </c>
      <c r="F34" s="13">
        <v>1</v>
      </c>
      <c r="G34" s="14">
        <v>100</v>
      </c>
      <c r="H34" s="14">
        <v>7.6</v>
      </c>
      <c r="I34">
        <v>0</v>
      </c>
      <c r="J34">
        <v>0</v>
      </c>
      <c r="K34">
        <v>0</v>
      </c>
      <c r="L34">
        <v>0</v>
      </c>
      <c r="N34">
        <v>33</v>
      </c>
      <c r="O34">
        <v>4</v>
      </c>
      <c r="P34">
        <v>1</v>
      </c>
      <c r="Q34">
        <v>1</v>
      </c>
      <c r="R34">
        <v>0</v>
      </c>
      <c r="S34">
        <v>1</v>
      </c>
      <c r="T34" t="s">
        <v>70</v>
      </c>
      <c r="U34" t="s">
        <v>70</v>
      </c>
    </row>
    <row r="35" spans="1:8" ht="15">
      <c r="A35">
        <v>9504</v>
      </c>
      <c r="B35">
        <v>60</v>
      </c>
      <c r="C35" t="s">
        <v>106</v>
      </c>
      <c r="D35" t="s">
        <v>72</v>
      </c>
      <c r="F35" s="13"/>
      <c r="G35" s="14"/>
      <c r="H35" s="14"/>
    </row>
    <row r="36" spans="1:21" ht="15">
      <c r="A36">
        <v>9504</v>
      </c>
      <c r="B36">
        <v>61</v>
      </c>
      <c r="C36" t="s">
        <v>107</v>
      </c>
      <c r="D36" t="s">
        <v>69</v>
      </c>
      <c r="E36">
        <v>1</v>
      </c>
      <c r="F36" s="13">
        <v>1</v>
      </c>
      <c r="G36" s="14">
        <v>7.6</v>
      </c>
      <c r="H36" s="14">
        <v>7.6</v>
      </c>
      <c r="I36">
        <v>0</v>
      </c>
      <c r="J36">
        <v>0</v>
      </c>
      <c r="K36">
        <v>0</v>
      </c>
      <c r="L36">
        <v>0</v>
      </c>
      <c r="N36">
        <v>34</v>
      </c>
      <c r="O36">
        <v>4</v>
      </c>
      <c r="P36">
        <v>1</v>
      </c>
      <c r="Q36">
        <v>1</v>
      </c>
      <c r="R36">
        <v>0</v>
      </c>
      <c r="S36">
        <v>19</v>
      </c>
      <c r="T36" t="s">
        <v>70</v>
      </c>
      <c r="U36" t="s">
        <v>70</v>
      </c>
    </row>
    <row r="37" spans="1:8" ht="15">
      <c r="A37">
        <v>9504</v>
      </c>
      <c r="B37">
        <v>62</v>
      </c>
      <c r="C37" t="s">
        <v>108</v>
      </c>
      <c r="D37" t="s">
        <v>72</v>
      </c>
      <c r="F37" s="13"/>
      <c r="G37" s="14"/>
      <c r="H37" s="14"/>
    </row>
    <row r="38" spans="1:21" ht="15">
      <c r="A38" s="15" t="s">
        <v>92</v>
      </c>
      <c r="B38" s="15"/>
      <c r="C38" s="15"/>
      <c r="D38" s="15"/>
      <c r="E38" s="15"/>
      <c r="F38" s="16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G15" sqref="G15"/>
    </sheetView>
  </sheetViews>
  <sheetFormatPr defaultColWidth="9.140625" defaultRowHeight="15"/>
  <cols>
    <col min="24" max="24" width="10.140625" style="0" bestFit="1" customWidth="1"/>
  </cols>
  <sheetData>
    <row r="1" spans="1:21" ht="15">
      <c r="A1" s="15" t="s">
        <v>45</v>
      </c>
      <c r="B1" s="15" t="s">
        <v>46</v>
      </c>
      <c r="C1" s="15" t="s">
        <v>47</v>
      </c>
      <c r="D1" s="15" t="s">
        <v>48</v>
      </c>
      <c r="E1" s="15" t="s">
        <v>49</v>
      </c>
      <c r="F1" s="16" t="s">
        <v>50</v>
      </c>
      <c r="G1" s="17" t="s">
        <v>51</v>
      </c>
      <c r="H1" s="17" t="s">
        <v>52</v>
      </c>
      <c r="I1" s="15" t="s">
        <v>53</v>
      </c>
      <c r="J1" s="15" t="s">
        <v>54</v>
      </c>
      <c r="K1" s="15" t="s">
        <v>55</v>
      </c>
      <c r="L1" s="15" t="s">
        <v>56</v>
      </c>
      <c r="M1" s="15" t="s">
        <v>57</v>
      </c>
      <c r="N1" s="15" t="s">
        <v>58</v>
      </c>
      <c r="O1" s="15" t="s">
        <v>59</v>
      </c>
      <c r="P1" s="15" t="s">
        <v>60</v>
      </c>
      <c r="Q1" s="15" t="s">
        <v>61</v>
      </c>
      <c r="R1" s="15" t="s">
        <v>62</v>
      </c>
      <c r="S1" s="15" t="s">
        <v>63</v>
      </c>
      <c r="T1" s="15" t="s">
        <v>64</v>
      </c>
      <c r="U1" s="15" t="s">
        <v>65</v>
      </c>
    </row>
    <row r="2" spans="1:8" ht="15">
      <c r="A2">
        <v>9504</v>
      </c>
      <c r="B2">
        <v>27</v>
      </c>
      <c r="C2" t="s">
        <v>66</v>
      </c>
      <c r="D2" t="s">
        <v>67</v>
      </c>
      <c r="F2" s="13"/>
      <c r="G2" s="14"/>
      <c r="H2" s="14"/>
    </row>
    <row r="3" spans="1:24" ht="15">
      <c r="A3">
        <v>9504</v>
      </c>
      <c r="B3">
        <v>28</v>
      </c>
      <c r="C3" t="s">
        <v>68</v>
      </c>
      <c r="D3" t="s">
        <v>69</v>
      </c>
      <c r="E3">
        <v>1</v>
      </c>
      <c r="F3" s="13">
        <v>1</v>
      </c>
      <c r="G3" s="14">
        <v>100</v>
      </c>
      <c r="H3" s="14">
        <v>3.8</v>
      </c>
      <c r="I3">
        <v>0</v>
      </c>
      <c r="J3">
        <v>0</v>
      </c>
      <c r="K3">
        <v>0</v>
      </c>
      <c r="L3">
        <v>0</v>
      </c>
      <c r="N3">
        <v>18</v>
      </c>
      <c r="O3">
        <v>4</v>
      </c>
      <c r="P3">
        <v>1</v>
      </c>
      <c r="Q3">
        <v>5</v>
      </c>
      <c r="R3">
        <v>1</v>
      </c>
      <c r="S3">
        <v>0</v>
      </c>
      <c r="T3" t="s">
        <v>70</v>
      </c>
      <c r="U3" t="s">
        <v>70</v>
      </c>
      <c r="X3" s="39">
        <f>4!X3+1</f>
        <v>43093</v>
      </c>
    </row>
    <row r="4" spans="1:8" ht="15">
      <c r="A4">
        <v>9504</v>
      </c>
      <c r="B4">
        <v>29</v>
      </c>
      <c r="C4" t="s">
        <v>71</v>
      </c>
      <c r="D4" t="s">
        <v>72</v>
      </c>
      <c r="F4" s="13"/>
      <c r="G4" s="14"/>
      <c r="H4" s="14"/>
    </row>
    <row r="5" spans="1:21" ht="15">
      <c r="A5">
        <v>9504</v>
      </c>
      <c r="B5">
        <v>30</v>
      </c>
      <c r="C5" t="s">
        <v>73</v>
      </c>
      <c r="D5" t="s">
        <v>69</v>
      </c>
      <c r="E5">
        <v>1</v>
      </c>
      <c r="F5" s="13">
        <v>1</v>
      </c>
      <c r="G5" s="14">
        <v>3.6</v>
      </c>
      <c r="H5" s="14">
        <v>3.6</v>
      </c>
      <c r="I5">
        <v>0</v>
      </c>
      <c r="J5">
        <v>0</v>
      </c>
      <c r="K5">
        <v>0</v>
      </c>
      <c r="L5">
        <v>0</v>
      </c>
      <c r="N5">
        <v>19</v>
      </c>
      <c r="O5">
        <v>4</v>
      </c>
      <c r="P5">
        <v>1</v>
      </c>
      <c r="Q5">
        <v>5</v>
      </c>
      <c r="R5">
        <v>1</v>
      </c>
      <c r="S5">
        <v>0</v>
      </c>
      <c r="T5" t="s">
        <v>70</v>
      </c>
      <c r="U5" t="s">
        <v>70</v>
      </c>
    </row>
    <row r="6" spans="1:8" ht="15">
      <c r="A6">
        <v>9504</v>
      </c>
      <c r="B6">
        <v>31</v>
      </c>
      <c r="C6" t="s">
        <v>74</v>
      </c>
      <c r="D6" t="s">
        <v>72</v>
      </c>
      <c r="F6" s="13"/>
      <c r="G6" s="14"/>
      <c r="H6" s="14"/>
    </row>
    <row r="7" spans="1:21" ht="15">
      <c r="A7">
        <v>9504</v>
      </c>
      <c r="B7">
        <v>32</v>
      </c>
      <c r="C7" t="s">
        <v>75</v>
      </c>
      <c r="D7" t="s">
        <v>69</v>
      </c>
      <c r="E7">
        <v>1</v>
      </c>
      <c r="F7" s="13">
        <v>1</v>
      </c>
      <c r="G7" s="14">
        <v>3.6</v>
      </c>
      <c r="H7" s="14">
        <v>3.6</v>
      </c>
      <c r="I7">
        <v>0</v>
      </c>
      <c r="J7">
        <v>0</v>
      </c>
      <c r="K7">
        <v>0</v>
      </c>
      <c r="L7">
        <v>0</v>
      </c>
      <c r="N7">
        <v>20</v>
      </c>
      <c r="O7">
        <v>4</v>
      </c>
      <c r="P7">
        <v>1</v>
      </c>
      <c r="Q7">
        <v>5</v>
      </c>
      <c r="R7">
        <v>1</v>
      </c>
      <c r="S7">
        <v>0</v>
      </c>
      <c r="T7" t="s">
        <v>70</v>
      </c>
      <c r="U7" t="s">
        <v>70</v>
      </c>
    </row>
    <row r="8" spans="1:8" ht="15">
      <c r="A8">
        <v>9504</v>
      </c>
      <c r="B8">
        <v>33</v>
      </c>
      <c r="C8" t="s">
        <v>76</v>
      </c>
      <c r="D8" t="s">
        <v>72</v>
      </c>
      <c r="F8" s="13"/>
      <c r="G8" s="14"/>
      <c r="H8" s="14"/>
    </row>
    <row r="9" spans="1:21" ht="15">
      <c r="A9">
        <v>9504</v>
      </c>
      <c r="B9">
        <v>34</v>
      </c>
      <c r="C9" t="s">
        <v>77</v>
      </c>
      <c r="D9" t="s">
        <v>69</v>
      </c>
      <c r="E9">
        <v>1</v>
      </c>
      <c r="F9" s="13">
        <v>1</v>
      </c>
      <c r="G9" s="14">
        <v>4.2</v>
      </c>
      <c r="H9" s="14">
        <v>4.2</v>
      </c>
      <c r="I9">
        <v>0</v>
      </c>
      <c r="J9">
        <v>0</v>
      </c>
      <c r="K9">
        <v>0</v>
      </c>
      <c r="L9">
        <v>0</v>
      </c>
      <c r="N9">
        <v>21</v>
      </c>
      <c r="O9">
        <v>4</v>
      </c>
      <c r="P9">
        <v>1</v>
      </c>
      <c r="Q9">
        <v>5</v>
      </c>
      <c r="R9">
        <v>1</v>
      </c>
      <c r="S9">
        <v>0</v>
      </c>
      <c r="T9" t="s">
        <v>70</v>
      </c>
      <c r="U9" t="s">
        <v>70</v>
      </c>
    </row>
    <row r="10" spans="1:8" ht="15">
      <c r="A10">
        <v>9504</v>
      </c>
      <c r="B10">
        <v>35</v>
      </c>
      <c r="C10" t="s">
        <v>78</v>
      </c>
      <c r="D10" t="s">
        <v>72</v>
      </c>
      <c r="F10" s="13"/>
      <c r="G10" s="14"/>
      <c r="H10" s="14"/>
    </row>
    <row r="11" spans="1:21" ht="15">
      <c r="A11">
        <v>9504</v>
      </c>
      <c r="B11">
        <v>36</v>
      </c>
      <c r="C11" t="s">
        <v>79</v>
      </c>
      <c r="D11" t="s">
        <v>69</v>
      </c>
      <c r="E11">
        <v>1</v>
      </c>
      <c r="F11" s="13">
        <v>1</v>
      </c>
      <c r="G11" s="14">
        <v>4</v>
      </c>
      <c r="H11" s="14">
        <v>4</v>
      </c>
      <c r="I11">
        <v>0</v>
      </c>
      <c r="J11">
        <v>0</v>
      </c>
      <c r="K11">
        <v>0</v>
      </c>
      <c r="L11">
        <v>0</v>
      </c>
      <c r="N11">
        <v>22</v>
      </c>
      <c r="O11">
        <v>4</v>
      </c>
      <c r="P11">
        <v>1</v>
      </c>
      <c r="Q11">
        <v>5</v>
      </c>
      <c r="R11">
        <v>1</v>
      </c>
      <c r="S11">
        <v>0</v>
      </c>
      <c r="T11" t="s">
        <v>70</v>
      </c>
      <c r="U11" t="s">
        <v>70</v>
      </c>
    </row>
    <row r="12" spans="1:8" ht="15">
      <c r="A12">
        <v>9504</v>
      </c>
      <c r="B12">
        <v>37</v>
      </c>
      <c r="C12" t="s">
        <v>80</v>
      </c>
      <c r="D12" t="s">
        <v>72</v>
      </c>
      <c r="F12" s="13"/>
      <c r="G12" s="14"/>
      <c r="H12" s="14"/>
    </row>
    <row r="13" spans="1:21" ht="15">
      <c r="A13">
        <v>9504</v>
      </c>
      <c r="B13">
        <v>38</v>
      </c>
      <c r="C13" t="s">
        <v>81</v>
      </c>
      <c r="D13" t="s">
        <v>69</v>
      </c>
      <c r="E13">
        <v>1</v>
      </c>
      <c r="F13" s="13">
        <v>1</v>
      </c>
      <c r="G13" s="14">
        <v>4</v>
      </c>
      <c r="H13" s="14">
        <v>4</v>
      </c>
      <c r="I13">
        <v>0</v>
      </c>
      <c r="J13">
        <v>0</v>
      </c>
      <c r="K13">
        <v>0</v>
      </c>
      <c r="L13">
        <v>0</v>
      </c>
      <c r="N13">
        <v>23</v>
      </c>
      <c r="O13">
        <v>4</v>
      </c>
      <c r="P13">
        <v>1</v>
      </c>
      <c r="Q13">
        <v>5</v>
      </c>
      <c r="R13">
        <v>1</v>
      </c>
      <c r="S13">
        <v>0</v>
      </c>
      <c r="T13" t="s">
        <v>70</v>
      </c>
      <c r="U13" t="s">
        <v>70</v>
      </c>
    </row>
    <row r="14" spans="1:8" ht="15">
      <c r="A14">
        <v>9504</v>
      </c>
      <c r="B14">
        <v>39</v>
      </c>
      <c r="C14" t="s">
        <v>82</v>
      </c>
      <c r="D14" t="s">
        <v>72</v>
      </c>
      <c r="F14" s="13"/>
      <c r="G14" s="14"/>
      <c r="H14" s="14"/>
    </row>
    <row r="15" spans="1:21" ht="15">
      <c r="A15">
        <v>9504</v>
      </c>
      <c r="B15">
        <v>40</v>
      </c>
      <c r="C15" t="s">
        <v>83</v>
      </c>
      <c r="D15" t="s">
        <v>69</v>
      </c>
      <c r="E15">
        <v>1</v>
      </c>
      <c r="F15" s="13">
        <v>1</v>
      </c>
      <c r="G15" s="14">
        <v>6</v>
      </c>
      <c r="H15" s="14">
        <v>6</v>
      </c>
      <c r="I15">
        <v>0</v>
      </c>
      <c r="J15">
        <v>0</v>
      </c>
      <c r="K15">
        <v>0</v>
      </c>
      <c r="L15">
        <v>0</v>
      </c>
      <c r="N15">
        <v>24</v>
      </c>
      <c r="O15">
        <v>4</v>
      </c>
      <c r="P15">
        <v>1</v>
      </c>
      <c r="Q15">
        <v>1</v>
      </c>
      <c r="R15">
        <v>0</v>
      </c>
      <c r="S15">
        <v>2</v>
      </c>
      <c r="T15" t="s">
        <v>70</v>
      </c>
      <c r="U15" t="s">
        <v>70</v>
      </c>
    </row>
    <row r="16" spans="1:8" ht="15">
      <c r="A16">
        <v>9504</v>
      </c>
      <c r="B16">
        <v>41</v>
      </c>
      <c r="C16" t="s">
        <v>84</v>
      </c>
      <c r="D16" t="s">
        <v>72</v>
      </c>
      <c r="F16" s="13"/>
      <c r="G16" s="14"/>
      <c r="H16" s="14"/>
    </row>
    <row r="17" spans="1:21" ht="15">
      <c r="A17">
        <v>9504</v>
      </c>
      <c r="B17">
        <v>42</v>
      </c>
      <c r="C17" t="s">
        <v>85</v>
      </c>
      <c r="D17" t="s">
        <v>69</v>
      </c>
      <c r="E17">
        <v>1</v>
      </c>
      <c r="F17" s="13">
        <v>1</v>
      </c>
      <c r="G17" s="14">
        <v>25</v>
      </c>
      <c r="H17" s="14">
        <v>6.8</v>
      </c>
      <c r="I17">
        <v>0</v>
      </c>
      <c r="J17">
        <v>0</v>
      </c>
      <c r="K17">
        <v>0</v>
      </c>
      <c r="L17">
        <v>0</v>
      </c>
      <c r="N17">
        <v>25</v>
      </c>
      <c r="O17">
        <v>4</v>
      </c>
      <c r="P17">
        <v>1</v>
      </c>
      <c r="Q17">
        <v>1</v>
      </c>
      <c r="R17">
        <v>0</v>
      </c>
      <c r="S17">
        <v>2</v>
      </c>
      <c r="T17" t="s">
        <v>70</v>
      </c>
      <c r="U17" t="s">
        <v>70</v>
      </c>
    </row>
    <row r="18" spans="1:8" ht="15">
      <c r="A18">
        <v>9504</v>
      </c>
      <c r="B18">
        <v>43</v>
      </c>
      <c r="C18" t="s">
        <v>86</v>
      </c>
      <c r="D18" t="s">
        <v>72</v>
      </c>
      <c r="F18" s="13"/>
      <c r="G18" s="14"/>
      <c r="H18" s="14"/>
    </row>
    <row r="19" spans="1:21" ht="15">
      <c r="A19">
        <v>9504</v>
      </c>
      <c r="B19">
        <v>44</v>
      </c>
      <c r="C19" t="s">
        <v>87</v>
      </c>
      <c r="D19" t="s">
        <v>69</v>
      </c>
      <c r="E19">
        <v>1</v>
      </c>
      <c r="F19" s="13">
        <v>1</v>
      </c>
      <c r="G19" s="14">
        <v>6</v>
      </c>
      <c r="H19" s="14">
        <v>6</v>
      </c>
      <c r="I19">
        <v>0</v>
      </c>
      <c r="J19">
        <v>0</v>
      </c>
      <c r="K19">
        <v>0</v>
      </c>
      <c r="L19">
        <v>0</v>
      </c>
      <c r="N19">
        <v>26</v>
      </c>
      <c r="O19">
        <v>4</v>
      </c>
      <c r="P19">
        <v>1</v>
      </c>
      <c r="Q19">
        <v>1</v>
      </c>
      <c r="R19">
        <v>0</v>
      </c>
      <c r="S19">
        <v>5</v>
      </c>
      <c r="T19" t="s">
        <v>70</v>
      </c>
      <c r="U19" t="s">
        <v>70</v>
      </c>
    </row>
    <row r="20" spans="1:21" ht="15">
      <c r="A20">
        <v>9504</v>
      </c>
      <c r="B20">
        <v>45</v>
      </c>
      <c r="C20" t="s">
        <v>88</v>
      </c>
      <c r="D20" t="s">
        <v>69</v>
      </c>
      <c r="E20">
        <v>1</v>
      </c>
      <c r="F20" s="13">
        <v>1</v>
      </c>
      <c r="G20" s="14">
        <v>5.8</v>
      </c>
      <c r="H20" s="14">
        <v>5.8</v>
      </c>
      <c r="I20">
        <v>0</v>
      </c>
      <c r="J20">
        <v>0</v>
      </c>
      <c r="K20">
        <v>0</v>
      </c>
      <c r="L20">
        <v>0</v>
      </c>
      <c r="N20">
        <v>26</v>
      </c>
      <c r="O20">
        <v>4</v>
      </c>
      <c r="P20">
        <v>1</v>
      </c>
      <c r="Q20">
        <v>1</v>
      </c>
      <c r="R20">
        <v>0</v>
      </c>
      <c r="S20">
        <v>5</v>
      </c>
      <c r="T20" t="s">
        <v>70</v>
      </c>
      <c r="U20" t="s">
        <v>70</v>
      </c>
    </row>
    <row r="21" spans="1:8" ht="15">
      <c r="A21">
        <v>9504</v>
      </c>
      <c r="B21">
        <v>46</v>
      </c>
      <c r="C21" t="s">
        <v>89</v>
      </c>
      <c r="D21" t="s">
        <v>72</v>
      </c>
      <c r="F21" s="13"/>
      <c r="G21" s="14"/>
      <c r="H21" s="14"/>
    </row>
    <row r="22" spans="1:21" ht="15">
      <c r="A22">
        <v>9504</v>
      </c>
      <c r="B22">
        <v>47</v>
      </c>
      <c r="C22" t="s">
        <v>90</v>
      </c>
      <c r="D22" t="s">
        <v>69</v>
      </c>
      <c r="E22">
        <v>1</v>
      </c>
      <c r="F22" s="13">
        <v>1</v>
      </c>
      <c r="G22" s="14">
        <v>6.6</v>
      </c>
      <c r="H22" s="14">
        <v>6.6</v>
      </c>
      <c r="I22">
        <v>0</v>
      </c>
      <c r="J22">
        <v>0</v>
      </c>
      <c r="K22">
        <v>0</v>
      </c>
      <c r="L22">
        <v>0</v>
      </c>
      <c r="N22">
        <v>27</v>
      </c>
      <c r="O22">
        <v>4</v>
      </c>
      <c r="P22">
        <v>1</v>
      </c>
      <c r="Q22">
        <v>1</v>
      </c>
      <c r="R22">
        <v>0</v>
      </c>
      <c r="S22">
        <v>5</v>
      </c>
      <c r="T22" t="s">
        <v>70</v>
      </c>
      <c r="U22" t="s">
        <v>70</v>
      </c>
    </row>
    <row r="23" spans="1:8" ht="15">
      <c r="A23">
        <v>9504</v>
      </c>
      <c r="B23">
        <v>48</v>
      </c>
      <c r="C23" t="s">
        <v>91</v>
      </c>
      <c r="D23" t="s">
        <v>72</v>
      </c>
      <c r="F23" s="13"/>
      <c r="G23" s="14"/>
      <c r="H23" s="14"/>
    </row>
    <row r="24" spans="1:21" ht="15">
      <c r="A24">
        <v>9504</v>
      </c>
      <c r="B24">
        <v>49</v>
      </c>
      <c r="C24" t="s">
        <v>95</v>
      </c>
      <c r="D24" t="s">
        <v>69</v>
      </c>
      <c r="E24">
        <v>1</v>
      </c>
      <c r="F24" s="13">
        <v>1</v>
      </c>
      <c r="G24" s="14">
        <v>7.6</v>
      </c>
      <c r="H24" s="14">
        <v>7.6</v>
      </c>
      <c r="I24">
        <v>0</v>
      </c>
      <c r="J24">
        <v>0</v>
      </c>
      <c r="K24">
        <v>0</v>
      </c>
      <c r="L24">
        <v>0</v>
      </c>
      <c r="N24">
        <v>28</v>
      </c>
      <c r="O24">
        <v>4</v>
      </c>
      <c r="P24">
        <v>1</v>
      </c>
      <c r="Q24">
        <v>1</v>
      </c>
      <c r="R24">
        <v>0</v>
      </c>
      <c r="S24">
        <v>1</v>
      </c>
      <c r="T24" t="s">
        <v>70</v>
      </c>
      <c r="U24" t="s">
        <v>70</v>
      </c>
    </row>
    <row r="25" spans="1:8" ht="15">
      <c r="A25">
        <v>9504</v>
      </c>
      <c r="B25">
        <v>50</v>
      </c>
      <c r="C25" t="s">
        <v>96</v>
      </c>
      <c r="D25" t="s">
        <v>72</v>
      </c>
      <c r="F25" s="13"/>
      <c r="G25" s="14"/>
      <c r="H25" s="14"/>
    </row>
    <row r="26" spans="1:21" ht="15">
      <c r="A26">
        <v>9504</v>
      </c>
      <c r="B26">
        <v>51</v>
      </c>
      <c r="C26" t="s">
        <v>97</v>
      </c>
      <c r="D26" t="s">
        <v>69</v>
      </c>
      <c r="E26">
        <v>1</v>
      </c>
      <c r="F26" s="13">
        <v>1</v>
      </c>
      <c r="G26" s="14">
        <v>7</v>
      </c>
      <c r="H26" s="14">
        <v>7</v>
      </c>
      <c r="I26">
        <v>0</v>
      </c>
      <c r="J26">
        <v>0</v>
      </c>
      <c r="K26">
        <v>0</v>
      </c>
      <c r="L26">
        <v>0</v>
      </c>
      <c r="N26">
        <v>29</v>
      </c>
      <c r="O26">
        <v>4</v>
      </c>
      <c r="P26">
        <v>1</v>
      </c>
      <c r="Q26">
        <v>1</v>
      </c>
      <c r="R26">
        <v>0</v>
      </c>
      <c r="S26">
        <v>1</v>
      </c>
      <c r="T26" t="s">
        <v>70</v>
      </c>
      <c r="U26" t="s">
        <v>70</v>
      </c>
    </row>
    <row r="27" spans="1:8" ht="15">
      <c r="A27">
        <v>9504</v>
      </c>
      <c r="B27">
        <v>52</v>
      </c>
      <c r="C27" t="s">
        <v>98</v>
      </c>
      <c r="D27" t="s">
        <v>72</v>
      </c>
      <c r="F27" s="13"/>
      <c r="G27" s="14"/>
      <c r="H27" s="14"/>
    </row>
    <row r="28" spans="1:21" ht="15">
      <c r="A28">
        <v>9504</v>
      </c>
      <c r="B28">
        <v>53</v>
      </c>
      <c r="C28" t="s">
        <v>99</v>
      </c>
      <c r="D28" t="s">
        <v>69</v>
      </c>
      <c r="E28">
        <v>1</v>
      </c>
      <c r="F28" s="13">
        <v>1</v>
      </c>
      <c r="G28" s="14">
        <v>6.6</v>
      </c>
      <c r="H28" s="14">
        <v>6.6</v>
      </c>
      <c r="I28">
        <v>0</v>
      </c>
      <c r="J28">
        <v>0</v>
      </c>
      <c r="K28">
        <v>0</v>
      </c>
      <c r="L28">
        <v>0</v>
      </c>
      <c r="N28">
        <v>30</v>
      </c>
      <c r="O28">
        <v>4</v>
      </c>
      <c r="P28">
        <v>1</v>
      </c>
      <c r="Q28">
        <v>1</v>
      </c>
      <c r="R28">
        <v>0</v>
      </c>
      <c r="S28">
        <v>3</v>
      </c>
      <c r="T28" t="s">
        <v>70</v>
      </c>
      <c r="U28" t="s">
        <v>70</v>
      </c>
    </row>
    <row r="29" spans="1:8" ht="15">
      <c r="A29">
        <v>9504</v>
      </c>
      <c r="B29">
        <v>54</v>
      </c>
      <c r="C29" t="s">
        <v>100</v>
      </c>
      <c r="D29" t="s">
        <v>72</v>
      </c>
      <c r="F29" s="13"/>
      <c r="G29" s="14"/>
      <c r="H29" s="14"/>
    </row>
    <row r="30" spans="1:21" ht="15">
      <c r="A30">
        <v>9504</v>
      </c>
      <c r="B30">
        <v>55</v>
      </c>
      <c r="C30" t="s">
        <v>101</v>
      </c>
      <c r="D30" t="s">
        <v>69</v>
      </c>
      <c r="E30">
        <v>1</v>
      </c>
      <c r="F30" s="13">
        <v>1</v>
      </c>
      <c r="G30" s="14">
        <v>50</v>
      </c>
      <c r="H30" s="14">
        <v>7.8</v>
      </c>
      <c r="I30">
        <v>0</v>
      </c>
      <c r="J30">
        <v>0</v>
      </c>
      <c r="K30">
        <v>0</v>
      </c>
      <c r="L30">
        <v>0</v>
      </c>
      <c r="N30">
        <v>31</v>
      </c>
      <c r="O30">
        <v>4</v>
      </c>
      <c r="P30">
        <v>1</v>
      </c>
      <c r="Q30">
        <v>1</v>
      </c>
      <c r="R30">
        <v>0</v>
      </c>
      <c r="S30">
        <v>3</v>
      </c>
      <c r="T30" t="s">
        <v>70</v>
      </c>
      <c r="U30" t="s">
        <v>70</v>
      </c>
    </row>
    <row r="31" spans="1:8" ht="15">
      <c r="A31">
        <v>9504</v>
      </c>
      <c r="B31">
        <v>56</v>
      </c>
      <c r="C31" t="s">
        <v>102</v>
      </c>
      <c r="D31" t="s">
        <v>72</v>
      </c>
      <c r="F31" s="13"/>
      <c r="G31" s="14"/>
      <c r="H31" s="14"/>
    </row>
    <row r="32" spans="1:21" ht="15">
      <c r="A32">
        <v>9504</v>
      </c>
      <c r="B32">
        <v>57</v>
      </c>
      <c r="C32" t="s">
        <v>103</v>
      </c>
      <c r="D32" t="s">
        <v>69</v>
      </c>
      <c r="E32">
        <v>1</v>
      </c>
      <c r="F32" s="13">
        <v>1</v>
      </c>
      <c r="G32" s="14">
        <v>5.8</v>
      </c>
      <c r="H32" s="14">
        <v>5.8</v>
      </c>
      <c r="I32">
        <v>0</v>
      </c>
      <c r="J32">
        <v>0</v>
      </c>
      <c r="K32">
        <v>0</v>
      </c>
      <c r="L32">
        <v>0</v>
      </c>
      <c r="N32">
        <v>32</v>
      </c>
      <c r="O32">
        <v>4</v>
      </c>
      <c r="P32">
        <v>1</v>
      </c>
      <c r="Q32">
        <v>1</v>
      </c>
      <c r="R32">
        <v>0</v>
      </c>
      <c r="S32">
        <v>13</v>
      </c>
      <c r="T32" t="s">
        <v>70</v>
      </c>
      <c r="U32" t="s">
        <v>70</v>
      </c>
    </row>
    <row r="33" spans="1:8" ht="15">
      <c r="A33">
        <v>9504</v>
      </c>
      <c r="B33">
        <v>58</v>
      </c>
      <c r="C33" t="s">
        <v>104</v>
      </c>
      <c r="D33" t="s">
        <v>72</v>
      </c>
      <c r="F33" s="13"/>
      <c r="G33" s="14"/>
      <c r="H33" s="14"/>
    </row>
    <row r="34" spans="1:21" ht="15">
      <c r="A34">
        <v>9504</v>
      </c>
      <c r="B34">
        <v>59</v>
      </c>
      <c r="C34" t="s">
        <v>105</v>
      </c>
      <c r="D34" t="s">
        <v>69</v>
      </c>
      <c r="E34">
        <v>1</v>
      </c>
      <c r="F34" s="13">
        <v>1</v>
      </c>
      <c r="G34" s="14">
        <v>100</v>
      </c>
      <c r="H34" s="14">
        <v>7.6</v>
      </c>
      <c r="I34">
        <v>0</v>
      </c>
      <c r="J34">
        <v>0</v>
      </c>
      <c r="K34">
        <v>0</v>
      </c>
      <c r="L34">
        <v>0</v>
      </c>
      <c r="N34">
        <v>33</v>
      </c>
      <c r="O34">
        <v>4</v>
      </c>
      <c r="P34">
        <v>1</v>
      </c>
      <c r="Q34">
        <v>1</v>
      </c>
      <c r="R34">
        <v>0</v>
      </c>
      <c r="S34">
        <v>1</v>
      </c>
      <c r="T34" t="s">
        <v>70</v>
      </c>
      <c r="U34" t="s">
        <v>70</v>
      </c>
    </row>
    <row r="35" spans="1:8" ht="15">
      <c r="A35">
        <v>9504</v>
      </c>
      <c r="B35">
        <v>60</v>
      </c>
      <c r="C35" t="s">
        <v>106</v>
      </c>
      <c r="D35" t="s">
        <v>72</v>
      </c>
      <c r="F35" s="13"/>
      <c r="G35" s="14"/>
      <c r="H35" s="14"/>
    </row>
    <row r="36" spans="1:21" ht="15">
      <c r="A36">
        <v>9504</v>
      </c>
      <c r="B36">
        <v>61</v>
      </c>
      <c r="C36" t="s">
        <v>107</v>
      </c>
      <c r="D36" t="s">
        <v>69</v>
      </c>
      <c r="E36">
        <v>1</v>
      </c>
      <c r="F36" s="13">
        <v>1</v>
      </c>
      <c r="G36" s="14">
        <v>7.6</v>
      </c>
      <c r="H36" s="14">
        <v>7.6</v>
      </c>
      <c r="I36">
        <v>0</v>
      </c>
      <c r="J36">
        <v>0</v>
      </c>
      <c r="K36">
        <v>0</v>
      </c>
      <c r="L36">
        <v>0</v>
      </c>
      <c r="N36">
        <v>34</v>
      </c>
      <c r="O36">
        <v>4</v>
      </c>
      <c r="P36">
        <v>1</v>
      </c>
      <c r="Q36">
        <v>1</v>
      </c>
      <c r="R36">
        <v>0</v>
      </c>
      <c r="S36">
        <v>19</v>
      </c>
      <c r="T36" t="s">
        <v>70</v>
      </c>
      <c r="U36" t="s">
        <v>70</v>
      </c>
    </row>
    <row r="37" spans="1:8" ht="15">
      <c r="A37">
        <v>9504</v>
      </c>
      <c r="B37">
        <v>62</v>
      </c>
      <c r="C37" t="s">
        <v>108</v>
      </c>
      <c r="D37" t="s">
        <v>72</v>
      </c>
      <c r="F37" s="13"/>
      <c r="G37" s="14"/>
      <c r="H37" s="14"/>
    </row>
    <row r="38" spans="1:21" ht="15">
      <c r="A38" s="15" t="s">
        <v>92</v>
      </c>
      <c r="B38" s="15"/>
      <c r="C38" s="15"/>
      <c r="D38" s="15"/>
      <c r="E38" s="15"/>
      <c r="F38" s="16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V39" sqref="A1:V39"/>
    </sheetView>
  </sheetViews>
  <sheetFormatPr defaultColWidth="9.140625" defaultRowHeight="15"/>
  <cols>
    <col min="24" max="24" width="10.140625" style="0" bestFit="1" customWidth="1"/>
  </cols>
  <sheetData>
    <row r="1" spans="1:21" ht="15">
      <c r="A1" s="15"/>
      <c r="B1" s="15"/>
      <c r="C1" s="15"/>
      <c r="D1" s="15"/>
      <c r="E1" s="15"/>
      <c r="F1" s="16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6:8" ht="15">
      <c r="F2" s="13"/>
      <c r="G2" s="14"/>
      <c r="H2" s="14"/>
    </row>
    <row r="3" spans="6:24" ht="15">
      <c r="F3" s="13"/>
      <c r="G3" s="14"/>
      <c r="H3" s="14"/>
      <c r="X3" s="39"/>
    </row>
    <row r="4" spans="6:8" ht="15">
      <c r="F4" s="13"/>
      <c r="G4" s="14"/>
      <c r="H4" s="14"/>
    </row>
    <row r="5" spans="6:8" ht="15">
      <c r="F5" s="13"/>
      <c r="G5" s="14"/>
      <c r="H5" s="14"/>
    </row>
    <row r="6" spans="6:8" ht="15">
      <c r="F6" s="13"/>
      <c r="G6" s="14"/>
      <c r="H6" s="14"/>
    </row>
    <row r="7" spans="6:8" ht="15">
      <c r="F7" s="13"/>
      <c r="G7" s="14"/>
      <c r="H7" s="14"/>
    </row>
    <row r="8" spans="6:8" ht="15">
      <c r="F8" s="13"/>
      <c r="G8" s="14"/>
      <c r="H8" s="14"/>
    </row>
    <row r="9" spans="6:8" ht="15">
      <c r="F9" s="13"/>
      <c r="G9" s="14"/>
      <c r="H9" s="14"/>
    </row>
    <row r="10" spans="6:8" ht="15">
      <c r="F10" s="13"/>
      <c r="G10" s="14"/>
      <c r="H10" s="14"/>
    </row>
    <row r="11" spans="6:8" ht="15">
      <c r="F11" s="13"/>
      <c r="G11" s="14"/>
      <c r="H11" s="14"/>
    </row>
    <row r="12" spans="6:8" ht="15">
      <c r="F12" s="13"/>
      <c r="G12" s="14"/>
      <c r="H12" s="14"/>
    </row>
    <row r="13" spans="6:8" ht="15">
      <c r="F13" s="13"/>
      <c r="G13" s="14"/>
      <c r="H13" s="14"/>
    </row>
    <row r="14" spans="6:8" ht="15">
      <c r="F14" s="13"/>
      <c r="G14" s="14"/>
      <c r="H14" s="14"/>
    </row>
    <row r="15" spans="6:8" ht="15">
      <c r="F15" s="13"/>
      <c r="G15" s="14"/>
      <c r="H15" s="14"/>
    </row>
    <row r="16" spans="6:8" ht="15">
      <c r="F16" s="13"/>
      <c r="G16" s="14"/>
      <c r="H16" s="14"/>
    </row>
    <row r="17" spans="6:8" ht="15">
      <c r="F17" s="13"/>
      <c r="G17" s="14"/>
      <c r="H17" s="14"/>
    </row>
    <row r="18" spans="6:8" ht="15">
      <c r="F18" s="13"/>
      <c r="G18" s="14"/>
      <c r="H18" s="14"/>
    </row>
    <row r="19" spans="6:8" ht="15">
      <c r="F19" s="13"/>
      <c r="G19" s="14"/>
      <c r="H19" s="14"/>
    </row>
    <row r="20" spans="6:8" ht="15">
      <c r="F20" s="13"/>
      <c r="G20" s="14"/>
      <c r="H20" s="14"/>
    </row>
    <row r="21" spans="6:8" ht="15">
      <c r="F21" s="13"/>
      <c r="G21" s="14"/>
      <c r="H21" s="14"/>
    </row>
    <row r="22" spans="6:8" ht="15">
      <c r="F22" s="13"/>
      <c r="G22" s="14"/>
      <c r="H22" s="14"/>
    </row>
    <row r="23" spans="6:8" ht="15">
      <c r="F23" s="13"/>
      <c r="G23" s="14"/>
      <c r="H23" s="14"/>
    </row>
    <row r="24" spans="6:8" ht="15">
      <c r="F24" s="13"/>
      <c r="G24" s="14"/>
      <c r="H24" s="14"/>
    </row>
    <row r="25" spans="6:8" ht="15">
      <c r="F25" s="13"/>
      <c r="G25" s="14"/>
      <c r="H25" s="14"/>
    </row>
    <row r="26" spans="6:8" ht="15">
      <c r="F26" s="13"/>
      <c r="G26" s="14"/>
      <c r="H26" s="14"/>
    </row>
    <row r="27" spans="6:8" ht="15">
      <c r="F27" s="13"/>
      <c r="G27" s="14"/>
      <c r="H27" s="14"/>
    </row>
    <row r="28" spans="6:8" ht="15">
      <c r="F28" s="13"/>
      <c r="G28" s="14"/>
      <c r="H28" s="14"/>
    </row>
    <row r="29" spans="6:8" ht="15">
      <c r="F29" s="13"/>
      <c r="G29" s="14"/>
      <c r="H29" s="14"/>
    </row>
    <row r="30" spans="6:8" ht="15">
      <c r="F30" s="13"/>
      <c r="G30" s="14"/>
      <c r="H30" s="14"/>
    </row>
    <row r="31" spans="6:8" ht="15">
      <c r="F31" s="13"/>
      <c r="G31" s="14"/>
      <c r="H31" s="14"/>
    </row>
    <row r="32" spans="6:8" ht="15">
      <c r="F32" s="13"/>
      <c r="G32" s="14"/>
      <c r="H32" s="14"/>
    </row>
    <row r="33" spans="6:8" ht="15">
      <c r="F33" s="13"/>
      <c r="G33" s="14"/>
      <c r="H33" s="14"/>
    </row>
    <row r="34" spans="6:8" ht="15">
      <c r="F34" s="13"/>
      <c r="G34" s="14"/>
      <c r="H34" s="14"/>
    </row>
    <row r="35" spans="6:8" ht="15">
      <c r="F35" s="13"/>
      <c r="G35" s="14"/>
      <c r="H35" s="14"/>
    </row>
    <row r="36" spans="6:8" ht="15">
      <c r="F36" s="13"/>
      <c r="G36" s="14"/>
      <c r="H36" s="14"/>
    </row>
    <row r="37" spans="6:8" ht="15">
      <c r="F37" s="13"/>
      <c r="G37" s="14"/>
      <c r="H37" s="14"/>
    </row>
    <row r="38" spans="1:21" ht="15">
      <c r="A38" s="15"/>
      <c r="B38" s="15"/>
      <c r="C38" s="15"/>
      <c r="D38" s="15"/>
      <c r="E38" s="15"/>
      <c r="F38" s="16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21">
      <selection activeCell="V41" sqref="A1:V41"/>
    </sheetView>
  </sheetViews>
  <sheetFormatPr defaultColWidth="9.140625" defaultRowHeight="15"/>
  <cols>
    <col min="24" max="24" width="10.140625" style="0" bestFit="1" customWidth="1"/>
  </cols>
  <sheetData>
    <row r="1" spans="1:21" ht="15">
      <c r="A1" s="15"/>
      <c r="B1" s="15"/>
      <c r="C1" s="15"/>
      <c r="D1" s="15"/>
      <c r="E1" s="15"/>
      <c r="F1" s="16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6:8" ht="15">
      <c r="F2" s="13"/>
      <c r="G2" s="14"/>
      <c r="H2" s="14"/>
    </row>
    <row r="3" spans="6:24" ht="15">
      <c r="F3" s="13"/>
      <c r="G3" s="14"/>
      <c r="H3" s="14"/>
      <c r="X3" s="39"/>
    </row>
    <row r="4" spans="6:8" ht="15">
      <c r="F4" s="13"/>
      <c r="G4" s="14"/>
      <c r="H4" s="14"/>
    </row>
    <row r="5" spans="6:8" ht="15">
      <c r="F5" s="13"/>
      <c r="G5" s="14"/>
      <c r="H5" s="14"/>
    </row>
    <row r="6" spans="6:8" ht="15">
      <c r="F6" s="13"/>
      <c r="G6" s="14"/>
      <c r="H6" s="14"/>
    </row>
    <row r="7" spans="6:8" ht="15">
      <c r="F7" s="13"/>
      <c r="G7" s="14"/>
      <c r="H7" s="14"/>
    </row>
    <row r="8" spans="6:8" ht="15">
      <c r="F8" s="13"/>
      <c r="G8" s="14"/>
      <c r="H8" s="14"/>
    </row>
    <row r="9" spans="6:8" ht="15">
      <c r="F9" s="13"/>
      <c r="G9" s="14"/>
      <c r="H9" s="14"/>
    </row>
    <row r="10" spans="6:8" ht="15">
      <c r="F10" s="13"/>
      <c r="G10" s="14"/>
      <c r="H10" s="14"/>
    </row>
    <row r="11" spans="6:8" ht="15">
      <c r="F11" s="13"/>
      <c r="G11" s="14"/>
      <c r="H11" s="14"/>
    </row>
    <row r="12" spans="6:8" ht="15">
      <c r="F12" s="13"/>
      <c r="G12" s="14"/>
      <c r="H12" s="14"/>
    </row>
    <row r="13" spans="6:8" ht="15">
      <c r="F13" s="13"/>
      <c r="G13" s="14"/>
      <c r="H13" s="14"/>
    </row>
    <row r="14" spans="6:8" ht="15">
      <c r="F14" s="13"/>
      <c r="G14" s="14"/>
      <c r="H14" s="14"/>
    </row>
    <row r="15" spans="6:8" ht="15">
      <c r="F15" s="13"/>
      <c r="G15" s="14"/>
      <c r="H15" s="14"/>
    </row>
    <row r="16" spans="6:8" ht="15">
      <c r="F16" s="13"/>
      <c r="G16" s="14"/>
      <c r="H16" s="14"/>
    </row>
    <row r="17" spans="6:8" ht="15">
      <c r="F17" s="13"/>
      <c r="G17" s="14"/>
      <c r="H17" s="14"/>
    </row>
    <row r="18" spans="6:8" ht="15">
      <c r="F18" s="13"/>
      <c r="G18" s="14"/>
      <c r="H18" s="14"/>
    </row>
    <row r="19" spans="6:8" ht="15">
      <c r="F19" s="13"/>
      <c r="G19" s="14"/>
      <c r="H19" s="14"/>
    </row>
    <row r="20" spans="6:8" ht="15">
      <c r="F20" s="13"/>
      <c r="G20" s="14"/>
      <c r="H20" s="14"/>
    </row>
    <row r="21" spans="6:8" ht="15">
      <c r="F21" s="13"/>
      <c r="G21" s="14"/>
      <c r="H21" s="14"/>
    </row>
    <row r="22" spans="6:8" ht="15">
      <c r="F22" s="13"/>
      <c r="G22" s="14"/>
      <c r="H22" s="14"/>
    </row>
    <row r="23" spans="6:8" ht="15">
      <c r="F23" s="13"/>
      <c r="G23" s="14"/>
      <c r="H23" s="14"/>
    </row>
    <row r="24" spans="6:8" ht="15">
      <c r="F24" s="13"/>
      <c r="G24" s="14"/>
      <c r="H24" s="14"/>
    </row>
    <row r="25" spans="6:8" ht="15">
      <c r="F25" s="13"/>
      <c r="G25" s="14"/>
      <c r="H25" s="14"/>
    </row>
    <row r="26" spans="6:8" ht="15">
      <c r="F26" s="13"/>
      <c r="G26" s="14"/>
      <c r="H26" s="14"/>
    </row>
    <row r="27" spans="6:8" ht="15">
      <c r="F27" s="13"/>
      <c r="G27" s="14"/>
      <c r="H27" s="14"/>
    </row>
    <row r="28" spans="6:8" ht="15">
      <c r="F28" s="13"/>
      <c r="G28" s="14"/>
      <c r="H28" s="14"/>
    </row>
    <row r="29" spans="6:8" ht="15">
      <c r="F29" s="13"/>
      <c r="G29" s="14"/>
      <c r="H29" s="14"/>
    </row>
    <row r="30" spans="6:8" ht="15">
      <c r="F30" s="13"/>
      <c r="G30" s="14"/>
      <c r="H30" s="14"/>
    </row>
    <row r="31" spans="6:8" ht="15">
      <c r="F31" s="13"/>
      <c r="G31" s="14"/>
      <c r="H31" s="14"/>
    </row>
    <row r="32" spans="6:8" ht="15">
      <c r="F32" s="13"/>
      <c r="G32" s="14"/>
      <c r="H32" s="14"/>
    </row>
    <row r="33" spans="6:8" ht="15">
      <c r="F33" s="13"/>
      <c r="G33" s="14"/>
      <c r="H33" s="14"/>
    </row>
    <row r="34" spans="6:8" ht="15">
      <c r="F34" s="13"/>
      <c r="G34" s="14"/>
      <c r="H34" s="14"/>
    </row>
    <row r="35" spans="6:8" ht="15">
      <c r="F35" s="13"/>
      <c r="G35" s="14"/>
      <c r="H35" s="14"/>
    </row>
    <row r="36" spans="6:8" ht="15">
      <c r="F36" s="13"/>
      <c r="G36" s="14"/>
      <c r="H36" s="14"/>
    </row>
    <row r="37" spans="6:8" ht="15">
      <c r="F37" s="13"/>
      <c r="G37" s="14"/>
      <c r="H37" s="14"/>
    </row>
    <row r="38" spans="1:21" ht="15">
      <c r="A38" s="15"/>
      <c r="B38" s="15"/>
      <c r="C38" s="15"/>
      <c r="D38" s="15"/>
      <c r="E38" s="15"/>
      <c r="F38" s="16"/>
      <c r="G38" s="17"/>
      <c r="H38" s="1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Игнатова</dc:creator>
  <cp:keywords/>
  <dc:description/>
  <cp:lastModifiedBy>Жолдин Надиль Ильдусович</cp:lastModifiedBy>
  <dcterms:created xsi:type="dcterms:W3CDTF">2015-08-24T13:12:17Z</dcterms:created>
  <dcterms:modified xsi:type="dcterms:W3CDTF">2017-12-28T05:05:59Z</dcterms:modified>
  <cp:category/>
  <cp:version/>
  <cp:contentType/>
  <cp:contentStatus/>
</cp:coreProperties>
</file>