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udes\Downloads\"/>
    </mc:Choice>
  </mc:AlternateContent>
  <bookViews>
    <workbookView xWindow="0" yWindow="0" windowWidth="19200" windowHeight="7050"/>
  </bookViews>
  <sheets>
    <sheet name="Определение % уходящих в отпуск" sheetId="9" r:id="rId1"/>
  </sheets>
  <calcPr calcId="162913"/>
</workbook>
</file>

<file path=xl/calcChain.xml><?xml version="1.0" encoding="utf-8"?>
<calcChain xmlns="http://schemas.openxmlformats.org/spreadsheetml/2006/main">
  <c r="AX5" i="9" l="1"/>
  <c r="AY5" i="9"/>
  <c r="AZ5" i="9"/>
  <c r="BA5" i="9"/>
  <c r="BB5" i="9"/>
  <c r="BC5" i="9"/>
  <c r="BD5" i="9"/>
  <c r="BE5" i="9"/>
  <c r="BF5" i="9"/>
  <c r="BG5" i="9"/>
  <c r="BH5" i="9"/>
  <c r="BI5" i="9"/>
  <c r="BJ5" i="9"/>
  <c r="BK5" i="9"/>
  <c r="BL5" i="9"/>
  <c r="BM5" i="9"/>
  <c r="BN5" i="9"/>
  <c r="BO5" i="9"/>
  <c r="BP5" i="9"/>
  <c r="BQ5" i="9"/>
  <c r="BR5" i="9"/>
  <c r="BS5" i="9"/>
  <c r="BT5" i="9"/>
  <c r="BU5" i="9"/>
  <c r="BV5" i="9"/>
  <c r="BW5" i="9"/>
  <c r="AW5" i="9"/>
  <c r="AW4" i="9"/>
  <c r="AX4" i="9"/>
  <c r="AY4" i="9"/>
  <c r="AZ4" i="9"/>
  <c r="BA4" i="9"/>
  <c r="BB4" i="9"/>
  <c r="BC4" i="9"/>
  <c r="BD4" i="9"/>
  <c r="BE4" i="9"/>
  <c r="BF4" i="9"/>
  <c r="BG4" i="9"/>
  <c r="BH4" i="9"/>
  <c r="BI4" i="9"/>
  <c r="BJ4" i="9"/>
  <c r="BK4" i="9"/>
  <c r="BL4" i="9"/>
  <c r="BM4" i="9"/>
  <c r="BN4" i="9"/>
  <c r="BO4" i="9"/>
  <c r="BP4" i="9"/>
  <c r="BQ4" i="9"/>
  <c r="BR4" i="9"/>
  <c r="BS4" i="9"/>
  <c r="BT4" i="9"/>
  <c r="BU4" i="9"/>
  <c r="BV4" i="9"/>
  <c r="AV4" i="9"/>
  <c r="AV3" i="9"/>
  <c r="AW3" i="9"/>
  <c r="AX3" i="9"/>
  <c r="AY3" i="9"/>
  <c r="AZ3" i="9"/>
  <c r="BA3" i="9"/>
  <c r="BB3" i="9"/>
  <c r="BC3" i="9"/>
  <c r="BD3" i="9"/>
  <c r="BE3" i="9"/>
  <c r="BF3" i="9"/>
  <c r="BG3" i="9"/>
  <c r="BH3" i="9"/>
  <c r="BI3" i="9"/>
  <c r="BJ3" i="9"/>
  <c r="BK3" i="9"/>
  <c r="BL3" i="9"/>
  <c r="BM3" i="9"/>
  <c r="BN3" i="9"/>
  <c r="BO3" i="9"/>
  <c r="BP3" i="9"/>
  <c r="BQ3" i="9"/>
  <c r="BR3" i="9"/>
  <c r="BS3" i="9"/>
  <c r="BT3" i="9"/>
  <c r="BU3" i="9"/>
  <c r="AU3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AU2" i="9"/>
  <c r="AT2" i="9"/>
  <c r="AT10" i="9"/>
  <c r="AU10" i="9"/>
  <c r="AV10" i="9"/>
  <c r="AV12" i="9"/>
  <c r="AV14" i="9"/>
  <c r="AV17" i="9"/>
  <c r="AV19" i="9"/>
  <c r="N21" i="9" a="1"/>
  <c r="K22" i="9"/>
  <c r="K21" i="9"/>
  <c r="J21" i="9"/>
  <c r="K10" i="9"/>
  <c r="K11" i="9"/>
  <c r="K12" i="9"/>
  <c r="K13" i="9"/>
  <c r="K14" i="9"/>
  <c r="K15" i="9"/>
  <c r="K16" i="9"/>
  <c r="K17" i="9"/>
  <c r="K18" i="9"/>
  <c r="K19" i="9"/>
  <c r="K20" i="9"/>
  <c r="K9" i="9"/>
  <c r="J20" i="9"/>
  <c r="J10" i="9"/>
  <c r="J11" i="9"/>
  <c r="J12" i="9"/>
  <c r="J13" i="9"/>
  <c r="J14" i="9"/>
  <c r="J15" i="9"/>
  <c r="J16" i="9"/>
  <c r="J17" i="9"/>
  <c r="J18" i="9"/>
  <c r="J19" i="9"/>
  <c r="J9" i="9"/>
  <c r="B10" i="9" l="1"/>
  <c r="B11" i="9"/>
  <c r="B12" i="9"/>
  <c r="B13" i="9"/>
  <c r="B14" i="9"/>
  <c r="B15" i="9"/>
  <c r="B16" i="9"/>
  <c r="B17" i="9"/>
  <c r="B18" i="9"/>
  <c r="B19" i="9"/>
  <c r="B20" i="9"/>
  <c r="B9" i="9"/>
  <c r="D21" i="9"/>
  <c r="D5" i="9"/>
  <c r="E17" i="9" l="1"/>
  <c r="E13" i="9"/>
  <c r="G15" i="9"/>
  <c r="G11" i="9"/>
  <c r="G9" i="9"/>
  <c r="G13" i="9"/>
  <c r="H13" i="9" s="1"/>
  <c r="I13" i="9" s="1"/>
  <c r="E15" i="9"/>
  <c r="E11" i="9"/>
  <c r="G17" i="9"/>
  <c r="G18" i="9"/>
  <c r="E18" i="9"/>
  <c r="G14" i="9"/>
  <c r="E14" i="9"/>
  <c r="G10" i="9"/>
  <c r="E10" i="9"/>
  <c r="G19" i="9"/>
  <c r="B8" i="9"/>
  <c r="E9" i="9"/>
  <c r="G20" i="9"/>
  <c r="E20" i="9"/>
  <c r="G16" i="9"/>
  <c r="E16" i="9"/>
  <c r="G12" i="9"/>
  <c r="E12" i="9"/>
  <c r="E19" i="9"/>
  <c r="H17" i="9" l="1"/>
  <c r="I17" i="9" s="1"/>
  <c r="H15" i="9"/>
  <c r="I15" i="9" s="1"/>
  <c r="H11" i="9"/>
  <c r="I11" i="9" s="1"/>
  <c r="L13" i="9"/>
  <c r="H16" i="9"/>
  <c r="I16" i="9" s="1"/>
  <c r="H9" i="9"/>
  <c r="I9" i="9" s="1"/>
  <c r="E21" i="9"/>
  <c r="H19" i="9"/>
  <c r="I19" i="9" s="1"/>
  <c r="H12" i="9"/>
  <c r="I12" i="9" s="1"/>
  <c r="H20" i="9"/>
  <c r="I20" i="9" s="1"/>
  <c r="H10" i="9"/>
  <c r="I10" i="9" s="1"/>
  <c r="H14" i="9"/>
  <c r="I14" i="9" s="1"/>
  <c r="H18" i="9"/>
  <c r="I18" i="9" s="1"/>
  <c r="M13" i="9" l="1"/>
  <c r="N13" i="9"/>
  <c r="O13" i="9" s="1"/>
  <c r="L17" i="9"/>
  <c r="L15" i="9"/>
  <c r="L11" i="9"/>
  <c r="L10" i="9"/>
  <c r="L20" i="9"/>
  <c r="L9" i="9"/>
  <c r="L14" i="9"/>
  <c r="L18" i="9"/>
  <c r="L19" i="9"/>
  <c r="L16" i="9"/>
  <c r="L12" i="9"/>
  <c r="P13" i="9" l="1"/>
  <c r="U13" i="9" s="1"/>
  <c r="M20" i="9"/>
  <c r="N20" i="9"/>
  <c r="O20" i="9" s="1"/>
  <c r="M10" i="9"/>
  <c r="N10" i="9"/>
  <c r="O10" i="9" s="1"/>
  <c r="M19" i="9"/>
  <c r="N19" i="9"/>
  <c r="O19" i="9" s="1"/>
  <c r="M17" i="9"/>
  <c r="N17" i="9"/>
  <c r="O17" i="9" s="1"/>
  <c r="M18" i="9"/>
  <c r="N18" i="9"/>
  <c r="O18" i="9" s="1"/>
  <c r="M12" i="9"/>
  <c r="N12" i="9"/>
  <c r="O12" i="9" s="1"/>
  <c r="M14" i="9"/>
  <c r="N14" i="9"/>
  <c r="O14" i="9" s="1"/>
  <c r="M11" i="9"/>
  <c r="N11" i="9"/>
  <c r="O11" i="9" s="1"/>
  <c r="M16" i="9"/>
  <c r="N16" i="9"/>
  <c r="O16" i="9" s="1"/>
  <c r="M15" i="9"/>
  <c r="N15" i="9"/>
  <c r="O15" i="9" s="1"/>
  <c r="M9" i="9"/>
  <c r="N9" i="9"/>
  <c r="AI13" i="9" l="1"/>
  <c r="AN13" i="9"/>
  <c r="AH13" i="9"/>
  <c r="AF13" i="9"/>
  <c r="AG13" i="9"/>
  <c r="AJ13" i="9"/>
  <c r="AE13" i="9"/>
  <c r="AC13" i="9"/>
  <c r="T13" i="9"/>
  <c r="AB13" i="9"/>
  <c r="S13" i="9"/>
  <c r="R13" i="9"/>
  <c r="AD13" i="9"/>
  <c r="AV13" i="9"/>
  <c r="AU13" i="9"/>
  <c r="AT13" i="9"/>
  <c r="AS13" i="9"/>
  <c r="P12" i="9"/>
  <c r="T12" i="9" s="1"/>
  <c r="AQ13" i="9"/>
  <c r="AA13" i="9"/>
  <c r="AP13" i="9"/>
  <c r="Z13" i="9"/>
  <c r="AO13" i="9"/>
  <c r="Y13" i="9"/>
  <c r="P15" i="9"/>
  <c r="AA15" i="9" s="1"/>
  <c r="P11" i="9"/>
  <c r="AA11" i="9" s="1"/>
  <c r="P17" i="9"/>
  <c r="P10" i="9"/>
  <c r="AP10" i="9" s="1"/>
  <c r="O9" i="9"/>
  <c r="O21" i="9" s="1"/>
  <c r="N21" i="9"/>
  <c r="P16" i="9"/>
  <c r="X16" i="9" s="1"/>
  <c r="P14" i="9"/>
  <c r="AH14" i="9" s="1"/>
  <c r="P18" i="9"/>
  <c r="Z18" i="9" s="1"/>
  <c r="P19" i="9"/>
  <c r="AU19" i="9" s="1"/>
  <c r="P20" i="9"/>
  <c r="T20" i="9" s="1"/>
  <c r="X13" i="9"/>
  <c r="AR13" i="9"/>
  <c r="AM13" i="9"/>
  <c r="W13" i="9"/>
  <c r="AL13" i="9"/>
  <c r="V13" i="9"/>
  <c r="AK13" i="9"/>
  <c r="AK20" i="9" l="1"/>
  <c r="AL16" i="9"/>
  <c r="W16" i="9"/>
  <c r="O22" i="9"/>
  <c r="AE16" i="9"/>
  <c r="AS16" i="9"/>
  <c r="AR16" i="9"/>
  <c r="AI16" i="9"/>
  <c r="AT16" i="9"/>
  <c r="AJ16" i="9"/>
  <c r="AN18" i="9"/>
  <c r="AE18" i="9"/>
  <c r="AF18" i="9"/>
  <c r="Z15" i="9"/>
  <c r="AL12" i="9"/>
  <c r="AO18" i="9"/>
  <c r="X18" i="9"/>
  <c r="AL18" i="9"/>
  <c r="AS14" i="9"/>
  <c r="P9" i="9"/>
  <c r="AA9" i="9" s="1"/>
  <c r="R15" i="9"/>
  <c r="AO15" i="9"/>
  <c r="AM15" i="9"/>
  <c r="AI12" i="9"/>
  <c r="V12" i="9"/>
  <c r="AN15" i="9"/>
  <c r="AK18" i="9"/>
  <c r="W18" i="9"/>
  <c r="V15" i="9"/>
  <c r="AU15" i="9"/>
  <c r="AM12" i="9"/>
  <c r="Y18" i="9"/>
  <c r="AS18" i="9"/>
  <c r="AM18" i="9"/>
  <c r="AD18" i="9"/>
  <c r="S14" i="9"/>
  <c r="AK16" i="9"/>
  <c r="AD15" i="9"/>
  <c r="AV15" i="9"/>
  <c r="AA12" i="9"/>
  <c r="AF12" i="9"/>
  <c r="V18" i="9"/>
  <c r="AB20" i="9"/>
  <c r="AA20" i="9"/>
  <c r="AP11" i="9"/>
  <c r="AS11" i="9"/>
  <c r="F13" i="9"/>
  <c r="AS20" i="9"/>
  <c r="AH20" i="9"/>
  <c r="AD16" i="9"/>
  <c r="AC16" i="9"/>
  <c r="AB16" i="9"/>
  <c r="AL11" i="9"/>
  <c r="AH11" i="9"/>
  <c r="AO11" i="9"/>
  <c r="AV11" i="9"/>
  <c r="AU11" i="9"/>
  <c r="AG15" i="9"/>
  <c r="AF15" i="9"/>
  <c r="AE15" i="9"/>
  <c r="AK12" i="9"/>
  <c r="AM20" i="9"/>
  <c r="Z11" i="9"/>
  <c r="Y11" i="9"/>
  <c r="X11" i="9"/>
  <c r="W11" i="9"/>
  <c r="AG20" i="9"/>
  <c r="AV20" i="9"/>
  <c r="AV18" i="9"/>
  <c r="AU18" i="9"/>
  <c r="AT18" i="9"/>
  <c r="S16" i="9"/>
  <c r="AQ16" i="9"/>
  <c r="V16" i="9"/>
  <c r="U16" i="9"/>
  <c r="T16" i="9"/>
  <c r="V11" i="9"/>
  <c r="R11" i="9"/>
  <c r="AG11" i="9"/>
  <c r="AN11" i="9"/>
  <c r="AM11" i="9"/>
  <c r="AH15" i="9"/>
  <c r="AL15" i="9"/>
  <c r="Y15" i="9"/>
  <c r="X15" i="9"/>
  <c r="W15" i="9"/>
  <c r="W12" i="9"/>
  <c r="AU12" i="9"/>
  <c r="U12" i="9"/>
  <c r="AD11" i="9"/>
  <c r="AC11" i="9"/>
  <c r="AF11" i="9"/>
  <c r="AE11" i="9"/>
  <c r="AD19" i="9"/>
  <c r="X19" i="9"/>
  <c r="W19" i="9"/>
  <c r="AC17" i="9"/>
  <c r="AS17" i="9"/>
  <c r="AD17" i="9"/>
  <c r="AT17" i="9"/>
  <c r="AE17" i="9"/>
  <c r="AU17" i="9"/>
  <c r="X17" i="9"/>
  <c r="AJ17" i="9"/>
  <c r="AG17" i="9"/>
  <c r="R17" i="9"/>
  <c r="AH17" i="9"/>
  <c r="S17" i="9"/>
  <c r="AI17" i="9"/>
  <c r="AB17" i="9"/>
  <c r="AF17" i="9"/>
  <c r="U17" i="9"/>
  <c r="AK17" i="9"/>
  <c r="V17" i="9"/>
  <c r="AL17" i="9"/>
  <c r="W17" i="9"/>
  <c r="AM17" i="9"/>
  <c r="AR17" i="9"/>
  <c r="AN17" i="9"/>
  <c r="S20" i="9"/>
  <c r="Y20" i="9"/>
  <c r="W20" i="9"/>
  <c r="AD20" i="9"/>
  <c r="AR20" i="9"/>
  <c r="AH19" i="9"/>
  <c r="AS19" i="9"/>
  <c r="U19" i="9"/>
  <c r="AJ14" i="9"/>
  <c r="AO10" i="9"/>
  <c r="AQ17" i="9"/>
  <c r="AO17" i="9"/>
  <c r="AA19" i="9"/>
  <c r="AQ19" i="9"/>
  <c r="AB19" i="9"/>
  <c r="AR19" i="9"/>
  <c r="S19" i="9"/>
  <c r="AI19" i="9"/>
  <c r="T19" i="9"/>
  <c r="AJ19" i="9"/>
  <c r="Y19" i="9"/>
  <c r="AO19" i="9"/>
  <c r="Z19" i="9"/>
  <c r="V19" i="9"/>
  <c r="AC19" i="9"/>
  <c r="AD10" i="9"/>
  <c r="S10" i="9"/>
  <c r="AI10" i="9"/>
  <c r="X10" i="9"/>
  <c r="AN10" i="9"/>
  <c r="AC10" i="9"/>
  <c r="U10" i="9"/>
  <c r="R10" i="9"/>
  <c r="AH10" i="9"/>
  <c r="W10" i="9"/>
  <c r="AM10" i="9"/>
  <c r="AB10" i="9"/>
  <c r="AR10" i="9"/>
  <c r="AS10" i="9"/>
  <c r="AK10" i="9"/>
  <c r="V10" i="9"/>
  <c r="AL10" i="9"/>
  <c r="AA10" i="9"/>
  <c r="AQ10" i="9"/>
  <c r="AF10" i="9"/>
  <c r="Y10" i="9"/>
  <c r="AG10" i="9"/>
  <c r="AE10" i="9"/>
  <c r="Z17" i="9"/>
  <c r="X20" i="9"/>
  <c r="AN20" i="9"/>
  <c r="V20" i="9"/>
  <c r="AL20" i="9"/>
  <c r="AE20" i="9"/>
  <c r="AC20" i="9"/>
  <c r="U20" i="9"/>
  <c r="AI20" i="9"/>
  <c r="AT20" i="9"/>
  <c r="Z20" i="9"/>
  <c r="AJ20" i="9"/>
  <c r="AP19" i="9"/>
  <c r="R19" i="9"/>
  <c r="AK19" i="9"/>
  <c r="AN19" i="9"/>
  <c r="AM19" i="9"/>
  <c r="V14" i="9"/>
  <c r="AL14" i="9"/>
  <c r="W14" i="9"/>
  <c r="AM14" i="9"/>
  <c r="X14" i="9"/>
  <c r="AN14" i="9"/>
  <c r="Y14" i="9"/>
  <c r="AK14" i="9"/>
  <c r="Z14" i="9"/>
  <c r="AP14" i="9"/>
  <c r="AA14" i="9"/>
  <c r="AQ14" i="9"/>
  <c r="AB14" i="9"/>
  <c r="AR14" i="9"/>
  <c r="AG14" i="9"/>
  <c r="AD14" i="9"/>
  <c r="AT14" i="9"/>
  <c r="AE14" i="9"/>
  <c r="AU14" i="9"/>
  <c r="AF14" i="9"/>
  <c r="AC14" i="9"/>
  <c r="AO14" i="9"/>
  <c r="T14" i="9"/>
  <c r="R14" i="9"/>
  <c r="AJ10" i="9"/>
  <c r="Z10" i="9"/>
  <c r="AA17" i="9"/>
  <c r="Y17" i="9"/>
  <c r="AQ20" i="9"/>
  <c r="AO20" i="9"/>
  <c r="AU20" i="9"/>
  <c r="AP20" i="9"/>
  <c r="R20" i="9"/>
  <c r="AF20" i="9"/>
  <c r="AL19" i="9"/>
  <c r="AT19" i="9"/>
  <c r="AG19" i="9"/>
  <c r="AF19" i="9"/>
  <c r="AE19" i="9"/>
  <c r="U14" i="9"/>
  <c r="AI14" i="9"/>
  <c r="T10" i="9"/>
  <c r="T17" i="9"/>
  <c r="AP17" i="9"/>
  <c r="U18" i="9"/>
  <c r="AC18" i="9"/>
  <c r="AJ18" i="9"/>
  <c r="T18" i="9"/>
  <c r="AI18" i="9"/>
  <c r="S18" i="9"/>
  <c r="AH18" i="9"/>
  <c r="R18" i="9"/>
  <c r="AM16" i="9"/>
  <c r="AU16" i="9"/>
  <c r="AA16" i="9"/>
  <c r="AH16" i="9"/>
  <c r="R16" i="9"/>
  <c r="AG16" i="9"/>
  <c r="AV16" i="9"/>
  <c r="AF16" i="9"/>
  <c r="AT11" i="9"/>
  <c r="AK11" i="9"/>
  <c r="U11" i="9"/>
  <c r="AJ11" i="9"/>
  <c r="T11" i="9"/>
  <c r="AI11" i="9"/>
  <c r="S11" i="9"/>
  <c r="AT15" i="9"/>
  <c r="AP15" i="9"/>
  <c r="AK15" i="9"/>
  <c r="U15" i="9"/>
  <c r="AJ15" i="9"/>
  <c r="T15" i="9"/>
  <c r="AI15" i="9"/>
  <c r="S15" i="9"/>
  <c r="AQ12" i="9"/>
  <c r="S12" i="9"/>
  <c r="AE12" i="9"/>
  <c r="AH12" i="9"/>
  <c r="R12" i="9"/>
  <c r="AG12" i="9"/>
  <c r="AR12" i="9"/>
  <c r="AB12" i="9"/>
  <c r="AT12" i="9"/>
  <c r="AD12" i="9"/>
  <c r="AS12" i="9"/>
  <c r="AC12" i="9"/>
  <c r="AN12" i="9"/>
  <c r="X12" i="9"/>
  <c r="AG18" i="9"/>
  <c r="AR18" i="9"/>
  <c r="AB18" i="9"/>
  <c r="AQ18" i="9"/>
  <c r="AA18" i="9"/>
  <c r="AP18" i="9"/>
  <c r="AP16" i="9"/>
  <c r="Z16" i="9"/>
  <c r="AO16" i="9"/>
  <c r="Y16" i="9"/>
  <c r="AN16" i="9"/>
  <c r="AR11" i="9"/>
  <c r="AB11" i="9"/>
  <c r="AQ11" i="9"/>
  <c r="AS15" i="9"/>
  <c r="AC15" i="9"/>
  <c r="AR15" i="9"/>
  <c r="AB15" i="9"/>
  <c r="AQ15" i="9"/>
  <c r="AP12" i="9"/>
  <c r="Z12" i="9"/>
  <c r="AO12" i="9"/>
  <c r="Y12" i="9"/>
  <c r="AJ12" i="9"/>
  <c r="Z9" i="9" l="1"/>
  <c r="AV9" i="9"/>
  <c r="AC9" i="9"/>
  <c r="AF9" i="9"/>
  <c r="T9" i="9"/>
  <c r="AP9" i="9"/>
  <c r="AE9" i="9"/>
  <c r="AG9" i="9"/>
  <c r="X9" i="9"/>
  <c r="U9" i="9"/>
  <c r="AS9" i="9"/>
  <c r="AU9" i="9"/>
  <c r="AK9" i="9"/>
  <c r="AN9" i="9"/>
  <c r="AH9" i="9"/>
  <c r="W9" i="9"/>
  <c r="AM9" i="9"/>
  <c r="AO9" i="9"/>
  <c r="AD9" i="9"/>
  <c r="V9" i="9"/>
  <c r="R9" i="9"/>
  <c r="Y9" i="9"/>
  <c r="AL9" i="9"/>
  <c r="AQ9" i="9"/>
  <c r="AJ9" i="9"/>
  <c r="AR9" i="9"/>
  <c r="AT9" i="9"/>
  <c r="AB9" i="9"/>
  <c r="S9" i="9"/>
  <c r="AI9" i="9"/>
  <c r="F15" i="9"/>
  <c r="F16" i="9"/>
  <c r="F12" i="9"/>
  <c r="F11" i="9"/>
  <c r="F18" i="9"/>
  <c r="F20" i="9"/>
  <c r="F17" i="9"/>
  <c r="F19" i="9"/>
  <c r="F14" i="9"/>
  <c r="F10" i="9"/>
  <c r="F9" i="9" l="1"/>
  <c r="F21" i="9" s="1"/>
  <c r="F22" i="9" s="1"/>
</calcChain>
</file>

<file path=xl/comments1.xml><?xml version="1.0" encoding="utf-8"?>
<comments xmlns="http://schemas.openxmlformats.org/spreadsheetml/2006/main">
  <authors>
    <author>Павел</author>
  </authors>
  <commentList>
    <comment ref="D21" authorId="0" shapeId="0">
      <text>
        <r>
          <rPr>
            <sz val="9"/>
            <color indexed="81"/>
            <rFont val="Tahoma"/>
            <family val="2"/>
            <charset val="204"/>
          </rPr>
          <t>240% - потому, что отпуск 35 дней и в году это 7000 на 100 человек, соответственно отсутствий в году будет 237% (7000/29,5 - среднее кол-во дней в месяце по законодательству) = 237</t>
        </r>
      </text>
    </comment>
  </commentList>
</comments>
</file>

<file path=xl/sharedStrings.xml><?xml version="1.0" encoding="utf-8"?>
<sst xmlns="http://schemas.openxmlformats.org/spreadsheetml/2006/main" count="33" uniqueCount="33">
  <si>
    <t>%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</si>
  <si>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</si>
  <si>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</si>
  <si>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</si>
  <si>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</si>
  <si>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</si>
  <si>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</si>
  <si>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</si>
  <si>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</si>
  <si>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</si>
  <si>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</si>
  <si>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</si>
  <si>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</si>
  <si>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</si>
  <si>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 примеру:</t>
  </si>
  <si>
    <t>Кол-во сотрудников</t>
  </si>
  <si>
    <t>Кол-во отпусков в году</t>
  </si>
  <si>
    <t>Квота % отсутствия человеко-дней в месяце от состава компании (т.е. - 100 человек * кол-во дней в месяце)</t>
  </si>
  <si>
    <t>Человеко-дни</t>
  </si>
  <si>
    <t>Итого:</t>
  </si>
  <si>
    <t>по 35 к.д.</t>
  </si>
  <si>
    <t>Кол-во сотрудников которых можно отпустить в месяце с учетом переходящих отпусков, чтобы не выйти за квоту человеко-дни в месяце (при условии равномерного отправления в отпуска 50% в начале месяся до 15 числа и 50% в конце месяца до 31 числа, однако в один день всех отправить нельзя)</t>
  </si>
  <si>
    <t>чел-дни в мес</t>
  </si>
  <si>
    <t>чел в день</t>
  </si>
  <si>
    <t>округл чел в день</t>
  </si>
  <si>
    <t>разница округл и матем чел в день</t>
  </si>
  <si>
    <t>позиция разницы в накоп тебл чел в мес</t>
  </si>
  <si>
    <t>поз не более для корректировки в начале мес</t>
  </si>
  <si>
    <t>накоп тебл чел в мес</t>
  </si>
  <si>
    <t>осн расчет уход в отпуск по кал дням</t>
  </si>
  <si>
    <t>размер корректировки в начал мес</t>
  </si>
  <si>
    <t>округл чел-дни в мес</t>
  </si>
  <si>
    <t>поз точно для корректировки в середине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</si>
</sst>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" fontId="0" fillId="0" borderId="0" xfId="0" applyNumberFormat="1"/>
    <xf numFmtId="0" fontId="0" fillId="0" borderId="1" xfId="0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25"/>
  <sheetViews>
    <sheetView tabSelected="1" topLeftCell="B10" workbookViewId="0">
      <selection activeCell="K24" sqref="K24"/>
    </sheetView>
  </sheetViews>
  <sheetFormatPr defaultRowHeight="14.5" x14ac:dyDescent="0.35"/>
  <cols>
    <col min="1" max="1" width="5.54296875" customWidth="1"/>
    <col min="2" max="2" width="5.36328125" customWidth="1"/>
    <col min="3" max="3" width="18.7265625" style="1" customWidth="1"/>
    <col min="5" max="5" width="7.81640625" customWidth="1"/>
    <col min="6" max="6" width="22.453125" customWidth="1"/>
    <col min="7" max="10" width="7.6328125" customWidth="1"/>
    <col min="11" max="12" width="10.6328125" customWidth="1"/>
    <col min="13" max="16" width="8.90625" customWidth="1"/>
    <col min="17" max="17" width="4.54296875" customWidth="1"/>
    <col min="18" max="48" width="4.453125" customWidth="1"/>
    <col min="49" max="78" width="4.26953125" customWidth="1"/>
  </cols>
  <sheetData>
    <row r="1" spans="1:75" x14ac:dyDescent="0.35">
      <c r="Q1" t="s">
        <v>28</v>
      </c>
    </row>
    <row r="2" spans="1:75" x14ac:dyDescent="0.35">
      <c r="C2" s="1" t="s">
        <v>14</v>
      </c>
      <c r="Q2">
        <v>28</v>
      </c>
      <c r="R2">
        <v>1</v>
      </c>
      <c r="S2">
        <v>2</v>
      </c>
      <c r="T2">
        <v>3</v>
      </c>
      <c r="U2">
        <v>4</v>
      </c>
      <c r="V2">
        <v>5</v>
      </c>
      <c r="W2">
        <v>6</v>
      </c>
      <c r="X2">
        <v>7</v>
      </c>
      <c r="Y2">
        <v>8</v>
      </c>
      <c r="Z2">
        <v>9</v>
      </c>
      <c r="AA2">
        <v>10</v>
      </c>
      <c r="AB2">
        <v>11</v>
      </c>
      <c r="AC2">
        <v>12</v>
      </c>
      <c r="AD2">
        <v>13</v>
      </c>
      <c r="AE2">
        <v>14</v>
      </c>
      <c r="AF2">
        <v>15</v>
      </c>
      <c r="AG2">
        <v>16</v>
      </c>
      <c r="AH2">
        <v>17</v>
      </c>
      <c r="AI2">
        <v>18</v>
      </c>
      <c r="AJ2">
        <v>19</v>
      </c>
      <c r="AK2">
        <v>20</v>
      </c>
      <c r="AL2">
        <v>21</v>
      </c>
      <c r="AM2">
        <v>22</v>
      </c>
      <c r="AN2">
        <v>23</v>
      </c>
      <c r="AO2">
        <v>24</v>
      </c>
      <c r="AP2">
        <v>25</v>
      </c>
      <c r="AQ2">
        <v>26</v>
      </c>
      <c r="AR2">
        <v>27</v>
      </c>
      <c r="AS2">
        <v>28</v>
      </c>
      <c r="AT2">
        <f>SUM($AS2:INDEX($R2:$AR2,$Q2-R$8))</f>
        <v>55</v>
      </c>
      <c r="AU2">
        <f>SUM($AS2:INDEX($R2:$AR2,$Q2-S$8))</f>
        <v>81</v>
      </c>
      <c r="AV2">
        <f>SUM($AS2:INDEX($R2:$AR2,$Q2-T$8))</f>
        <v>106</v>
      </c>
      <c r="AW2">
        <f>SUM($AS2:INDEX($R2:$AR2,$Q2-U$8))</f>
        <v>130</v>
      </c>
      <c r="AX2">
        <f>SUM($AS2:INDEX($R2:$AR2,$Q2-V$8))</f>
        <v>153</v>
      </c>
      <c r="AY2">
        <f>SUM($AS2:INDEX($R2:$AR2,$Q2-W$8))</f>
        <v>175</v>
      </c>
      <c r="AZ2">
        <f>SUM($AS2:INDEX($R2:$AR2,$Q2-X$8))</f>
        <v>196</v>
      </c>
      <c r="BA2">
        <f>SUM($AS2:INDEX($R2:$AR2,$Q2-Y$8))</f>
        <v>216</v>
      </c>
      <c r="BB2">
        <f>SUM($AS2:INDEX($R2:$AR2,$Q2-Z$8))</f>
        <v>235</v>
      </c>
      <c r="BC2">
        <f>SUM($AS2:INDEX($R2:$AR2,$Q2-AA$8))</f>
        <v>253</v>
      </c>
      <c r="BD2">
        <f>SUM($AS2:INDEX($R2:$AR2,$Q2-AB$8))</f>
        <v>270</v>
      </c>
      <c r="BE2">
        <f>SUM($AS2:INDEX($R2:$AR2,$Q2-AC$8))</f>
        <v>286</v>
      </c>
      <c r="BF2">
        <f>SUM($AS2:INDEX($R2:$AR2,$Q2-AD$8))</f>
        <v>301</v>
      </c>
      <c r="BG2">
        <f>SUM($AS2:INDEX($R2:$AR2,$Q2-AE$8))</f>
        <v>315</v>
      </c>
      <c r="BH2">
        <f>SUM($AS2:INDEX($R2:$AR2,$Q2-AF$8))</f>
        <v>328</v>
      </c>
      <c r="BI2">
        <f>SUM($AS2:INDEX($R2:$AR2,$Q2-AG$8))</f>
        <v>340</v>
      </c>
      <c r="BJ2">
        <f>SUM($AS2:INDEX($R2:$AR2,$Q2-AH$8))</f>
        <v>351</v>
      </c>
      <c r="BK2">
        <f>SUM($AS2:INDEX($R2:$AR2,$Q2-AI$8))</f>
        <v>361</v>
      </c>
      <c r="BL2">
        <f>SUM($AS2:INDEX($R2:$AR2,$Q2-AJ$8))</f>
        <v>370</v>
      </c>
      <c r="BM2">
        <f>SUM($AS2:INDEX($R2:$AR2,$Q2-AK$8))</f>
        <v>378</v>
      </c>
      <c r="BN2">
        <f>SUM($AS2:INDEX($R2:$AR2,$Q2-AL$8))</f>
        <v>385</v>
      </c>
      <c r="BO2">
        <f>SUM($AS2:INDEX($R2:$AR2,$Q2-AM$8))</f>
        <v>391</v>
      </c>
      <c r="BP2">
        <f>SUM($AS2:INDEX($R2:$AR2,$Q2-AN$8))</f>
        <v>396</v>
      </c>
      <c r="BQ2">
        <f>SUM($AS2:INDEX($R2:$AR2,$Q2-AO$8))</f>
        <v>400</v>
      </c>
      <c r="BR2">
        <f>SUM($AS2:INDEX($R2:$AR2,$Q2-AP$8))</f>
        <v>403</v>
      </c>
      <c r="BS2">
        <f>SUM($AS2:INDEX($R2:$AR2,$Q2-AQ$8))</f>
        <v>405</v>
      </c>
      <c r="BT2">
        <f>SUM($AS2:INDEX($R2:$AR2,$Q2-AR$8))</f>
        <v>406</v>
      </c>
    </row>
    <row r="3" spans="1:75" x14ac:dyDescent="0.35">
      <c r="Q3">
        <v>29</v>
      </c>
      <c r="R3">
        <v>1</v>
      </c>
      <c r="S3">
        <v>2</v>
      </c>
      <c r="T3">
        <v>3</v>
      </c>
      <c r="U3">
        <v>4</v>
      </c>
      <c r="V3">
        <v>5</v>
      </c>
      <c r="W3">
        <v>6</v>
      </c>
      <c r="X3">
        <v>7</v>
      </c>
      <c r="Y3">
        <v>8</v>
      </c>
      <c r="Z3">
        <v>9</v>
      </c>
      <c r="AA3">
        <v>10</v>
      </c>
      <c r="AB3">
        <v>11</v>
      </c>
      <c r="AC3">
        <v>12</v>
      </c>
      <c r="AD3">
        <v>13</v>
      </c>
      <c r="AE3">
        <v>14</v>
      </c>
      <c r="AF3">
        <v>15</v>
      </c>
      <c r="AG3">
        <v>16</v>
      </c>
      <c r="AH3">
        <v>17</v>
      </c>
      <c r="AI3">
        <v>18</v>
      </c>
      <c r="AJ3">
        <v>19</v>
      </c>
      <c r="AK3">
        <v>20</v>
      </c>
      <c r="AL3">
        <v>21</v>
      </c>
      <c r="AM3">
        <v>22</v>
      </c>
      <c r="AN3">
        <v>23</v>
      </c>
      <c r="AO3">
        <v>24</v>
      </c>
      <c r="AP3">
        <v>25</v>
      </c>
      <c r="AQ3">
        <v>26</v>
      </c>
      <c r="AR3">
        <v>27</v>
      </c>
      <c r="AS3">
        <v>28</v>
      </c>
      <c r="AT3">
        <v>29</v>
      </c>
      <c r="AU3">
        <f>SUM($AT3:INDEX($R3:$AT3,$Q3-R$8))</f>
        <v>57</v>
      </c>
      <c r="AV3">
        <f>SUM($AT3:INDEX($R3:$AT3,$Q3-S$8))</f>
        <v>84</v>
      </c>
      <c r="AW3">
        <f>SUM($AT3:INDEX($R3:$AT3,$Q3-T$8))</f>
        <v>110</v>
      </c>
      <c r="AX3">
        <f>SUM($AT3:INDEX($R3:$AT3,$Q3-U$8))</f>
        <v>135</v>
      </c>
      <c r="AY3">
        <f>SUM($AT3:INDEX($R3:$AT3,$Q3-V$8))</f>
        <v>159</v>
      </c>
      <c r="AZ3">
        <f>SUM($AT3:INDEX($R3:$AT3,$Q3-W$8))</f>
        <v>182</v>
      </c>
      <c r="BA3">
        <f>SUM($AT3:INDEX($R3:$AT3,$Q3-X$8))</f>
        <v>204</v>
      </c>
      <c r="BB3">
        <f>SUM($AT3:INDEX($R3:$AT3,$Q3-Y$8))</f>
        <v>225</v>
      </c>
      <c r="BC3">
        <f>SUM($AT3:INDEX($R3:$AT3,$Q3-Z$8))</f>
        <v>245</v>
      </c>
      <c r="BD3">
        <f>SUM($AT3:INDEX($R3:$AT3,$Q3-AA$8))</f>
        <v>264</v>
      </c>
      <c r="BE3">
        <f>SUM($AT3:INDEX($R3:$AT3,$Q3-AB$8))</f>
        <v>282</v>
      </c>
      <c r="BF3">
        <f>SUM($AT3:INDEX($R3:$AT3,$Q3-AC$8))</f>
        <v>299</v>
      </c>
      <c r="BG3">
        <f>SUM($AT3:INDEX($R3:$AT3,$Q3-AD$8))</f>
        <v>315</v>
      </c>
      <c r="BH3">
        <f>SUM($AT3:INDEX($R3:$AT3,$Q3-AE$8))</f>
        <v>330</v>
      </c>
      <c r="BI3">
        <f>SUM($AT3:INDEX($R3:$AT3,$Q3-AF$8))</f>
        <v>344</v>
      </c>
      <c r="BJ3">
        <f>SUM($AT3:INDEX($R3:$AT3,$Q3-AG$8))</f>
        <v>357</v>
      </c>
      <c r="BK3">
        <f>SUM($AT3:INDEX($R3:$AT3,$Q3-AH$8))</f>
        <v>369</v>
      </c>
      <c r="BL3">
        <f>SUM($AT3:INDEX($R3:$AT3,$Q3-AI$8))</f>
        <v>380</v>
      </c>
      <c r="BM3">
        <f>SUM($AT3:INDEX($R3:$AT3,$Q3-AJ$8))</f>
        <v>390</v>
      </c>
      <c r="BN3">
        <f>SUM($AT3:INDEX($R3:$AT3,$Q3-AK$8))</f>
        <v>399</v>
      </c>
      <c r="BO3">
        <f>SUM($AT3:INDEX($R3:$AT3,$Q3-AL$8))</f>
        <v>407</v>
      </c>
      <c r="BP3">
        <f>SUM($AT3:INDEX($R3:$AT3,$Q3-AM$8))</f>
        <v>414</v>
      </c>
      <c r="BQ3">
        <f>SUM($AT3:INDEX($R3:$AT3,$Q3-AN$8))</f>
        <v>420</v>
      </c>
      <c r="BR3">
        <f>SUM($AT3:INDEX($R3:$AT3,$Q3-AO$8))</f>
        <v>425</v>
      </c>
      <c r="BS3">
        <f>SUM($AT3:INDEX($R3:$AT3,$Q3-AP$8))</f>
        <v>429</v>
      </c>
      <c r="BT3">
        <f>SUM($AT3:INDEX($R3:$AT3,$Q3-AQ$8))</f>
        <v>432</v>
      </c>
      <c r="BU3">
        <f>SUM($AT3:INDEX($R3:$AT3,$Q3-AR$8))</f>
        <v>434</v>
      </c>
    </row>
    <row r="4" spans="1:75" x14ac:dyDescent="0.35">
      <c r="C4" s="6" t="s">
        <v>15</v>
      </c>
      <c r="D4" s="4">
        <v>100</v>
      </c>
      <c r="Q4">
        <v>30</v>
      </c>
      <c r="R4">
        <v>1</v>
      </c>
      <c r="S4">
        <v>2</v>
      </c>
      <c r="T4">
        <v>3</v>
      </c>
      <c r="U4">
        <v>4</v>
      </c>
      <c r="V4">
        <v>5</v>
      </c>
      <c r="W4">
        <v>6</v>
      </c>
      <c r="X4">
        <v>7</v>
      </c>
      <c r="Y4">
        <v>8</v>
      </c>
      <c r="Z4">
        <v>9</v>
      </c>
      <c r="AA4">
        <v>10</v>
      </c>
      <c r="AB4">
        <v>11</v>
      </c>
      <c r="AC4">
        <v>12</v>
      </c>
      <c r="AD4">
        <v>13</v>
      </c>
      <c r="AE4">
        <v>14</v>
      </c>
      <c r="AF4">
        <v>15</v>
      </c>
      <c r="AG4">
        <v>16</v>
      </c>
      <c r="AH4">
        <v>17</v>
      </c>
      <c r="AI4">
        <v>18</v>
      </c>
      <c r="AJ4">
        <v>19</v>
      </c>
      <c r="AK4">
        <v>20</v>
      </c>
      <c r="AL4">
        <v>21</v>
      </c>
      <c r="AM4">
        <v>22</v>
      </c>
      <c r="AN4">
        <v>23</v>
      </c>
      <c r="AO4">
        <v>24</v>
      </c>
      <c r="AP4">
        <v>25</v>
      </c>
      <c r="AQ4">
        <v>26</v>
      </c>
      <c r="AR4">
        <v>27</v>
      </c>
      <c r="AS4">
        <v>28</v>
      </c>
      <c r="AT4">
        <v>29</v>
      </c>
      <c r="AU4">
        <v>30</v>
      </c>
      <c r="AV4">
        <f>SUM($AU4:INDEX($R4:$AU4,$Q4-R$8))</f>
        <v>59</v>
      </c>
      <c r="AW4">
        <f>SUM($AU4:INDEX($R4:$AU4,$Q4-S$8))</f>
        <v>87</v>
      </c>
      <c r="AX4">
        <f>SUM($AU4:INDEX($R4:$AU4,$Q4-T$8))</f>
        <v>114</v>
      </c>
      <c r="AY4">
        <f>SUM($AU4:INDEX($R4:$AU4,$Q4-U$8))</f>
        <v>140</v>
      </c>
      <c r="AZ4">
        <f>SUM($AU4:INDEX($R4:$AU4,$Q4-V$8))</f>
        <v>165</v>
      </c>
      <c r="BA4">
        <f>SUM($AU4:INDEX($R4:$AU4,$Q4-W$8))</f>
        <v>189</v>
      </c>
      <c r="BB4">
        <f>SUM($AU4:INDEX($R4:$AU4,$Q4-X$8))</f>
        <v>212</v>
      </c>
      <c r="BC4">
        <f>SUM($AU4:INDEX($R4:$AU4,$Q4-Y$8))</f>
        <v>234</v>
      </c>
      <c r="BD4">
        <f>SUM($AU4:INDEX($R4:$AU4,$Q4-Z$8))</f>
        <v>255</v>
      </c>
      <c r="BE4">
        <f>SUM($AU4:INDEX($R4:$AU4,$Q4-AA$8))</f>
        <v>275</v>
      </c>
      <c r="BF4">
        <f>SUM($AU4:INDEX($R4:$AU4,$Q4-AB$8))</f>
        <v>294</v>
      </c>
      <c r="BG4">
        <f>SUM($AU4:INDEX($R4:$AU4,$Q4-AC$8))</f>
        <v>312</v>
      </c>
      <c r="BH4">
        <f>SUM($AU4:INDEX($R4:$AU4,$Q4-AD$8))</f>
        <v>329</v>
      </c>
      <c r="BI4">
        <f>SUM($AU4:INDEX($R4:$AU4,$Q4-AE$8))</f>
        <v>345</v>
      </c>
      <c r="BJ4">
        <f>SUM($AU4:INDEX($R4:$AU4,$Q4-AF$8))</f>
        <v>360</v>
      </c>
      <c r="BK4">
        <f>SUM($AU4:INDEX($R4:$AU4,$Q4-AG$8))</f>
        <v>374</v>
      </c>
      <c r="BL4">
        <f>SUM($AU4:INDEX($R4:$AU4,$Q4-AH$8))</f>
        <v>387</v>
      </c>
      <c r="BM4">
        <f>SUM($AU4:INDEX($R4:$AU4,$Q4-AI$8))</f>
        <v>399</v>
      </c>
      <c r="BN4">
        <f>SUM($AU4:INDEX($R4:$AU4,$Q4-AJ$8))</f>
        <v>410</v>
      </c>
      <c r="BO4">
        <f>SUM($AU4:INDEX($R4:$AU4,$Q4-AK$8))</f>
        <v>420</v>
      </c>
      <c r="BP4">
        <f>SUM($AU4:INDEX($R4:$AU4,$Q4-AL$8))</f>
        <v>429</v>
      </c>
      <c r="BQ4">
        <f>SUM($AU4:INDEX($R4:$AU4,$Q4-AM$8))</f>
        <v>437</v>
      </c>
      <c r="BR4">
        <f>SUM($AU4:INDEX($R4:$AU4,$Q4-AN$8))</f>
        <v>444</v>
      </c>
      <c r="BS4">
        <f>SUM($AU4:INDEX($R4:$AU4,$Q4-AO$8))</f>
        <v>450</v>
      </c>
      <c r="BT4">
        <f>SUM($AU4:INDEX($R4:$AU4,$Q4-AP$8))</f>
        <v>455</v>
      </c>
      <c r="BU4">
        <f>SUM($AU4:INDEX($R4:$AU4,$Q4-AQ$8))</f>
        <v>459</v>
      </c>
      <c r="BV4">
        <f>SUM($AU4:INDEX($R4:$AU4,$Q4-AR$8))</f>
        <v>462</v>
      </c>
    </row>
    <row r="5" spans="1:75" ht="29" x14ac:dyDescent="0.35">
      <c r="C5" s="6" t="s">
        <v>16</v>
      </c>
      <c r="D5" s="4">
        <f>D4*2</f>
        <v>200</v>
      </c>
      <c r="E5" s="3" t="s">
        <v>20</v>
      </c>
      <c r="Q5">
        <v>31</v>
      </c>
      <c r="R5">
        <v>1</v>
      </c>
      <c r="S5">
        <v>2</v>
      </c>
      <c r="T5">
        <v>3</v>
      </c>
      <c r="U5">
        <v>4</v>
      </c>
      <c r="V5">
        <v>5</v>
      </c>
      <c r="W5">
        <v>6</v>
      </c>
      <c r="X5">
        <v>7</v>
      </c>
      <c r="Y5">
        <v>8</v>
      </c>
      <c r="Z5">
        <v>9</v>
      </c>
      <c r="AA5">
        <v>10</v>
      </c>
      <c r="AB5">
        <v>11</v>
      </c>
      <c r="AC5">
        <v>12</v>
      </c>
      <c r="AD5">
        <v>13</v>
      </c>
      <c r="AE5">
        <v>14</v>
      </c>
      <c r="AF5">
        <v>15</v>
      </c>
      <c r="AG5">
        <v>16</v>
      </c>
      <c r="AH5">
        <v>17</v>
      </c>
      <c r="AI5">
        <v>18</v>
      </c>
      <c r="AJ5">
        <v>19</v>
      </c>
      <c r="AK5">
        <v>20</v>
      </c>
      <c r="AL5">
        <v>21</v>
      </c>
      <c r="AM5">
        <v>22</v>
      </c>
      <c r="AN5">
        <v>23</v>
      </c>
      <c r="AO5">
        <v>24</v>
      </c>
      <c r="AP5">
        <v>25</v>
      </c>
      <c r="AQ5">
        <v>26</v>
      </c>
      <c r="AR5">
        <v>27</v>
      </c>
      <c r="AS5">
        <v>28</v>
      </c>
      <c r="AT5">
        <v>29</v>
      </c>
      <c r="AU5">
        <v>30</v>
      </c>
      <c r="AV5">
        <v>31</v>
      </c>
      <c r="AW5">
        <f>SUM($AV5:INDEX($R5:$AV5,$Q5-R$8))</f>
        <v>61</v>
      </c>
      <c r="AX5">
        <f>SUM($AV5:INDEX($R5:$AV5,$Q5-S$8))</f>
        <v>90</v>
      </c>
      <c r="AY5">
        <f>SUM($AV5:INDEX($R5:$AV5,$Q5-T$8))</f>
        <v>118</v>
      </c>
      <c r="AZ5">
        <f>SUM($AV5:INDEX($R5:$AV5,$Q5-U$8))</f>
        <v>145</v>
      </c>
      <c r="BA5">
        <f>SUM($AV5:INDEX($R5:$AV5,$Q5-V$8))</f>
        <v>171</v>
      </c>
      <c r="BB5">
        <f>SUM($AV5:INDEX($R5:$AV5,$Q5-W$8))</f>
        <v>196</v>
      </c>
      <c r="BC5">
        <f>SUM($AV5:INDEX($R5:$AV5,$Q5-X$8))</f>
        <v>220</v>
      </c>
      <c r="BD5">
        <f>SUM($AV5:INDEX($R5:$AV5,$Q5-Y$8))</f>
        <v>243</v>
      </c>
      <c r="BE5">
        <f>SUM($AV5:INDEX($R5:$AV5,$Q5-Z$8))</f>
        <v>265</v>
      </c>
      <c r="BF5">
        <f>SUM($AV5:INDEX($R5:$AV5,$Q5-AA$8))</f>
        <v>286</v>
      </c>
      <c r="BG5">
        <f>SUM($AV5:INDEX($R5:$AV5,$Q5-AB$8))</f>
        <v>306</v>
      </c>
      <c r="BH5">
        <f>SUM($AV5:INDEX($R5:$AV5,$Q5-AC$8))</f>
        <v>325</v>
      </c>
      <c r="BI5">
        <f>SUM($AV5:INDEX($R5:$AV5,$Q5-AD$8))</f>
        <v>343</v>
      </c>
      <c r="BJ5">
        <f>SUM($AV5:INDEX($R5:$AV5,$Q5-AE$8))</f>
        <v>360</v>
      </c>
      <c r="BK5">
        <f>SUM($AV5:INDEX($R5:$AV5,$Q5-AF$8))</f>
        <v>376</v>
      </c>
      <c r="BL5">
        <f>SUM($AV5:INDEX($R5:$AV5,$Q5-AG$8))</f>
        <v>391</v>
      </c>
      <c r="BM5">
        <f>SUM($AV5:INDEX($R5:$AV5,$Q5-AH$8))</f>
        <v>405</v>
      </c>
      <c r="BN5">
        <f>SUM($AV5:INDEX($R5:$AV5,$Q5-AI$8))</f>
        <v>418</v>
      </c>
      <c r="BO5">
        <f>SUM($AV5:INDEX($R5:$AV5,$Q5-AJ$8))</f>
        <v>430</v>
      </c>
      <c r="BP5">
        <f>SUM($AV5:INDEX($R5:$AV5,$Q5-AK$8))</f>
        <v>441</v>
      </c>
      <c r="BQ5">
        <f>SUM($AV5:INDEX($R5:$AV5,$Q5-AL$8))</f>
        <v>451</v>
      </c>
      <c r="BR5">
        <f>SUM($AV5:INDEX($R5:$AV5,$Q5-AM$8))</f>
        <v>460</v>
      </c>
      <c r="BS5">
        <f>SUM($AV5:INDEX($R5:$AV5,$Q5-AN$8))</f>
        <v>468</v>
      </c>
      <c r="BT5">
        <f>SUM($AV5:INDEX($R5:$AV5,$Q5-AO$8))</f>
        <v>475</v>
      </c>
      <c r="BU5">
        <f>SUM($AV5:INDEX($R5:$AV5,$Q5-AP$8))</f>
        <v>481</v>
      </c>
      <c r="BV5">
        <f>SUM($AV5:INDEX($R5:$AV5,$Q5-AQ$8))</f>
        <v>486</v>
      </c>
      <c r="BW5">
        <f>SUM($AV5:INDEX($R5:$AV5,$Q5-AR$8))</f>
        <v>490</v>
      </c>
    </row>
    <row r="7" spans="1:75" ht="32.5" customHeight="1" x14ac:dyDescent="0.35">
      <c r="B7">
        <v>2017</v>
      </c>
      <c r="C7" s="19" t="s">
        <v>17</v>
      </c>
      <c r="D7" s="19"/>
      <c r="E7" s="19"/>
      <c r="F7" s="19"/>
      <c r="G7" s="13"/>
      <c r="H7" s="13"/>
      <c r="I7" s="13"/>
      <c r="J7" s="13"/>
      <c r="K7" s="13"/>
      <c r="L7" s="13"/>
      <c r="M7" s="13"/>
      <c r="N7" s="13"/>
      <c r="O7" s="13"/>
      <c r="P7" s="13"/>
      <c r="R7" t="s">
        <v>29</v>
      </c>
    </row>
    <row r="8" spans="1:75" ht="101.5" x14ac:dyDescent="0.35">
      <c r="B8">
        <f>SUM(B9:B20)</f>
        <v>365</v>
      </c>
      <c r="C8" s="7" t="s">
        <v>1</v>
      </c>
      <c r="D8" s="7" t="s">
        <v>0</v>
      </c>
      <c r="E8" s="12" t="s">
        <v>18</v>
      </c>
      <c r="F8" s="21" t="s">
        <v>21</v>
      </c>
      <c r="G8" s="18" t="s">
        <v>22</v>
      </c>
      <c r="H8" s="18" t="s">
        <v>23</v>
      </c>
      <c r="I8" s="18" t="s">
        <v>24</v>
      </c>
      <c r="J8" s="18" t="s">
        <v>31</v>
      </c>
      <c r="K8" s="18" t="s">
        <v>25</v>
      </c>
      <c r="L8" s="18" t="s">
        <v>26</v>
      </c>
      <c r="M8" s="18" t="s">
        <v>27</v>
      </c>
      <c r="N8" s="18" t="s">
        <v>30</v>
      </c>
      <c r="O8" s="18"/>
      <c r="P8" s="18" t="s">
        <v>32</v>
      </c>
      <c r="Q8" s="14"/>
      <c r="R8">
        <v>1</v>
      </c>
      <c r="S8">
        <v>2</v>
      </c>
      <c r="T8">
        <v>3</v>
      </c>
      <c r="U8">
        <v>4</v>
      </c>
      <c r="V8">
        <v>5</v>
      </c>
      <c r="W8">
        <v>6</v>
      </c>
      <c r="X8">
        <v>7</v>
      </c>
      <c r="Y8">
        <v>8</v>
      </c>
      <c r="Z8">
        <v>9</v>
      </c>
      <c r="AA8">
        <v>10</v>
      </c>
      <c r="AB8">
        <v>11</v>
      </c>
      <c r="AC8">
        <v>12</v>
      </c>
      <c r="AD8">
        <v>13</v>
      </c>
      <c r="AE8">
        <v>14</v>
      </c>
      <c r="AF8">
        <v>15</v>
      </c>
      <c r="AG8">
        <v>16</v>
      </c>
      <c r="AH8">
        <v>17</v>
      </c>
      <c r="AI8">
        <v>18</v>
      </c>
      <c r="AJ8">
        <v>19</v>
      </c>
      <c r="AK8">
        <v>20</v>
      </c>
      <c r="AL8">
        <v>21</v>
      </c>
      <c r="AM8">
        <v>22</v>
      </c>
      <c r="AN8">
        <v>23</v>
      </c>
      <c r="AO8">
        <v>24</v>
      </c>
      <c r="AP8">
        <v>25</v>
      </c>
      <c r="AQ8">
        <v>26</v>
      </c>
      <c r="AR8">
        <v>27</v>
      </c>
      <c r="AS8">
        <v>28</v>
      </c>
      <c r="AT8">
        <v>29</v>
      </c>
      <c r="AU8">
        <v>30</v>
      </c>
      <c r="AV8">
        <v>31</v>
      </c>
    </row>
    <row r="9" spans="1:75" x14ac:dyDescent="0.35">
      <c r="A9" s="11">
        <v>1</v>
      </c>
      <c r="B9">
        <f>DAY(DATE($B$7,A9+1,))</f>
        <v>31</v>
      </c>
      <c r="C9" s="10" t="s">
        <v>2</v>
      </c>
      <c r="D9" s="4">
        <v>30</v>
      </c>
      <c r="E9" s="2">
        <f>B9*($D$4/100*D9)</f>
        <v>930</v>
      </c>
      <c r="F9" s="2">
        <f>SUMPRODUCT(($B9+1-$R$8:$AV$8)*R9:AV9)</f>
        <v>930</v>
      </c>
      <c r="G9" s="15">
        <f>(1+B9)*B9/2</f>
        <v>496</v>
      </c>
      <c r="H9" s="16">
        <f>E9/G9</f>
        <v>1.875</v>
      </c>
      <c r="I9" s="17">
        <f>ROUND(H9,)</f>
        <v>2</v>
      </c>
      <c r="J9" s="17">
        <f>I9*G9</f>
        <v>992</v>
      </c>
      <c r="K9" s="17">
        <f>J9-E9</f>
        <v>62</v>
      </c>
      <c r="L9" s="17">
        <f t="shared" ref="L9:L20" si="0">MATCH(ABS(K9),INDEX($R$2:$BZ$5,$B9-27,))</f>
        <v>32</v>
      </c>
      <c r="M9" s="17">
        <f>MAX(,L9-B9+1)</f>
        <v>2</v>
      </c>
      <c r="N9" s="17">
        <f>IF(L9=0,,INDEX($R$2:$BZ$5,$B9-27,$L9))</f>
        <v>61</v>
      </c>
      <c r="O9" s="17">
        <f>IF(K9=0,,K9-N9*SIGN($K9))</f>
        <v>1</v>
      </c>
      <c r="P9" s="17">
        <f>ABS(IF(M9=0,L9,ABS(O9))-B9-1)</f>
        <v>31</v>
      </c>
      <c r="Q9" s="15"/>
      <c r="R9">
        <f>IF(R$8&lt;=$B9,$I9-SIGN($K9)*(R$8&lt;=$M9)-SIGN($K9)*(R$8=$P9),)</f>
        <v>1</v>
      </c>
      <c r="S9">
        <f t="shared" ref="S9:AV17" si="1">IF(S$8&lt;=$B9,$I9-SIGN($K9)*(S$8&lt;=$M9)-SIGN($K9)*(S$8=$P9),)</f>
        <v>1</v>
      </c>
      <c r="T9">
        <f t="shared" si="1"/>
        <v>2</v>
      </c>
      <c r="U9">
        <f t="shared" si="1"/>
        <v>2</v>
      </c>
      <c r="V9">
        <f t="shared" si="1"/>
        <v>2</v>
      </c>
      <c r="W9">
        <f t="shared" si="1"/>
        <v>2</v>
      </c>
      <c r="X9">
        <f t="shared" si="1"/>
        <v>2</v>
      </c>
      <c r="Y9">
        <f t="shared" si="1"/>
        <v>2</v>
      </c>
      <c r="Z9">
        <f t="shared" si="1"/>
        <v>2</v>
      </c>
      <c r="AA9">
        <f t="shared" si="1"/>
        <v>2</v>
      </c>
      <c r="AB9">
        <f t="shared" si="1"/>
        <v>2</v>
      </c>
      <c r="AC9">
        <f t="shared" si="1"/>
        <v>2</v>
      </c>
      <c r="AD9">
        <f t="shared" si="1"/>
        <v>2</v>
      </c>
      <c r="AE9">
        <f t="shared" si="1"/>
        <v>2</v>
      </c>
      <c r="AF9">
        <f t="shared" si="1"/>
        <v>2</v>
      </c>
      <c r="AG9">
        <f t="shared" si="1"/>
        <v>2</v>
      </c>
      <c r="AH9">
        <f t="shared" si="1"/>
        <v>2</v>
      </c>
      <c r="AI9">
        <f t="shared" si="1"/>
        <v>2</v>
      </c>
      <c r="AJ9">
        <f t="shared" si="1"/>
        <v>2</v>
      </c>
      <c r="AK9">
        <f t="shared" si="1"/>
        <v>2</v>
      </c>
      <c r="AL9">
        <f t="shared" si="1"/>
        <v>2</v>
      </c>
      <c r="AM9">
        <f t="shared" si="1"/>
        <v>2</v>
      </c>
      <c r="AN9">
        <f t="shared" si="1"/>
        <v>2</v>
      </c>
      <c r="AO9">
        <f t="shared" si="1"/>
        <v>2</v>
      </c>
      <c r="AP9">
        <f t="shared" si="1"/>
        <v>2</v>
      </c>
      <c r="AQ9">
        <f t="shared" si="1"/>
        <v>2</v>
      </c>
      <c r="AR9">
        <f t="shared" si="1"/>
        <v>2</v>
      </c>
      <c r="AS9">
        <f t="shared" si="1"/>
        <v>2</v>
      </c>
      <c r="AT9">
        <f t="shared" si="1"/>
        <v>2</v>
      </c>
      <c r="AU9">
        <f t="shared" si="1"/>
        <v>2</v>
      </c>
      <c r="AV9">
        <f t="shared" si="1"/>
        <v>1</v>
      </c>
    </row>
    <row r="10" spans="1:75" x14ac:dyDescent="0.35">
      <c r="A10" s="11">
        <v>2</v>
      </c>
      <c r="B10">
        <f t="shared" ref="B10:B20" si="2">DAY(DATE($B$7,A10+1,))</f>
        <v>28</v>
      </c>
      <c r="C10" s="10" t="s">
        <v>3</v>
      </c>
      <c r="D10" s="4">
        <v>30</v>
      </c>
      <c r="E10" s="2">
        <f t="shared" ref="E10:E20" si="3">B10*($D$4/100*D10)</f>
        <v>840</v>
      </c>
      <c r="F10" s="2">
        <f t="shared" ref="F10:F20" si="4">SUMPRODUCT(($B10+1-$R$8:$AV$8)*R10:AV10)</f>
        <v>840</v>
      </c>
      <c r="G10" s="15">
        <f t="shared" ref="G10:G20" si="5">(1+B10)*B10/2</f>
        <v>406</v>
      </c>
      <c r="H10" s="16">
        <f t="shared" ref="H10:H20" si="6">E10/G10</f>
        <v>2.0689655172413794</v>
      </c>
      <c r="I10" s="17">
        <f t="shared" ref="I10:I20" si="7">ROUND(H10,)</f>
        <v>2</v>
      </c>
      <c r="J10" s="17">
        <f t="shared" ref="J10:J20" si="8">I10*G10</f>
        <v>812</v>
      </c>
      <c r="K10" s="17">
        <f t="shared" ref="K10:K20" si="9">J10-E10</f>
        <v>-28</v>
      </c>
      <c r="L10" s="17">
        <f t="shared" si="0"/>
        <v>28</v>
      </c>
      <c r="M10" s="17">
        <f>MAX(,L10-B10+1)</f>
        <v>1</v>
      </c>
      <c r="N10" s="17">
        <f t="shared" ref="N10:N20" si="10">IF(L10=0,,INDEX($R$2:$BZ$5,$B10-27,$L10))</f>
        <v>28</v>
      </c>
      <c r="O10" s="17">
        <f t="shared" ref="O10:O20" si="11">IF(K10=0,,K10-N10*SIGN($K10))</f>
        <v>0</v>
      </c>
      <c r="P10" s="17">
        <f t="shared" ref="P10:P20" si="12">ABS(IF(M10=0,L10,ABS(O10))-B10-1)</f>
        <v>29</v>
      </c>
      <c r="Q10" s="15"/>
      <c r="R10">
        <f t="shared" ref="R10:AG20" si="13">IF(R$8&lt;=$B10,$I10-SIGN($K10)*(R$8&lt;=$M10)-SIGN($K10)*(R$8=$P10),)</f>
        <v>3</v>
      </c>
      <c r="S10">
        <f t="shared" si="1"/>
        <v>2</v>
      </c>
      <c r="T10">
        <f t="shared" si="1"/>
        <v>2</v>
      </c>
      <c r="U10">
        <f t="shared" si="1"/>
        <v>2</v>
      </c>
      <c r="V10">
        <f t="shared" si="1"/>
        <v>2</v>
      </c>
      <c r="W10">
        <f t="shared" si="1"/>
        <v>2</v>
      </c>
      <c r="X10">
        <f t="shared" si="1"/>
        <v>2</v>
      </c>
      <c r="Y10">
        <f t="shared" si="1"/>
        <v>2</v>
      </c>
      <c r="Z10">
        <f t="shared" si="1"/>
        <v>2</v>
      </c>
      <c r="AA10">
        <f t="shared" si="1"/>
        <v>2</v>
      </c>
      <c r="AB10">
        <f t="shared" si="1"/>
        <v>2</v>
      </c>
      <c r="AC10">
        <f t="shared" si="1"/>
        <v>2</v>
      </c>
      <c r="AD10">
        <f t="shared" si="1"/>
        <v>2</v>
      </c>
      <c r="AE10">
        <f t="shared" si="1"/>
        <v>2</v>
      </c>
      <c r="AF10">
        <f t="shared" si="1"/>
        <v>2</v>
      </c>
      <c r="AG10">
        <f t="shared" si="1"/>
        <v>2</v>
      </c>
      <c r="AH10">
        <f t="shared" si="1"/>
        <v>2</v>
      </c>
      <c r="AI10">
        <f t="shared" si="1"/>
        <v>2</v>
      </c>
      <c r="AJ10">
        <f t="shared" si="1"/>
        <v>2</v>
      </c>
      <c r="AK10">
        <f t="shared" si="1"/>
        <v>2</v>
      </c>
      <c r="AL10">
        <f t="shared" si="1"/>
        <v>2</v>
      </c>
      <c r="AM10">
        <f t="shared" si="1"/>
        <v>2</v>
      </c>
      <c r="AN10">
        <f t="shared" si="1"/>
        <v>2</v>
      </c>
      <c r="AO10">
        <f t="shared" si="1"/>
        <v>2</v>
      </c>
      <c r="AP10">
        <f t="shared" si="1"/>
        <v>2</v>
      </c>
      <c r="AQ10">
        <f t="shared" si="1"/>
        <v>2</v>
      </c>
      <c r="AR10">
        <f t="shared" si="1"/>
        <v>2</v>
      </c>
      <c r="AS10">
        <f t="shared" si="1"/>
        <v>2</v>
      </c>
      <c r="AT10">
        <f t="shared" si="1"/>
        <v>0</v>
      </c>
      <c r="AU10">
        <f t="shared" si="1"/>
        <v>0</v>
      </c>
      <c r="AV10">
        <f t="shared" si="1"/>
        <v>0</v>
      </c>
    </row>
    <row r="11" spans="1:75" x14ac:dyDescent="0.35">
      <c r="A11" s="11">
        <v>3</v>
      </c>
      <c r="B11">
        <f t="shared" si="2"/>
        <v>31</v>
      </c>
      <c r="C11" s="10" t="s">
        <v>4</v>
      </c>
      <c r="D11" s="4">
        <v>25</v>
      </c>
      <c r="E11" s="2">
        <f t="shared" si="3"/>
        <v>775</v>
      </c>
      <c r="F11" s="2">
        <f t="shared" si="4"/>
        <v>775</v>
      </c>
      <c r="G11" s="15">
        <f t="shared" si="5"/>
        <v>496</v>
      </c>
      <c r="H11" s="16">
        <f t="shared" si="6"/>
        <v>1.5625</v>
      </c>
      <c r="I11" s="17">
        <f t="shared" si="7"/>
        <v>2</v>
      </c>
      <c r="J11" s="17">
        <f t="shared" si="8"/>
        <v>992</v>
      </c>
      <c r="K11" s="17">
        <f t="shared" si="9"/>
        <v>217</v>
      </c>
      <c r="L11" s="17">
        <f t="shared" si="0"/>
        <v>37</v>
      </c>
      <c r="M11" s="17">
        <f>MAX(,L11-B11+1)</f>
        <v>7</v>
      </c>
      <c r="N11" s="17">
        <f t="shared" si="10"/>
        <v>196</v>
      </c>
      <c r="O11" s="17">
        <f t="shared" si="11"/>
        <v>21</v>
      </c>
      <c r="P11" s="17">
        <f t="shared" si="12"/>
        <v>11</v>
      </c>
      <c r="Q11" s="15"/>
      <c r="R11">
        <f t="shared" si="13"/>
        <v>1</v>
      </c>
      <c r="S11">
        <f t="shared" si="1"/>
        <v>1</v>
      </c>
      <c r="T11">
        <f t="shared" si="1"/>
        <v>1</v>
      </c>
      <c r="U11">
        <f t="shared" si="1"/>
        <v>1</v>
      </c>
      <c r="V11">
        <f t="shared" si="1"/>
        <v>1</v>
      </c>
      <c r="W11">
        <f t="shared" si="1"/>
        <v>1</v>
      </c>
      <c r="X11">
        <f t="shared" si="1"/>
        <v>1</v>
      </c>
      <c r="Y11">
        <f t="shared" si="1"/>
        <v>2</v>
      </c>
      <c r="Z11">
        <f t="shared" si="1"/>
        <v>2</v>
      </c>
      <c r="AA11">
        <f t="shared" si="1"/>
        <v>2</v>
      </c>
      <c r="AB11">
        <f t="shared" si="1"/>
        <v>1</v>
      </c>
      <c r="AC11">
        <f t="shared" si="1"/>
        <v>2</v>
      </c>
      <c r="AD11">
        <f t="shared" si="1"/>
        <v>2</v>
      </c>
      <c r="AE11">
        <f t="shared" si="1"/>
        <v>2</v>
      </c>
      <c r="AF11">
        <f t="shared" si="1"/>
        <v>2</v>
      </c>
      <c r="AG11">
        <f t="shared" si="1"/>
        <v>2</v>
      </c>
      <c r="AH11">
        <f t="shared" si="1"/>
        <v>2</v>
      </c>
      <c r="AI11">
        <f t="shared" si="1"/>
        <v>2</v>
      </c>
      <c r="AJ11">
        <f t="shared" si="1"/>
        <v>2</v>
      </c>
      <c r="AK11">
        <f t="shared" si="1"/>
        <v>2</v>
      </c>
      <c r="AL11">
        <f t="shared" si="1"/>
        <v>2</v>
      </c>
      <c r="AM11">
        <f t="shared" si="1"/>
        <v>2</v>
      </c>
      <c r="AN11">
        <f t="shared" si="1"/>
        <v>2</v>
      </c>
      <c r="AO11">
        <f t="shared" si="1"/>
        <v>2</v>
      </c>
      <c r="AP11">
        <f t="shared" si="1"/>
        <v>2</v>
      </c>
      <c r="AQ11">
        <f t="shared" si="1"/>
        <v>2</v>
      </c>
      <c r="AR11">
        <f t="shared" si="1"/>
        <v>2</v>
      </c>
      <c r="AS11">
        <f t="shared" si="1"/>
        <v>2</v>
      </c>
      <c r="AT11">
        <f t="shared" si="1"/>
        <v>2</v>
      </c>
      <c r="AU11">
        <f t="shared" si="1"/>
        <v>2</v>
      </c>
      <c r="AV11">
        <f t="shared" si="1"/>
        <v>2</v>
      </c>
    </row>
    <row r="12" spans="1:75" x14ac:dyDescent="0.35">
      <c r="A12" s="11">
        <v>4</v>
      </c>
      <c r="B12">
        <f t="shared" si="2"/>
        <v>30</v>
      </c>
      <c r="C12" s="10" t="s">
        <v>5</v>
      </c>
      <c r="D12" s="4">
        <v>25</v>
      </c>
      <c r="E12" s="2">
        <f t="shared" si="3"/>
        <v>750</v>
      </c>
      <c r="F12" s="2">
        <f t="shared" si="4"/>
        <v>750</v>
      </c>
      <c r="G12" s="15">
        <f t="shared" si="5"/>
        <v>465</v>
      </c>
      <c r="H12" s="16">
        <f t="shared" si="6"/>
        <v>1.6129032258064515</v>
      </c>
      <c r="I12" s="17">
        <f t="shared" si="7"/>
        <v>2</v>
      </c>
      <c r="J12" s="17">
        <f t="shared" si="8"/>
        <v>930</v>
      </c>
      <c r="K12" s="17">
        <f t="shared" si="9"/>
        <v>180</v>
      </c>
      <c r="L12" s="17">
        <f t="shared" si="0"/>
        <v>35</v>
      </c>
      <c r="M12" s="17">
        <f>MAX(,L12-B12+1)</f>
        <v>6</v>
      </c>
      <c r="N12" s="17">
        <f t="shared" si="10"/>
        <v>165</v>
      </c>
      <c r="O12" s="17">
        <f t="shared" si="11"/>
        <v>15</v>
      </c>
      <c r="P12" s="17">
        <f t="shared" si="12"/>
        <v>16</v>
      </c>
      <c r="Q12" s="15"/>
      <c r="R12">
        <f t="shared" si="13"/>
        <v>1</v>
      </c>
      <c r="S12">
        <f t="shared" si="1"/>
        <v>1</v>
      </c>
      <c r="T12">
        <f t="shared" si="1"/>
        <v>1</v>
      </c>
      <c r="U12">
        <f t="shared" si="1"/>
        <v>1</v>
      </c>
      <c r="V12">
        <f t="shared" si="1"/>
        <v>1</v>
      </c>
      <c r="W12">
        <f t="shared" si="1"/>
        <v>1</v>
      </c>
      <c r="X12">
        <f t="shared" si="1"/>
        <v>2</v>
      </c>
      <c r="Y12">
        <f t="shared" si="1"/>
        <v>2</v>
      </c>
      <c r="Z12">
        <f t="shared" si="1"/>
        <v>2</v>
      </c>
      <c r="AA12">
        <f t="shared" si="1"/>
        <v>2</v>
      </c>
      <c r="AB12">
        <f t="shared" si="1"/>
        <v>2</v>
      </c>
      <c r="AC12">
        <f t="shared" si="1"/>
        <v>2</v>
      </c>
      <c r="AD12">
        <f t="shared" si="1"/>
        <v>2</v>
      </c>
      <c r="AE12">
        <f t="shared" si="1"/>
        <v>2</v>
      </c>
      <c r="AF12">
        <f t="shared" si="1"/>
        <v>2</v>
      </c>
      <c r="AG12">
        <f t="shared" si="1"/>
        <v>1</v>
      </c>
      <c r="AH12">
        <f t="shared" si="1"/>
        <v>2</v>
      </c>
      <c r="AI12">
        <f t="shared" si="1"/>
        <v>2</v>
      </c>
      <c r="AJ12">
        <f t="shared" si="1"/>
        <v>2</v>
      </c>
      <c r="AK12">
        <f t="shared" si="1"/>
        <v>2</v>
      </c>
      <c r="AL12">
        <f t="shared" si="1"/>
        <v>2</v>
      </c>
      <c r="AM12">
        <f t="shared" si="1"/>
        <v>2</v>
      </c>
      <c r="AN12">
        <f t="shared" si="1"/>
        <v>2</v>
      </c>
      <c r="AO12">
        <f t="shared" si="1"/>
        <v>2</v>
      </c>
      <c r="AP12">
        <f t="shared" si="1"/>
        <v>2</v>
      </c>
      <c r="AQ12">
        <f t="shared" si="1"/>
        <v>2</v>
      </c>
      <c r="AR12">
        <f t="shared" si="1"/>
        <v>2</v>
      </c>
      <c r="AS12">
        <f t="shared" si="1"/>
        <v>2</v>
      </c>
      <c r="AT12">
        <f t="shared" si="1"/>
        <v>2</v>
      </c>
      <c r="AU12">
        <f t="shared" si="1"/>
        <v>2</v>
      </c>
      <c r="AV12">
        <f t="shared" si="1"/>
        <v>0</v>
      </c>
    </row>
    <row r="13" spans="1:75" x14ac:dyDescent="0.35">
      <c r="A13" s="11">
        <v>5</v>
      </c>
      <c r="B13">
        <f t="shared" si="2"/>
        <v>31</v>
      </c>
      <c r="C13" s="10" t="s">
        <v>6</v>
      </c>
      <c r="D13" s="4">
        <v>15</v>
      </c>
      <c r="E13" s="2">
        <f t="shared" si="3"/>
        <v>465</v>
      </c>
      <c r="F13" s="2">
        <f t="shared" si="4"/>
        <v>465</v>
      </c>
      <c r="G13" s="15">
        <f t="shared" si="5"/>
        <v>496</v>
      </c>
      <c r="H13" s="16">
        <f t="shared" si="6"/>
        <v>0.9375</v>
      </c>
      <c r="I13" s="17">
        <f t="shared" si="7"/>
        <v>1</v>
      </c>
      <c r="J13" s="17">
        <f t="shared" si="8"/>
        <v>496</v>
      </c>
      <c r="K13" s="17">
        <f t="shared" si="9"/>
        <v>31</v>
      </c>
      <c r="L13" s="17">
        <f t="shared" si="0"/>
        <v>31</v>
      </c>
      <c r="M13" s="17">
        <f>MAX(,L13-B13+1)</f>
        <v>1</v>
      </c>
      <c r="N13" s="17">
        <f t="shared" si="10"/>
        <v>31</v>
      </c>
      <c r="O13" s="17">
        <f t="shared" si="11"/>
        <v>0</v>
      </c>
      <c r="P13" s="17">
        <f t="shared" si="12"/>
        <v>32</v>
      </c>
      <c r="Q13" s="15"/>
      <c r="R13">
        <f t="shared" si="13"/>
        <v>0</v>
      </c>
      <c r="S13">
        <f t="shared" si="1"/>
        <v>1</v>
      </c>
      <c r="T13">
        <f t="shared" si="1"/>
        <v>1</v>
      </c>
      <c r="U13">
        <f t="shared" si="1"/>
        <v>1</v>
      </c>
      <c r="V13">
        <f t="shared" si="1"/>
        <v>1</v>
      </c>
      <c r="W13">
        <f t="shared" si="1"/>
        <v>1</v>
      </c>
      <c r="X13">
        <f t="shared" si="1"/>
        <v>1</v>
      </c>
      <c r="Y13">
        <f t="shared" si="1"/>
        <v>1</v>
      </c>
      <c r="Z13">
        <f t="shared" si="1"/>
        <v>1</v>
      </c>
      <c r="AA13">
        <f t="shared" si="1"/>
        <v>1</v>
      </c>
      <c r="AB13">
        <f t="shared" si="1"/>
        <v>1</v>
      </c>
      <c r="AC13">
        <f t="shared" si="1"/>
        <v>1</v>
      </c>
      <c r="AD13">
        <f t="shared" si="1"/>
        <v>1</v>
      </c>
      <c r="AE13">
        <f t="shared" si="1"/>
        <v>1</v>
      </c>
      <c r="AF13">
        <f t="shared" si="1"/>
        <v>1</v>
      </c>
      <c r="AG13">
        <f t="shared" si="1"/>
        <v>1</v>
      </c>
      <c r="AH13">
        <f t="shared" si="1"/>
        <v>1</v>
      </c>
      <c r="AI13">
        <f t="shared" si="1"/>
        <v>1</v>
      </c>
      <c r="AJ13">
        <f t="shared" si="1"/>
        <v>1</v>
      </c>
      <c r="AK13">
        <f t="shared" si="1"/>
        <v>1</v>
      </c>
      <c r="AL13">
        <f t="shared" si="1"/>
        <v>1</v>
      </c>
      <c r="AM13">
        <f t="shared" si="1"/>
        <v>1</v>
      </c>
      <c r="AN13">
        <f t="shared" si="1"/>
        <v>1</v>
      </c>
      <c r="AO13">
        <f t="shared" si="1"/>
        <v>1</v>
      </c>
      <c r="AP13">
        <f t="shared" si="1"/>
        <v>1</v>
      </c>
      <c r="AQ13">
        <f t="shared" si="1"/>
        <v>1</v>
      </c>
      <c r="AR13">
        <f t="shared" si="1"/>
        <v>1</v>
      </c>
      <c r="AS13">
        <f t="shared" si="1"/>
        <v>1</v>
      </c>
      <c r="AT13">
        <f t="shared" si="1"/>
        <v>1</v>
      </c>
      <c r="AU13">
        <f t="shared" si="1"/>
        <v>1</v>
      </c>
      <c r="AV13">
        <f t="shared" si="1"/>
        <v>1</v>
      </c>
    </row>
    <row r="14" spans="1:75" x14ac:dyDescent="0.35">
      <c r="A14" s="11">
        <v>6</v>
      </c>
      <c r="B14">
        <f t="shared" si="2"/>
        <v>30</v>
      </c>
      <c r="C14" s="10" t="s">
        <v>7</v>
      </c>
      <c r="D14" s="4">
        <v>10</v>
      </c>
      <c r="E14" s="2">
        <f t="shared" si="3"/>
        <v>300</v>
      </c>
      <c r="F14" s="2">
        <f t="shared" si="4"/>
        <v>300</v>
      </c>
      <c r="G14" s="15">
        <f t="shared" si="5"/>
        <v>465</v>
      </c>
      <c r="H14" s="16">
        <f t="shared" si="6"/>
        <v>0.64516129032258063</v>
      </c>
      <c r="I14" s="17">
        <f t="shared" si="7"/>
        <v>1</v>
      </c>
      <c r="J14" s="17">
        <f t="shared" si="8"/>
        <v>465</v>
      </c>
      <c r="K14" s="17">
        <f t="shared" si="9"/>
        <v>165</v>
      </c>
      <c r="L14" s="17">
        <f t="shared" si="0"/>
        <v>35</v>
      </c>
      <c r="M14" s="17">
        <f>MAX(,L14-B14+1)</f>
        <v>6</v>
      </c>
      <c r="N14" s="17">
        <f t="shared" si="10"/>
        <v>165</v>
      </c>
      <c r="O14" s="17">
        <f t="shared" si="11"/>
        <v>0</v>
      </c>
      <c r="P14" s="17">
        <f t="shared" si="12"/>
        <v>31</v>
      </c>
      <c r="Q14" s="15"/>
      <c r="R14">
        <f t="shared" si="13"/>
        <v>0</v>
      </c>
      <c r="S14">
        <f t="shared" si="1"/>
        <v>0</v>
      </c>
      <c r="T14">
        <f t="shared" si="1"/>
        <v>0</v>
      </c>
      <c r="U14">
        <f t="shared" si="1"/>
        <v>0</v>
      </c>
      <c r="V14">
        <f t="shared" si="1"/>
        <v>0</v>
      </c>
      <c r="W14">
        <f t="shared" si="1"/>
        <v>0</v>
      </c>
      <c r="X14">
        <f t="shared" si="1"/>
        <v>1</v>
      </c>
      <c r="Y14">
        <f t="shared" si="1"/>
        <v>1</v>
      </c>
      <c r="Z14">
        <f t="shared" si="1"/>
        <v>1</v>
      </c>
      <c r="AA14">
        <f t="shared" si="1"/>
        <v>1</v>
      </c>
      <c r="AB14">
        <f t="shared" si="1"/>
        <v>1</v>
      </c>
      <c r="AC14">
        <f t="shared" si="1"/>
        <v>1</v>
      </c>
      <c r="AD14">
        <f t="shared" si="1"/>
        <v>1</v>
      </c>
      <c r="AE14">
        <f t="shared" si="1"/>
        <v>1</v>
      </c>
      <c r="AF14">
        <f t="shared" si="1"/>
        <v>1</v>
      </c>
      <c r="AG14">
        <f t="shared" si="1"/>
        <v>1</v>
      </c>
      <c r="AH14">
        <f t="shared" si="1"/>
        <v>1</v>
      </c>
      <c r="AI14">
        <f t="shared" si="1"/>
        <v>1</v>
      </c>
      <c r="AJ14">
        <f t="shared" si="1"/>
        <v>1</v>
      </c>
      <c r="AK14">
        <f t="shared" si="1"/>
        <v>1</v>
      </c>
      <c r="AL14">
        <f t="shared" si="1"/>
        <v>1</v>
      </c>
      <c r="AM14">
        <f t="shared" si="1"/>
        <v>1</v>
      </c>
      <c r="AN14">
        <f t="shared" si="1"/>
        <v>1</v>
      </c>
      <c r="AO14">
        <f t="shared" si="1"/>
        <v>1</v>
      </c>
      <c r="AP14">
        <f t="shared" si="1"/>
        <v>1</v>
      </c>
      <c r="AQ14">
        <f t="shared" si="1"/>
        <v>1</v>
      </c>
      <c r="AR14">
        <f t="shared" si="1"/>
        <v>1</v>
      </c>
      <c r="AS14">
        <f t="shared" si="1"/>
        <v>1</v>
      </c>
      <c r="AT14">
        <f t="shared" si="1"/>
        <v>1</v>
      </c>
      <c r="AU14">
        <f t="shared" si="1"/>
        <v>1</v>
      </c>
      <c r="AV14">
        <f t="shared" si="1"/>
        <v>0</v>
      </c>
    </row>
    <row r="15" spans="1:75" x14ac:dyDescent="0.35">
      <c r="A15" s="11">
        <v>7</v>
      </c>
      <c r="B15">
        <f t="shared" si="2"/>
        <v>31</v>
      </c>
      <c r="C15" s="10" t="s">
        <v>8</v>
      </c>
      <c r="D15" s="4">
        <v>10</v>
      </c>
      <c r="E15" s="2">
        <f t="shared" si="3"/>
        <v>310</v>
      </c>
      <c r="F15" s="2">
        <f t="shared" si="4"/>
        <v>310</v>
      </c>
      <c r="G15" s="15">
        <f t="shared" si="5"/>
        <v>496</v>
      </c>
      <c r="H15" s="16">
        <f t="shared" si="6"/>
        <v>0.625</v>
      </c>
      <c r="I15" s="17">
        <f t="shared" si="7"/>
        <v>1</v>
      </c>
      <c r="J15" s="17">
        <f t="shared" si="8"/>
        <v>496</v>
      </c>
      <c r="K15" s="17">
        <f t="shared" si="9"/>
        <v>186</v>
      </c>
      <c r="L15" s="17">
        <f t="shared" si="0"/>
        <v>36</v>
      </c>
      <c r="M15" s="17">
        <f>MAX(,L15-B15+1)</f>
        <v>6</v>
      </c>
      <c r="N15" s="17">
        <f t="shared" si="10"/>
        <v>171</v>
      </c>
      <c r="O15" s="17">
        <f t="shared" si="11"/>
        <v>15</v>
      </c>
      <c r="P15" s="17">
        <f t="shared" si="12"/>
        <v>17</v>
      </c>
      <c r="Q15" s="15"/>
      <c r="R15">
        <f t="shared" si="13"/>
        <v>0</v>
      </c>
      <c r="S15">
        <f t="shared" si="1"/>
        <v>0</v>
      </c>
      <c r="T15">
        <f t="shared" si="1"/>
        <v>0</v>
      </c>
      <c r="U15">
        <f t="shared" si="1"/>
        <v>0</v>
      </c>
      <c r="V15">
        <f t="shared" si="1"/>
        <v>0</v>
      </c>
      <c r="W15">
        <f t="shared" si="1"/>
        <v>0</v>
      </c>
      <c r="X15">
        <f t="shared" si="1"/>
        <v>1</v>
      </c>
      <c r="Y15">
        <f t="shared" si="1"/>
        <v>1</v>
      </c>
      <c r="Z15">
        <f t="shared" si="1"/>
        <v>1</v>
      </c>
      <c r="AA15">
        <f t="shared" si="1"/>
        <v>1</v>
      </c>
      <c r="AB15">
        <f t="shared" si="1"/>
        <v>1</v>
      </c>
      <c r="AC15">
        <f t="shared" si="1"/>
        <v>1</v>
      </c>
      <c r="AD15">
        <f t="shared" si="1"/>
        <v>1</v>
      </c>
      <c r="AE15">
        <f t="shared" si="1"/>
        <v>1</v>
      </c>
      <c r="AF15">
        <f t="shared" si="1"/>
        <v>1</v>
      </c>
      <c r="AG15">
        <f t="shared" si="1"/>
        <v>1</v>
      </c>
      <c r="AH15">
        <f t="shared" si="1"/>
        <v>0</v>
      </c>
      <c r="AI15">
        <f t="shared" si="1"/>
        <v>1</v>
      </c>
      <c r="AJ15">
        <f t="shared" si="1"/>
        <v>1</v>
      </c>
      <c r="AK15">
        <f t="shared" si="1"/>
        <v>1</v>
      </c>
      <c r="AL15">
        <f t="shared" si="1"/>
        <v>1</v>
      </c>
      <c r="AM15">
        <f t="shared" si="1"/>
        <v>1</v>
      </c>
      <c r="AN15">
        <f t="shared" si="1"/>
        <v>1</v>
      </c>
      <c r="AO15">
        <f t="shared" si="1"/>
        <v>1</v>
      </c>
      <c r="AP15">
        <f t="shared" si="1"/>
        <v>1</v>
      </c>
      <c r="AQ15">
        <f t="shared" si="1"/>
        <v>1</v>
      </c>
      <c r="AR15">
        <f t="shared" si="1"/>
        <v>1</v>
      </c>
      <c r="AS15">
        <f t="shared" si="1"/>
        <v>1</v>
      </c>
      <c r="AT15">
        <f t="shared" si="1"/>
        <v>1</v>
      </c>
      <c r="AU15">
        <f t="shared" si="1"/>
        <v>1</v>
      </c>
      <c r="AV15">
        <f t="shared" si="1"/>
        <v>1</v>
      </c>
    </row>
    <row r="16" spans="1:75" x14ac:dyDescent="0.35">
      <c r="A16" s="11">
        <v>8</v>
      </c>
      <c r="B16">
        <f t="shared" si="2"/>
        <v>31</v>
      </c>
      <c r="C16" s="10" t="s">
        <v>9</v>
      </c>
      <c r="D16" s="4">
        <v>10</v>
      </c>
      <c r="E16" s="2">
        <f t="shared" si="3"/>
        <v>310</v>
      </c>
      <c r="F16" s="2">
        <f t="shared" si="4"/>
        <v>310</v>
      </c>
      <c r="G16" s="15">
        <f t="shared" si="5"/>
        <v>496</v>
      </c>
      <c r="H16" s="16">
        <f t="shared" si="6"/>
        <v>0.625</v>
      </c>
      <c r="I16" s="17">
        <f t="shared" si="7"/>
        <v>1</v>
      </c>
      <c r="J16" s="17">
        <f t="shared" si="8"/>
        <v>496</v>
      </c>
      <c r="K16" s="17">
        <f t="shared" si="9"/>
        <v>186</v>
      </c>
      <c r="L16" s="17">
        <f t="shared" si="0"/>
        <v>36</v>
      </c>
      <c r="M16" s="17">
        <f>MAX(,L16-B16+1)</f>
        <v>6</v>
      </c>
      <c r="N16" s="17">
        <f t="shared" si="10"/>
        <v>171</v>
      </c>
      <c r="O16" s="17">
        <f t="shared" si="11"/>
        <v>15</v>
      </c>
      <c r="P16" s="17">
        <f t="shared" si="12"/>
        <v>17</v>
      </c>
      <c r="Q16" s="15"/>
      <c r="R16">
        <f t="shared" si="13"/>
        <v>0</v>
      </c>
      <c r="S16">
        <f t="shared" si="1"/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1</v>
      </c>
      <c r="Y16">
        <f t="shared" si="1"/>
        <v>1</v>
      </c>
      <c r="Z16">
        <f t="shared" si="1"/>
        <v>1</v>
      </c>
      <c r="AA16">
        <f t="shared" si="1"/>
        <v>1</v>
      </c>
      <c r="AB16">
        <f t="shared" si="1"/>
        <v>1</v>
      </c>
      <c r="AC16">
        <f t="shared" si="1"/>
        <v>1</v>
      </c>
      <c r="AD16">
        <f t="shared" si="1"/>
        <v>1</v>
      </c>
      <c r="AE16">
        <f t="shared" si="1"/>
        <v>1</v>
      </c>
      <c r="AF16">
        <f t="shared" si="1"/>
        <v>1</v>
      </c>
      <c r="AG16">
        <f t="shared" si="1"/>
        <v>1</v>
      </c>
      <c r="AH16">
        <f t="shared" si="1"/>
        <v>0</v>
      </c>
      <c r="AI16">
        <f t="shared" si="1"/>
        <v>1</v>
      </c>
      <c r="AJ16">
        <f t="shared" si="1"/>
        <v>1</v>
      </c>
      <c r="AK16">
        <f t="shared" si="1"/>
        <v>1</v>
      </c>
      <c r="AL16">
        <f t="shared" si="1"/>
        <v>1</v>
      </c>
      <c r="AM16">
        <f t="shared" si="1"/>
        <v>1</v>
      </c>
      <c r="AN16">
        <f t="shared" si="1"/>
        <v>1</v>
      </c>
      <c r="AO16">
        <f t="shared" si="1"/>
        <v>1</v>
      </c>
      <c r="AP16">
        <f t="shared" si="1"/>
        <v>1</v>
      </c>
      <c r="AQ16">
        <f t="shared" si="1"/>
        <v>1</v>
      </c>
      <c r="AR16">
        <f t="shared" si="1"/>
        <v>1</v>
      </c>
      <c r="AS16">
        <f t="shared" si="1"/>
        <v>1</v>
      </c>
      <c r="AT16">
        <f t="shared" si="1"/>
        <v>1</v>
      </c>
      <c r="AU16">
        <f t="shared" si="1"/>
        <v>1</v>
      </c>
      <c r="AV16">
        <f t="shared" si="1"/>
        <v>1</v>
      </c>
    </row>
    <row r="17" spans="1:48" x14ac:dyDescent="0.35">
      <c r="A17" s="11">
        <v>9</v>
      </c>
      <c r="B17">
        <f t="shared" si="2"/>
        <v>30</v>
      </c>
      <c r="C17" s="10" t="s">
        <v>10</v>
      </c>
      <c r="D17" s="4">
        <v>15</v>
      </c>
      <c r="E17" s="2">
        <f t="shared" si="3"/>
        <v>450</v>
      </c>
      <c r="F17" s="2">
        <f t="shared" si="4"/>
        <v>450</v>
      </c>
      <c r="G17" s="15">
        <f t="shared" si="5"/>
        <v>465</v>
      </c>
      <c r="H17" s="16">
        <f t="shared" si="6"/>
        <v>0.967741935483871</v>
      </c>
      <c r="I17" s="17">
        <f t="shared" si="7"/>
        <v>1</v>
      </c>
      <c r="J17" s="17">
        <f t="shared" si="8"/>
        <v>465</v>
      </c>
      <c r="K17" s="17">
        <f t="shared" si="9"/>
        <v>15</v>
      </c>
      <c r="L17" s="17">
        <f t="shared" si="0"/>
        <v>15</v>
      </c>
      <c r="M17" s="17">
        <f>MAX(,L17-B17+1)</f>
        <v>0</v>
      </c>
      <c r="N17" s="17">
        <f t="shared" si="10"/>
        <v>15</v>
      </c>
      <c r="O17" s="17">
        <f t="shared" si="11"/>
        <v>0</v>
      </c>
      <c r="P17" s="17">
        <f t="shared" si="12"/>
        <v>16</v>
      </c>
      <c r="Q17" s="15"/>
      <c r="R17">
        <f t="shared" si="13"/>
        <v>1</v>
      </c>
      <c r="S17">
        <f t="shared" si="1"/>
        <v>1</v>
      </c>
      <c r="T17">
        <f t="shared" si="1"/>
        <v>1</v>
      </c>
      <c r="U17">
        <f t="shared" si="1"/>
        <v>1</v>
      </c>
      <c r="V17">
        <f t="shared" si="1"/>
        <v>1</v>
      </c>
      <c r="W17">
        <f t="shared" si="1"/>
        <v>1</v>
      </c>
      <c r="X17">
        <f t="shared" si="1"/>
        <v>1</v>
      </c>
      <c r="Y17">
        <f t="shared" si="1"/>
        <v>1</v>
      </c>
      <c r="Z17">
        <f t="shared" si="1"/>
        <v>1</v>
      </c>
      <c r="AA17">
        <f t="shared" si="1"/>
        <v>1</v>
      </c>
      <c r="AB17">
        <f t="shared" si="1"/>
        <v>1</v>
      </c>
      <c r="AC17">
        <f t="shared" si="1"/>
        <v>1</v>
      </c>
      <c r="AD17">
        <f t="shared" si="1"/>
        <v>1</v>
      </c>
      <c r="AE17">
        <f t="shared" si="1"/>
        <v>1</v>
      </c>
      <c r="AF17">
        <f t="shared" si="1"/>
        <v>1</v>
      </c>
      <c r="AG17">
        <f t="shared" si="1"/>
        <v>0</v>
      </c>
      <c r="AH17">
        <f t="shared" ref="AH17:AV20" si="14">IF(AH$8&lt;=$B17,$I17-SIGN($K17)*(AH$8&lt;=$M17)-SIGN($K17)*(AH$8=$P17),)</f>
        <v>1</v>
      </c>
      <c r="AI17">
        <f t="shared" si="14"/>
        <v>1</v>
      </c>
      <c r="AJ17">
        <f t="shared" si="14"/>
        <v>1</v>
      </c>
      <c r="AK17">
        <f t="shared" si="14"/>
        <v>1</v>
      </c>
      <c r="AL17">
        <f t="shared" si="14"/>
        <v>1</v>
      </c>
      <c r="AM17">
        <f t="shared" si="14"/>
        <v>1</v>
      </c>
      <c r="AN17">
        <f t="shared" si="14"/>
        <v>1</v>
      </c>
      <c r="AO17">
        <f t="shared" si="14"/>
        <v>1</v>
      </c>
      <c r="AP17">
        <f t="shared" si="14"/>
        <v>1</v>
      </c>
      <c r="AQ17">
        <f t="shared" si="14"/>
        <v>1</v>
      </c>
      <c r="AR17">
        <f t="shared" si="14"/>
        <v>1</v>
      </c>
      <c r="AS17">
        <f t="shared" si="14"/>
        <v>1</v>
      </c>
      <c r="AT17">
        <f t="shared" si="14"/>
        <v>1</v>
      </c>
      <c r="AU17">
        <f t="shared" si="14"/>
        <v>1</v>
      </c>
      <c r="AV17">
        <f t="shared" si="14"/>
        <v>0</v>
      </c>
    </row>
    <row r="18" spans="1:48" x14ac:dyDescent="0.35">
      <c r="A18" s="11">
        <v>10</v>
      </c>
      <c r="B18">
        <f t="shared" si="2"/>
        <v>31</v>
      </c>
      <c r="C18" s="10" t="s">
        <v>11</v>
      </c>
      <c r="D18" s="4">
        <v>25</v>
      </c>
      <c r="E18" s="2">
        <f t="shared" si="3"/>
        <v>775</v>
      </c>
      <c r="F18" s="2">
        <f t="shared" si="4"/>
        <v>775</v>
      </c>
      <c r="G18" s="15">
        <f t="shared" si="5"/>
        <v>496</v>
      </c>
      <c r="H18" s="16">
        <f t="shared" si="6"/>
        <v>1.5625</v>
      </c>
      <c r="I18" s="17">
        <f t="shared" si="7"/>
        <v>2</v>
      </c>
      <c r="J18" s="17">
        <f t="shared" si="8"/>
        <v>992</v>
      </c>
      <c r="K18" s="17">
        <f t="shared" si="9"/>
        <v>217</v>
      </c>
      <c r="L18" s="17">
        <f t="shared" si="0"/>
        <v>37</v>
      </c>
      <c r="M18" s="17">
        <f>MAX(,L18-B18+1)</f>
        <v>7</v>
      </c>
      <c r="N18" s="17">
        <f t="shared" si="10"/>
        <v>196</v>
      </c>
      <c r="O18" s="17">
        <f t="shared" si="11"/>
        <v>21</v>
      </c>
      <c r="P18" s="17">
        <f t="shared" si="12"/>
        <v>11</v>
      </c>
      <c r="Q18" s="15"/>
      <c r="R18">
        <f t="shared" si="13"/>
        <v>1</v>
      </c>
      <c r="S18">
        <f t="shared" si="13"/>
        <v>1</v>
      </c>
      <c r="T18">
        <f t="shared" si="13"/>
        <v>1</v>
      </c>
      <c r="U18">
        <f t="shared" si="13"/>
        <v>1</v>
      </c>
      <c r="V18">
        <f t="shared" si="13"/>
        <v>1</v>
      </c>
      <c r="W18">
        <f t="shared" si="13"/>
        <v>1</v>
      </c>
      <c r="X18">
        <f t="shared" si="13"/>
        <v>1</v>
      </c>
      <c r="Y18">
        <f t="shared" si="13"/>
        <v>2</v>
      </c>
      <c r="Z18">
        <f t="shared" si="13"/>
        <v>2</v>
      </c>
      <c r="AA18">
        <f t="shared" si="13"/>
        <v>2</v>
      </c>
      <c r="AB18">
        <f t="shared" si="13"/>
        <v>1</v>
      </c>
      <c r="AC18">
        <f t="shared" si="13"/>
        <v>2</v>
      </c>
      <c r="AD18">
        <f t="shared" si="13"/>
        <v>2</v>
      </c>
      <c r="AE18">
        <f t="shared" si="13"/>
        <v>2</v>
      </c>
      <c r="AF18">
        <f t="shared" si="13"/>
        <v>2</v>
      </c>
      <c r="AG18">
        <f t="shared" si="13"/>
        <v>2</v>
      </c>
      <c r="AH18">
        <f t="shared" si="14"/>
        <v>2</v>
      </c>
      <c r="AI18">
        <f t="shared" si="14"/>
        <v>2</v>
      </c>
      <c r="AJ18">
        <f t="shared" si="14"/>
        <v>2</v>
      </c>
      <c r="AK18">
        <f t="shared" si="14"/>
        <v>2</v>
      </c>
      <c r="AL18">
        <f t="shared" si="14"/>
        <v>2</v>
      </c>
      <c r="AM18">
        <f t="shared" si="14"/>
        <v>2</v>
      </c>
      <c r="AN18">
        <f t="shared" si="14"/>
        <v>2</v>
      </c>
      <c r="AO18">
        <f t="shared" si="14"/>
        <v>2</v>
      </c>
      <c r="AP18">
        <f t="shared" si="14"/>
        <v>2</v>
      </c>
      <c r="AQ18">
        <f t="shared" si="14"/>
        <v>2</v>
      </c>
      <c r="AR18">
        <f t="shared" si="14"/>
        <v>2</v>
      </c>
      <c r="AS18">
        <f t="shared" si="14"/>
        <v>2</v>
      </c>
      <c r="AT18">
        <f t="shared" si="14"/>
        <v>2</v>
      </c>
      <c r="AU18">
        <f t="shared" si="14"/>
        <v>2</v>
      </c>
      <c r="AV18">
        <f t="shared" si="14"/>
        <v>2</v>
      </c>
    </row>
    <row r="19" spans="1:48" x14ac:dyDescent="0.35">
      <c r="A19" s="11">
        <v>11</v>
      </c>
      <c r="B19">
        <f t="shared" si="2"/>
        <v>30</v>
      </c>
      <c r="C19" s="10" t="s">
        <v>12</v>
      </c>
      <c r="D19" s="4">
        <v>25</v>
      </c>
      <c r="E19" s="2">
        <f t="shared" si="3"/>
        <v>750</v>
      </c>
      <c r="F19" s="2">
        <f t="shared" si="4"/>
        <v>750</v>
      </c>
      <c r="G19" s="15">
        <f t="shared" si="5"/>
        <v>465</v>
      </c>
      <c r="H19" s="16">
        <f t="shared" si="6"/>
        <v>1.6129032258064515</v>
      </c>
      <c r="I19" s="17">
        <f t="shared" si="7"/>
        <v>2</v>
      </c>
      <c r="J19" s="17">
        <f t="shared" si="8"/>
        <v>930</v>
      </c>
      <c r="K19" s="17">
        <f t="shared" si="9"/>
        <v>180</v>
      </c>
      <c r="L19" s="17">
        <f t="shared" si="0"/>
        <v>35</v>
      </c>
      <c r="M19" s="17">
        <f>MAX(,L19-B19+1)</f>
        <v>6</v>
      </c>
      <c r="N19" s="17">
        <f t="shared" si="10"/>
        <v>165</v>
      </c>
      <c r="O19" s="17">
        <f t="shared" si="11"/>
        <v>15</v>
      </c>
      <c r="P19" s="17">
        <f t="shared" si="12"/>
        <v>16</v>
      </c>
      <c r="Q19" s="15"/>
      <c r="R19">
        <f t="shared" si="13"/>
        <v>1</v>
      </c>
      <c r="S19">
        <f t="shared" si="13"/>
        <v>1</v>
      </c>
      <c r="T19">
        <f t="shared" si="13"/>
        <v>1</v>
      </c>
      <c r="U19">
        <f t="shared" si="13"/>
        <v>1</v>
      </c>
      <c r="V19">
        <f t="shared" si="13"/>
        <v>1</v>
      </c>
      <c r="W19">
        <f t="shared" si="13"/>
        <v>1</v>
      </c>
      <c r="X19">
        <f t="shared" si="13"/>
        <v>2</v>
      </c>
      <c r="Y19">
        <f t="shared" si="13"/>
        <v>2</v>
      </c>
      <c r="Z19">
        <f t="shared" si="13"/>
        <v>2</v>
      </c>
      <c r="AA19">
        <f t="shared" si="13"/>
        <v>2</v>
      </c>
      <c r="AB19">
        <f t="shared" si="13"/>
        <v>2</v>
      </c>
      <c r="AC19">
        <f t="shared" si="13"/>
        <v>2</v>
      </c>
      <c r="AD19">
        <f t="shared" si="13"/>
        <v>2</v>
      </c>
      <c r="AE19">
        <f t="shared" si="13"/>
        <v>2</v>
      </c>
      <c r="AF19">
        <f t="shared" si="13"/>
        <v>2</v>
      </c>
      <c r="AG19">
        <f t="shared" si="13"/>
        <v>1</v>
      </c>
      <c r="AH19">
        <f t="shared" si="14"/>
        <v>2</v>
      </c>
      <c r="AI19">
        <f t="shared" si="14"/>
        <v>2</v>
      </c>
      <c r="AJ19">
        <f t="shared" si="14"/>
        <v>2</v>
      </c>
      <c r="AK19">
        <f t="shared" si="14"/>
        <v>2</v>
      </c>
      <c r="AL19">
        <f t="shared" si="14"/>
        <v>2</v>
      </c>
      <c r="AM19">
        <f t="shared" si="14"/>
        <v>2</v>
      </c>
      <c r="AN19">
        <f t="shared" si="14"/>
        <v>2</v>
      </c>
      <c r="AO19">
        <f t="shared" si="14"/>
        <v>2</v>
      </c>
      <c r="AP19">
        <f t="shared" si="14"/>
        <v>2</v>
      </c>
      <c r="AQ19">
        <f t="shared" si="14"/>
        <v>2</v>
      </c>
      <c r="AR19">
        <f t="shared" si="14"/>
        <v>2</v>
      </c>
      <c r="AS19">
        <f t="shared" si="14"/>
        <v>2</v>
      </c>
      <c r="AT19">
        <f t="shared" si="14"/>
        <v>2</v>
      </c>
      <c r="AU19">
        <f t="shared" si="14"/>
        <v>2</v>
      </c>
      <c r="AV19">
        <f t="shared" si="14"/>
        <v>0</v>
      </c>
    </row>
    <row r="20" spans="1:48" x14ac:dyDescent="0.35">
      <c r="A20" s="11">
        <v>12</v>
      </c>
      <c r="B20">
        <f t="shared" si="2"/>
        <v>31</v>
      </c>
      <c r="C20" s="10" t="s">
        <v>13</v>
      </c>
      <c r="D20" s="4">
        <v>20</v>
      </c>
      <c r="E20" s="2">
        <f t="shared" si="3"/>
        <v>620</v>
      </c>
      <c r="F20" s="2">
        <f t="shared" si="4"/>
        <v>620</v>
      </c>
      <c r="G20" s="15">
        <f t="shared" si="5"/>
        <v>496</v>
      </c>
      <c r="H20" s="16">
        <f t="shared" si="6"/>
        <v>1.25</v>
      </c>
      <c r="I20" s="17">
        <f t="shared" si="7"/>
        <v>1</v>
      </c>
      <c r="J20" s="17">
        <f t="shared" si="8"/>
        <v>496</v>
      </c>
      <c r="K20" s="17">
        <f t="shared" si="9"/>
        <v>-124</v>
      </c>
      <c r="L20" s="17">
        <f t="shared" si="0"/>
        <v>34</v>
      </c>
      <c r="M20" s="17">
        <f>MAX(,L20-B20+1)</f>
        <v>4</v>
      </c>
      <c r="N20" s="17">
        <f t="shared" si="10"/>
        <v>118</v>
      </c>
      <c r="O20" s="17">
        <f t="shared" si="11"/>
        <v>-6</v>
      </c>
      <c r="P20" s="17">
        <f t="shared" si="12"/>
        <v>26</v>
      </c>
      <c r="Q20" s="15"/>
      <c r="R20">
        <f t="shared" si="13"/>
        <v>2</v>
      </c>
      <c r="S20">
        <f t="shared" si="13"/>
        <v>2</v>
      </c>
      <c r="T20">
        <f t="shared" si="13"/>
        <v>2</v>
      </c>
      <c r="U20">
        <f t="shared" si="13"/>
        <v>2</v>
      </c>
      <c r="V20">
        <f t="shared" si="13"/>
        <v>1</v>
      </c>
      <c r="W20">
        <f t="shared" si="13"/>
        <v>1</v>
      </c>
      <c r="X20">
        <f t="shared" si="13"/>
        <v>1</v>
      </c>
      <c r="Y20">
        <f t="shared" si="13"/>
        <v>1</v>
      </c>
      <c r="Z20">
        <f t="shared" si="13"/>
        <v>1</v>
      </c>
      <c r="AA20">
        <f t="shared" si="13"/>
        <v>1</v>
      </c>
      <c r="AB20">
        <f t="shared" si="13"/>
        <v>1</v>
      </c>
      <c r="AC20">
        <f t="shared" si="13"/>
        <v>1</v>
      </c>
      <c r="AD20">
        <f t="shared" si="13"/>
        <v>1</v>
      </c>
      <c r="AE20">
        <f t="shared" si="13"/>
        <v>1</v>
      </c>
      <c r="AF20">
        <f t="shared" si="13"/>
        <v>1</v>
      </c>
      <c r="AG20">
        <f t="shared" si="13"/>
        <v>1</v>
      </c>
      <c r="AH20">
        <f t="shared" si="14"/>
        <v>1</v>
      </c>
      <c r="AI20">
        <f t="shared" si="14"/>
        <v>1</v>
      </c>
      <c r="AJ20">
        <f t="shared" si="14"/>
        <v>1</v>
      </c>
      <c r="AK20">
        <f t="shared" si="14"/>
        <v>1</v>
      </c>
      <c r="AL20">
        <f t="shared" si="14"/>
        <v>1</v>
      </c>
      <c r="AM20">
        <f t="shared" si="14"/>
        <v>1</v>
      </c>
      <c r="AN20">
        <f t="shared" si="14"/>
        <v>1</v>
      </c>
      <c r="AO20">
        <f t="shared" si="14"/>
        <v>1</v>
      </c>
      <c r="AP20">
        <f t="shared" si="14"/>
        <v>1</v>
      </c>
      <c r="AQ20">
        <f t="shared" si="14"/>
        <v>2</v>
      </c>
      <c r="AR20">
        <f t="shared" si="14"/>
        <v>1</v>
      </c>
      <c r="AS20">
        <f t="shared" si="14"/>
        <v>1</v>
      </c>
      <c r="AT20">
        <f t="shared" si="14"/>
        <v>1</v>
      </c>
      <c r="AU20">
        <f t="shared" si="14"/>
        <v>1</v>
      </c>
      <c r="AV20">
        <f t="shared" si="14"/>
        <v>1</v>
      </c>
    </row>
    <row r="21" spans="1:48" x14ac:dyDescent="0.35">
      <c r="C21" s="8" t="s">
        <v>19</v>
      </c>
      <c r="D21" s="5">
        <f>SUM(D9:D20)</f>
        <v>240</v>
      </c>
      <c r="E21">
        <f>SUM(E9:E20)</f>
        <v>7275</v>
      </c>
      <c r="F21">
        <f>SUM(F9:F20)</f>
        <v>7275</v>
      </c>
      <c r="G21" s="15"/>
      <c r="H21" s="15"/>
      <c r="I21" s="15"/>
      <c r="J21">
        <f>SUM(J9:J20)</f>
        <v>8562</v>
      </c>
      <c r="K21">
        <f>SUM(K9:K20)</f>
        <v>1287</v>
      </c>
      <c r="L21" s="15"/>
      <c r="M21" s="15"/>
      <c r="N21">
        <f t="array" ref="N21">SUM(N9:N20*SIGN(K9:K20))</f>
        <v>1190</v>
      </c>
      <c r="O21">
        <f>SUM(O9:O20)</f>
        <v>97</v>
      </c>
    </row>
    <row r="22" spans="1:48" x14ac:dyDescent="0.35">
      <c r="F22">
        <f>F21-E21</f>
        <v>0</v>
      </c>
      <c r="G22" s="15"/>
      <c r="H22" s="15"/>
      <c r="I22" s="15"/>
      <c r="J22" s="15"/>
      <c r="K22" s="20">
        <f>J21-K21</f>
        <v>7275</v>
      </c>
      <c r="L22" s="15"/>
      <c r="M22" s="15"/>
      <c r="N22" s="15"/>
      <c r="O22" s="20">
        <f>N21+O21</f>
        <v>1287</v>
      </c>
      <c r="P22" s="15"/>
    </row>
    <row r="23" spans="1:48" x14ac:dyDescent="0.35"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48" x14ac:dyDescent="0.35"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48" x14ac:dyDescent="0.35">
      <c r="R25" s="9"/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Определение % уходящих в отпуск</vt:lpstr>
    </vt:vector>
  </TitlesOfParts>
  <Company>ОАО "РИВЦ-Пулково"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2015-11-16T14:24:34Z</cp:lastPrinted>
  <dcterms:created xsi:type="dcterms:W3CDTF">2011-01-12T14:34:45Z</dcterms:created>
  <dcterms:modified xsi:type="dcterms:W3CDTF">2017-12-23T21:19:25Z</dcterms:modified>
</cp:coreProperties>
</file>