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0" yWindow="0" windowWidth="19200" windowHeight="7050"/>
  </bookViews>
  <sheets>
    <sheet name="Определение % уходящих в отпуск" sheetId="9" r:id="rId1"/>
  </sheets>
  <calcPr calcId="125725"/>
</workbook>
</file>

<file path=xl/calcChain.xml><?xml version="1.0" encoding="utf-8"?>
<calcChain xmlns="http://schemas.openxmlformats.org/spreadsheetml/2006/main">
  <c r="AX5" i="9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AW5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AV4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AU3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AU2"/>
  <c r="AT2"/>
  <c r="AT10"/>
  <c r="AU10"/>
  <c r="AV10"/>
  <c r="AV12"/>
  <c r="AV14"/>
  <c r="AV17"/>
  <c r="AV19"/>
  <c r="N21" a="1"/>
  <c r="K22"/>
  <c r="K21"/>
  <c r="J21"/>
  <c r="K10"/>
  <c r="K11"/>
  <c r="K12"/>
  <c r="K13"/>
  <c r="K14"/>
  <c r="K15"/>
  <c r="K16"/>
  <c r="K17"/>
  <c r="K18"/>
  <c r="K19"/>
  <c r="K20"/>
  <c r="K9"/>
  <c r="J20"/>
  <c r="J10"/>
  <c r="J11"/>
  <c r="J12"/>
  <c r="J13"/>
  <c r="J14"/>
  <c r="J15"/>
  <c r="J16"/>
  <c r="J17"/>
  <c r="J18"/>
  <c r="J19"/>
  <c r="J9"/>
  <c r="B10" l="1"/>
  <c r="B11"/>
  <c r="B12"/>
  <c r="B13"/>
  <c r="B14"/>
  <c r="B15"/>
  <c r="B16"/>
  <c r="B17"/>
  <c r="B18"/>
  <c r="B19"/>
  <c r="B20"/>
  <c r="B9"/>
  <c r="D21"/>
  <c r="D5"/>
  <c r="E17" l="1"/>
  <c r="E13"/>
  <c r="G15"/>
  <c r="G11"/>
  <c r="G9"/>
  <c r="G13"/>
  <c r="H13" s="1"/>
  <c r="I13" s="1"/>
  <c r="E15"/>
  <c r="E11"/>
  <c r="G17"/>
  <c r="G18"/>
  <c r="E18"/>
  <c r="G14"/>
  <c r="E14"/>
  <c r="G10"/>
  <c r="E10"/>
  <c r="G19"/>
  <c r="B8"/>
  <c r="E9"/>
  <c r="G20"/>
  <c r="E20"/>
  <c r="G16"/>
  <c r="E16"/>
  <c r="G12"/>
  <c r="E12"/>
  <c r="E19"/>
  <c r="H17" l="1"/>
  <c r="I17" s="1"/>
  <c r="H15"/>
  <c r="I15" s="1"/>
  <c r="H11"/>
  <c r="I11" s="1"/>
  <c r="L13"/>
  <c r="H16"/>
  <c r="I16" s="1"/>
  <c r="H9"/>
  <c r="I9" s="1"/>
  <c r="E21"/>
  <c r="H19"/>
  <c r="I19" s="1"/>
  <c r="H12"/>
  <c r="I12" s="1"/>
  <c r="H20"/>
  <c r="I20" s="1"/>
  <c r="H10"/>
  <c r="I10" s="1"/>
  <c r="H14"/>
  <c r="I14" s="1"/>
  <c r="H18"/>
  <c r="I18" s="1"/>
  <c r="M13" l="1"/>
  <c r="N13"/>
  <c r="O13" s="1"/>
  <c r="L17"/>
  <c r="L15"/>
  <c r="L11"/>
  <c r="L10"/>
  <c r="L20"/>
  <c r="L9"/>
  <c r="L14"/>
  <c r="L18"/>
  <c r="L19"/>
  <c r="L16"/>
  <c r="L12"/>
  <c r="P13" l="1"/>
  <c r="U13" s="1"/>
  <c r="M20"/>
  <c r="N20"/>
  <c r="O20" s="1"/>
  <c r="M10"/>
  <c r="N10"/>
  <c r="O10" s="1"/>
  <c r="M19"/>
  <c r="N19"/>
  <c r="O19" s="1"/>
  <c r="M17"/>
  <c r="N17"/>
  <c r="O17" s="1"/>
  <c r="M18"/>
  <c r="N18"/>
  <c r="O18" s="1"/>
  <c r="M12"/>
  <c r="N12"/>
  <c r="O12" s="1"/>
  <c r="M14"/>
  <c r="N14"/>
  <c r="O14" s="1"/>
  <c r="M11"/>
  <c r="N11"/>
  <c r="O11" s="1"/>
  <c r="M16"/>
  <c r="N16"/>
  <c r="O16" s="1"/>
  <c r="M15"/>
  <c r="N15"/>
  <c r="O15" s="1"/>
  <c r="M9"/>
  <c r="N9"/>
  <c r="AI13" l="1"/>
  <c r="AN13"/>
  <c r="AH13"/>
  <c r="AF13"/>
  <c r="AG13"/>
  <c r="AJ13"/>
  <c r="AE13"/>
  <c r="AC13"/>
  <c r="T13"/>
  <c r="AB13"/>
  <c r="S13"/>
  <c r="R13"/>
  <c r="AD13"/>
  <c r="AV13"/>
  <c r="AU13"/>
  <c r="AT13"/>
  <c r="AS13"/>
  <c r="P12"/>
  <c r="T12" s="1"/>
  <c r="AQ13"/>
  <c r="AA13"/>
  <c r="AP13"/>
  <c r="Z13"/>
  <c r="AO13"/>
  <c r="Y13"/>
  <c r="P15"/>
  <c r="AA15" s="1"/>
  <c r="P11"/>
  <c r="AA11" s="1"/>
  <c r="P17"/>
  <c r="P10"/>
  <c r="AP10" s="1"/>
  <c r="O9"/>
  <c r="O21" s="1"/>
  <c r="N21"/>
  <c r="P16"/>
  <c r="X16" s="1"/>
  <c r="P14"/>
  <c r="AH14" s="1"/>
  <c r="P18"/>
  <c r="Z18" s="1"/>
  <c r="P19"/>
  <c r="AU19" s="1"/>
  <c r="P20"/>
  <c r="T20" s="1"/>
  <c r="X13"/>
  <c r="AR13"/>
  <c r="AM13"/>
  <c r="W13"/>
  <c r="AL13"/>
  <c r="V13"/>
  <c r="AK13"/>
  <c r="AK20" l="1"/>
  <c r="AL16"/>
  <c r="W16"/>
  <c r="O22"/>
  <c r="AE16"/>
  <c r="AS16"/>
  <c r="AR16"/>
  <c r="AI16"/>
  <c r="AT16"/>
  <c r="AJ16"/>
  <c r="AN18"/>
  <c r="AE18"/>
  <c r="AF18"/>
  <c r="Z15"/>
  <c r="AL12"/>
  <c r="AO18"/>
  <c r="X18"/>
  <c r="AL18"/>
  <c r="AS14"/>
  <c r="P9"/>
  <c r="AA9" s="1"/>
  <c r="R15"/>
  <c r="AO15"/>
  <c r="AM15"/>
  <c r="AI12"/>
  <c r="V12"/>
  <c r="AN15"/>
  <c r="AK18"/>
  <c r="W18"/>
  <c r="V15"/>
  <c r="AU15"/>
  <c r="AM12"/>
  <c r="Y18"/>
  <c r="AS18"/>
  <c r="AM18"/>
  <c r="AD18"/>
  <c r="S14"/>
  <c r="AK16"/>
  <c r="AD15"/>
  <c r="AV15"/>
  <c r="AA12"/>
  <c r="AF12"/>
  <c r="V18"/>
  <c r="AB20"/>
  <c r="AA20"/>
  <c r="AP11"/>
  <c r="AS11"/>
  <c r="F13"/>
  <c r="AS20"/>
  <c r="AH20"/>
  <c r="AD16"/>
  <c r="AC16"/>
  <c r="AB16"/>
  <c r="AL11"/>
  <c r="AH11"/>
  <c r="AO11"/>
  <c r="AV11"/>
  <c r="AU11"/>
  <c r="AG15"/>
  <c r="AF15"/>
  <c r="AE15"/>
  <c r="AK12"/>
  <c r="AM20"/>
  <c r="Z11"/>
  <c r="Y11"/>
  <c r="X11"/>
  <c r="W11"/>
  <c r="AG20"/>
  <c r="AV20"/>
  <c r="AV18"/>
  <c r="AU18"/>
  <c r="AT18"/>
  <c r="S16"/>
  <c r="AQ16"/>
  <c r="V16"/>
  <c r="U16"/>
  <c r="T16"/>
  <c r="V11"/>
  <c r="R11"/>
  <c r="AG11"/>
  <c r="AN11"/>
  <c r="AM11"/>
  <c r="AH15"/>
  <c r="AL15"/>
  <c r="Y15"/>
  <c r="X15"/>
  <c r="W15"/>
  <c r="W12"/>
  <c r="AU12"/>
  <c r="U12"/>
  <c r="AD11"/>
  <c r="AC11"/>
  <c r="AF11"/>
  <c r="AE11"/>
  <c r="AD19"/>
  <c r="X19"/>
  <c r="W19"/>
  <c r="AC17"/>
  <c r="AS17"/>
  <c r="AD17"/>
  <c r="AT17"/>
  <c r="AE17"/>
  <c r="AU17"/>
  <c r="X17"/>
  <c r="AJ17"/>
  <c r="AG17"/>
  <c r="R17"/>
  <c r="AH17"/>
  <c r="S17"/>
  <c r="AI17"/>
  <c r="AB17"/>
  <c r="AF17"/>
  <c r="U17"/>
  <c r="AK17"/>
  <c r="V17"/>
  <c r="AL17"/>
  <c r="W17"/>
  <c r="AM17"/>
  <c r="AR17"/>
  <c r="AN17"/>
  <c r="S20"/>
  <c r="Y20"/>
  <c r="W20"/>
  <c r="AD20"/>
  <c r="AR20"/>
  <c r="AH19"/>
  <c r="AS19"/>
  <c r="U19"/>
  <c r="AJ14"/>
  <c r="AO10"/>
  <c r="AQ17"/>
  <c r="AO17"/>
  <c r="AA19"/>
  <c r="AQ19"/>
  <c r="AB19"/>
  <c r="AR19"/>
  <c r="S19"/>
  <c r="AI19"/>
  <c r="T19"/>
  <c r="AJ19"/>
  <c r="Y19"/>
  <c r="AO19"/>
  <c r="Z19"/>
  <c r="V19"/>
  <c r="AC19"/>
  <c r="AD10"/>
  <c r="S10"/>
  <c r="AI10"/>
  <c r="X10"/>
  <c r="AN10"/>
  <c r="AC10"/>
  <c r="U10"/>
  <c r="R10"/>
  <c r="AH10"/>
  <c r="W10"/>
  <c r="AM10"/>
  <c r="AB10"/>
  <c r="AR10"/>
  <c r="AS10"/>
  <c r="AK10"/>
  <c r="V10"/>
  <c r="AL10"/>
  <c r="AA10"/>
  <c r="AQ10"/>
  <c r="AF10"/>
  <c r="Y10"/>
  <c r="AG10"/>
  <c r="AE10"/>
  <c r="Z17"/>
  <c r="X20"/>
  <c r="AN20"/>
  <c r="V20"/>
  <c r="AL20"/>
  <c r="AE20"/>
  <c r="AC20"/>
  <c r="U20"/>
  <c r="AI20"/>
  <c r="AT20"/>
  <c r="Z20"/>
  <c r="AJ20"/>
  <c r="AP19"/>
  <c r="R19"/>
  <c r="AK19"/>
  <c r="AN19"/>
  <c r="AM19"/>
  <c r="V14"/>
  <c r="AL14"/>
  <c r="W14"/>
  <c r="AM14"/>
  <c r="X14"/>
  <c r="AN14"/>
  <c r="Y14"/>
  <c r="AK14"/>
  <c r="Z14"/>
  <c r="AP14"/>
  <c r="AA14"/>
  <c r="AQ14"/>
  <c r="AB14"/>
  <c r="AR14"/>
  <c r="AG14"/>
  <c r="AD14"/>
  <c r="AT14"/>
  <c r="AE14"/>
  <c r="AU14"/>
  <c r="AF14"/>
  <c r="AC14"/>
  <c r="AO14"/>
  <c r="T14"/>
  <c r="R14"/>
  <c r="AJ10"/>
  <c r="Z10"/>
  <c r="AA17"/>
  <c r="Y17"/>
  <c r="AQ20"/>
  <c r="AO20"/>
  <c r="AU20"/>
  <c r="AP20"/>
  <c r="R20"/>
  <c r="AF20"/>
  <c r="AL19"/>
  <c r="AT19"/>
  <c r="AG19"/>
  <c r="AF19"/>
  <c r="AE19"/>
  <c r="U14"/>
  <c r="AI14"/>
  <c r="T10"/>
  <c r="T17"/>
  <c r="AP17"/>
  <c r="U18"/>
  <c r="AC18"/>
  <c r="AJ18"/>
  <c r="T18"/>
  <c r="AI18"/>
  <c r="S18"/>
  <c r="AH18"/>
  <c r="R18"/>
  <c r="AM16"/>
  <c r="AU16"/>
  <c r="AA16"/>
  <c r="AH16"/>
  <c r="R16"/>
  <c r="AG16"/>
  <c r="AV16"/>
  <c r="AF16"/>
  <c r="AT11"/>
  <c r="AK11"/>
  <c r="U11"/>
  <c r="AJ11"/>
  <c r="T11"/>
  <c r="AI11"/>
  <c r="S11"/>
  <c r="AT15"/>
  <c r="AP15"/>
  <c r="AK15"/>
  <c r="U15"/>
  <c r="AJ15"/>
  <c r="T15"/>
  <c r="AI15"/>
  <c r="S15"/>
  <c r="AQ12"/>
  <c r="S12"/>
  <c r="AE12"/>
  <c r="AH12"/>
  <c r="R12"/>
  <c r="AG12"/>
  <c r="AR12"/>
  <c r="AB12"/>
  <c r="AT12"/>
  <c r="AD12"/>
  <c r="AS12"/>
  <c r="AC12"/>
  <c r="AN12"/>
  <c r="X12"/>
  <c r="AG18"/>
  <c r="AR18"/>
  <c r="AB18"/>
  <c r="AQ18"/>
  <c r="AA18"/>
  <c r="AP18"/>
  <c r="AP16"/>
  <c r="Z16"/>
  <c r="AO16"/>
  <c r="Y16"/>
  <c r="AN16"/>
  <c r="AR11"/>
  <c r="AB11"/>
  <c r="AQ11"/>
  <c r="AS15"/>
  <c r="AC15"/>
  <c r="AR15"/>
  <c r="AB15"/>
  <c r="AQ15"/>
  <c r="AP12"/>
  <c r="Z12"/>
  <c r="AO12"/>
  <c r="Y12"/>
  <c r="AJ12"/>
  <c r="Z9" l="1"/>
  <c r="AV9"/>
  <c r="AC9"/>
  <c r="AF9"/>
  <c r="T9"/>
  <c r="AP9"/>
  <c r="AE9"/>
  <c r="AG9"/>
  <c r="X9"/>
  <c r="U9"/>
  <c r="AS9"/>
  <c r="AU9"/>
  <c r="AK9"/>
  <c r="AN9"/>
  <c r="AH9"/>
  <c r="W9"/>
  <c r="AM9"/>
  <c r="AO9"/>
  <c r="AD9"/>
  <c r="V9"/>
  <c r="R9"/>
  <c r="Y9"/>
  <c r="AL9"/>
  <c r="AQ9"/>
  <c r="AJ9"/>
  <c r="AR9"/>
  <c r="AT9"/>
  <c r="AB9"/>
  <c r="S9"/>
  <c r="AI9"/>
  <c r="F15"/>
  <c r="F16"/>
  <c r="F12"/>
  <c r="F11"/>
  <c r="F18"/>
  <c r="F20"/>
  <c r="F17"/>
  <c r="F19"/>
  <c r="F14"/>
  <c r="F10"/>
  <c r="F9" l="1"/>
  <c r="F21" s="1"/>
  <c r="F22" s="1"/>
</calcChain>
</file>

<file path=xl/comments1.xml><?xml version="1.0" encoding="utf-8"?>
<comments xmlns="http://schemas.openxmlformats.org/spreadsheetml/2006/main">
  <authors>
    <author>Павел</author>
  </authors>
  <commentLis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Павел:</t>
        </r>
        <r>
          <rPr>
            <sz val="9"/>
            <color indexed="81"/>
            <rFont val="Tahoma"/>
            <family val="2"/>
            <charset val="204"/>
          </rPr>
          <t xml:space="preserve">
Эти строки вообще для меня не постижимы. Видимо они нужны как впомогательные. Это кол-во дней от и до в кажном месяце?</t>
        </r>
      </text>
    </comment>
    <comment ref="F8" authorId="0">
      <text>
        <r>
          <rPr>
            <sz val="9"/>
            <color indexed="81"/>
            <rFont val="Tahoma"/>
            <charset val="1"/>
          </rPr>
          <t>В этой колонке нужно отобразить количество человек (души) которых я могу отправить в отпуск. Т.е. сумма этой колонки должна быть не больше не меньше чем 200.
Как мне к этому прийти?</t>
        </r>
      </text>
    </comment>
    <comment ref="R8" authorId="0">
      <text>
        <r>
          <rPr>
            <sz val="9"/>
            <color indexed="81"/>
            <rFont val="Tahoma"/>
            <family val="2"/>
            <charset val="204"/>
          </rPr>
          <t>Я думала, что это расчет кол-ва человек которых можно отпустить в отпуск на каждую дату, но сумма всех дней дает 497, а сотрудников всего 100 (т.е. сумма должна быть 200 - т.к. 2 отпуска).
Опять не выхожу на эту цифру и не понимаю, как ее вычислить. :(</t>
        </r>
      </text>
    </comment>
    <comment ref="D21" authorId="0">
      <text>
        <r>
          <rPr>
            <sz val="9"/>
            <color indexed="81"/>
            <rFont val="Tahoma"/>
            <family val="2"/>
            <charset val="204"/>
          </rPr>
          <t>240% - потому, что отпуск 35 дней и в году это 7000 на 100 человек, соответственно отсутствий в году будет 237% (7000/29,5 - среднее кол-во дней в месяце по законодательству) = 237</t>
        </r>
      </text>
    </comment>
  </commentList>
</comments>
</file>

<file path=xl/sharedStrings.xml><?xml version="1.0" encoding="utf-8"?>
<sst xmlns="http://schemas.openxmlformats.org/spreadsheetml/2006/main" count="33" uniqueCount="33">
  <si>
    <t>%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</si>
  <si>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</si>
  <si>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</si>
  <si>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</si>
  <si>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</si>
  <si>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</si>
  <si>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</si>
  <si>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</si>
  <si>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</si>
  <si>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</si>
  <si>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</si>
  <si>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</si>
  <si>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</si>
  <si>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</si>
  <si>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примеру:</t>
  </si>
  <si>
    <t>Кол-во сотрудников</t>
  </si>
  <si>
    <t>Кол-во отпусков в году</t>
  </si>
  <si>
    <t>Квота % отсутствия человеко-дней в месяце от состава компании (т.е. - 100 человек * кол-во дней в месяце)</t>
  </si>
  <si>
    <t>Человеко-дни</t>
  </si>
  <si>
    <t>Итого:</t>
  </si>
  <si>
    <t>по 35 к.д.</t>
  </si>
  <si>
    <t>Кол-во сотрудников которых можно отпустить в месяце с учетом переходящих отпусков, чтобы не выйти за квоту человеко-дни в месяце (при условии равномерного отправления в отпуска 50% в начале месяся до 15 числа и 50% в конце месяца до 31 числа, однако в один день всех отправить нельзя)</t>
  </si>
  <si>
    <t>чел-дни в мес</t>
  </si>
  <si>
    <t>чел в день</t>
  </si>
  <si>
    <t>округл чел в день</t>
  </si>
  <si>
    <t>разница округл и матем чел в день</t>
  </si>
  <si>
    <t>позиция разницы в накоп тебл чел в мес</t>
  </si>
  <si>
    <t>поз не более для корректировки в начале мес</t>
  </si>
  <si>
    <t>накоп тебл чел в мес</t>
  </si>
  <si>
    <t>осн расчет уход в отпуск по кал дням</t>
  </si>
  <si>
    <t>размер корректировки в начал мес</t>
  </si>
  <si>
    <t>округл чел-дни в мес</t>
  </si>
  <si>
    <t>поз точно для корректировки в середине мес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</si>
</sst>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4" fillId="0" borderId="0" xfId="0" applyFont="1" applyBorder="1" applyAlignment="1">
      <alignment horizontal="center" vertical="center" wrapText="1"/>
    </xf>
    <xf numFmtId="1" fontId="0" fillId="0" borderId="0" xfId="0" applyNumberFormat="1" applyFill="1" applyBorder="1"/>
    <xf numFmtId="0" fontId="4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25"/>
  <sheetViews>
    <sheetView tabSelected="1" workbookViewId="0">
      <selection activeCell="J23" sqref="J23"/>
    </sheetView>
  </sheetViews>
  <sheetFormatPr defaultRowHeight="15"/>
  <cols>
    <col min="1" max="1" width="5.5703125" customWidth="1"/>
    <col min="2" max="2" width="5.42578125" customWidth="1"/>
    <col min="3" max="3" width="18.7109375" style="1" customWidth="1"/>
    <col min="5" max="5" width="7.85546875" customWidth="1"/>
    <col min="6" max="6" width="22.42578125" customWidth="1"/>
    <col min="7" max="10" width="7.5703125" customWidth="1"/>
    <col min="11" max="12" width="10.5703125" customWidth="1"/>
    <col min="13" max="16" width="8.85546875" customWidth="1"/>
    <col min="17" max="17" width="4.5703125" customWidth="1"/>
    <col min="18" max="48" width="4.42578125" customWidth="1"/>
    <col min="49" max="78" width="4.28515625" customWidth="1"/>
  </cols>
  <sheetData>
    <row r="1" spans="1:75">
      <c r="Q1" t="s">
        <v>28</v>
      </c>
    </row>
    <row r="2" spans="1:75">
      <c r="C2" s="1" t="s">
        <v>14</v>
      </c>
      <c r="Q2">
        <v>28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f>SUM($AS2:INDEX($R2:$AR2,$Q2-R$8))</f>
        <v>55</v>
      </c>
      <c r="AU2">
        <f>SUM($AS2:INDEX($R2:$AR2,$Q2-S$8))</f>
        <v>81</v>
      </c>
      <c r="AV2">
        <f>SUM($AS2:INDEX($R2:$AR2,$Q2-T$8))</f>
        <v>106</v>
      </c>
      <c r="AW2">
        <f>SUM($AS2:INDEX($R2:$AR2,$Q2-U$8))</f>
        <v>130</v>
      </c>
      <c r="AX2">
        <f>SUM($AS2:INDEX($R2:$AR2,$Q2-V$8))</f>
        <v>153</v>
      </c>
      <c r="AY2">
        <f>SUM($AS2:INDEX($R2:$AR2,$Q2-W$8))</f>
        <v>175</v>
      </c>
      <c r="AZ2">
        <f>SUM($AS2:INDEX($R2:$AR2,$Q2-X$8))</f>
        <v>196</v>
      </c>
      <c r="BA2">
        <f>SUM($AS2:INDEX($R2:$AR2,$Q2-Y$8))</f>
        <v>216</v>
      </c>
      <c r="BB2">
        <f>SUM($AS2:INDEX($R2:$AR2,$Q2-Z$8))</f>
        <v>235</v>
      </c>
      <c r="BC2">
        <f>SUM($AS2:INDEX($R2:$AR2,$Q2-AA$8))</f>
        <v>253</v>
      </c>
      <c r="BD2">
        <f>SUM($AS2:INDEX($R2:$AR2,$Q2-AB$8))</f>
        <v>270</v>
      </c>
      <c r="BE2">
        <f>SUM($AS2:INDEX($R2:$AR2,$Q2-AC$8))</f>
        <v>286</v>
      </c>
      <c r="BF2">
        <f>SUM($AS2:INDEX($R2:$AR2,$Q2-AD$8))</f>
        <v>301</v>
      </c>
      <c r="BG2">
        <f>SUM($AS2:INDEX($R2:$AR2,$Q2-AE$8))</f>
        <v>315</v>
      </c>
      <c r="BH2">
        <f>SUM($AS2:INDEX($R2:$AR2,$Q2-AF$8))</f>
        <v>328</v>
      </c>
      <c r="BI2">
        <f>SUM($AS2:INDEX($R2:$AR2,$Q2-AG$8))</f>
        <v>340</v>
      </c>
      <c r="BJ2">
        <f>SUM($AS2:INDEX($R2:$AR2,$Q2-AH$8))</f>
        <v>351</v>
      </c>
      <c r="BK2">
        <f>SUM($AS2:INDEX($R2:$AR2,$Q2-AI$8))</f>
        <v>361</v>
      </c>
      <c r="BL2">
        <f>SUM($AS2:INDEX($R2:$AR2,$Q2-AJ$8))</f>
        <v>370</v>
      </c>
      <c r="BM2">
        <f>SUM($AS2:INDEX($R2:$AR2,$Q2-AK$8))</f>
        <v>378</v>
      </c>
      <c r="BN2">
        <f>SUM($AS2:INDEX($R2:$AR2,$Q2-AL$8))</f>
        <v>385</v>
      </c>
      <c r="BO2">
        <f>SUM($AS2:INDEX($R2:$AR2,$Q2-AM$8))</f>
        <v>391</v>
      </c>
      <c r="BP2">
        <f>SUM($AS2:INDEX($R2:$AR2,$Q2-AN$8))</f>
        <v>396</v>
      </c>
      <c r="BQ2">
        <f>SUM($AS2:INDEX($R2:$AR2,$Q2-AO$8))</f>
        <v>400</v>
      </c>
      <c r="BR2">
        <f>SUM($AS2:INDEX($R2:$AR2,$Q2-AP$8))</f>
        <v>403</v>
      </c>
      <c r="BS2">
        <f>SUM($AS2:INDEX($R2:$AR2,$Q2-AQ$8))</f>
        <v>405</v>
      </c>
      <c r="BT2">
        <f>SUM($AS2:INDEX($R2:$AR2,$Q2-AR$8))</f>
        <v>406</v>
      </c>
    </row>
    <row r="3" spans="1:75">
      <c r="Q3">
        <v>29</v>
      </c>
      <c r="R3">
        <v>1</v>
      </c>
      <c r="S3">
        <v>2</v>
      </c>
      <c r="T3">
        <v>3</v>
      </c>
      <c r="U3">
        <v>4</v>
      </c>
      <c r="V3">
        <v>5</v>
      </c>
      <c r="W3">
        <v>6</v>
      </c>
      <c r="X3">
        <v>7</v>
      </c>
      <c r="Y3">
        <v>8</v>
      </c>
      <c r="Z3">
        <v>9</v>
      </c>
      <c r="AA3">
        <v>10</v>
      </c>
      <c r="AB3">
        <v>11</v>
      </c>
      <c r="AC3">
        <v>12</v>
      </c>
      <c r="AD3">
        <v>13</v>
      </c>
      <c r="AE3">
        <v>14</v>
      </c>
      <c r="AF3">
        <v>15</v>
      </c>
      <c r="AG3">
        <v>16</v>
      </c>
      <c r="AH3">
        <v>17</v>
      </c>
      <c r="AI3">
        <v>18</v>
      </c>
      <c r="AJ3">
        <v>19</v>
      </c>
      <c r="AK3">
        <v>20</v>
      </c>
      <c r="AL3">
        <v>21</v>
      </c>
      <c r="AM3">
        <v>22</v>
      </c>
      <c r="AN3">
        <v>23</v>
      </c>
      <c r="AO3">
        <v>24</v>
      </c>
      <c r="AP3">
        <v>25</v>
      </c>
      <c r="AQ3">
        <v>26</v>
      </c>
      <c r="AR3">
        <v>27</v>
      </c>
      <c r="AS3">
        <v>28</v>
      </c>
      <c r="AT3">
        <v>29</v>
      </c>
      <c r="AU3">
        <f>SUM($AT3:INDEX($R3:$AT3,$Q3-R$8))</f>
        <v>57</v>
      </c>
      <c r="AV3">
        <f>SUM($AT3:INDEX($R3:$AT3,$Q3-S$8))</f>
        <v>84</v>
      </c>
      <c r="AW3">
        <f>SUM($AT3:INDEX($R3:$AT3,$Q3-T$8))</f>
        <v>110</v>
      </c>
      <c r="AX3">
        <f>SUM($AT3:INDEX($R3:$AT3,$Q3-U$8))</f>
        <v>135</v>
      </c>
      <c r="AY3">
        <f>SUM($AT3:INDEX($R3:$AT3,$Q3-V$8))</f>
        <v>159</v>
      </c>
      <c r="AZ3">
        <f>SUM($AT3:INDEX($R3:$AT3,$Q3-W$8))</f>
        <v>182</v>
      </c>
      <c r="BA3">
        <f>SUM($AT3:INDEX($R3:$AT3,$Q3-X$8))</f>
        <v>204</v>
      </c>
      <c r="BB3">
        <f>SUM($AT3:INDEX($R3:$AT3,$Q3-Y$8))</f>
        <v>225</v>
      </c>
      <c r="BC3">
        <f>SUM($AT3:INDEX($R3:$AT3,$Q3-Z$8))</f>
        <v>245</v>
      </c>
      <c r="BD3">
        <f>SUM($AT3:INDEX($R3:$AT3,$Q3-AA$8))</f>
        <v>264</v>
      </c>
      <c r="BE3">
        <f>SUM($AT3:INDEX($R3:$AT3,$Q3-AB$8))</f>
        <v>282</v>
      </c>
      <c r="BF3">
        <f>SUM($AT3:INDEX($R3:$AT3,$Q3-AC$8))</f>
        <v>299</v>
      </c>
      <c r="BG3">
        <f>SUM($AT3:INDEX($R3:$AT3,$Q3-AD$8))</f>
        <v>315</v>
      </c>
      <c r="BH3">
        <f>SUM($AT3:INDEX($R3:$AT3,$Q3-AE$8))</f>
        <v>330</v>
      </c>
      <c r="BI3">
        <f>SUM($AT3:INDEX($R3:$AT3,$Q3-AF$8))</f>
        <v>344</v>
      </c>
      <c r="BJ3">
        <f>SUM($AT3:INDEX($R3:$AT3,$Q3-AG$8))</f>
        <v>357</v>
      </c>
      <c r="BK3">
        <f>SUM($AT3:INDEX($R3:$AT3,$Q3-AH$8))</f>
        <v>369</v>
      </c>
      <c r="BL3">
        <f>SUM($AT3:INDEX($R3:$AT3,$Q3-AI$8))</f>
        <v>380</v>
      </c>
      <c r="BM3">
        <f>SUM($AT3:INDEX($R3:$AT3,$Q3-AJ$8))</f>
        <v>390</v>
      </c>
      <c r="BN3">
        <f>SUM($AT3:INDEX($R3:$AT3,$Q3-AK$8))</f>
        <v>399</v>
      </c>
      <c r="BO3">
        <f>SUM($AT3:INDEX($R3:$AT3,$Q3-AL$8))</f>
        <v>407</v>
      </c>
      <c r="BP3">
        <f>SUM($AT3:INDEX($R3:$AT3,$Q3-AM$8))</f>
        <v>414</v>
      </c>
      <c r="BQ3">
        <f>SUM($AT3:INDEX($R3:$AT3,$Q3-AN$8))</f>
        <v>420</v>
      </c>
      <c r="BR3">
        <f>SUM($AT3:INDEX($R3:$AT3,$Q3-AO$8))</f>
        <v>425</v>
      </c>
      <c r="BS3">
        <f>SUM($AT3:INDEX($R3:$AT3,$Q3-AP$8))</f>
        <v>429</v>
      </c>
      <c r="BT3">
        <f>SUM($AT3:INDEX($R3:$AT3,$Q3-AQ$8))</f>
        <v>432</v>
      </c>
      <c r="BU3">
        <f>SUM($AT3:INDEX($R3:$AT3,$Q3-AR$8))</f>
        <v>434</v>
      </c>
    </row>
    <row r="4" spans="1:75" ht="30">
      <c r="C4" s="6" t="s">
        <v>15</v>
      </c>
      <c r="D4" s="4">
        <v>100</v>
      </c>
      <c r="Q4">
        <v>30</v>
      </c>
      <c r="R4">
        <v>1</v>
      </c>
      <c r="S4">
        <v>2</v>
      </c>
      <c r="T4">
        <v>3</v>
      </c>
      <c r="U4">
        <v>4</v>
      </c>
      <c r="V4">
        <v>5</v>
      </c>
      <c r="W4">
        <v>6</v>
      </c>
      <c r="X4">
        <v>7</v>
      </c>
      <c r="Y4">
        <v>8</v>
      </c>
      <c r="Z4">
        <v>9</v>
      </c>
      <c r="AA4">
        <v>10</v>
      </c>
      <c r="AB4">
        <v>11</v>
      </c>
      <c r="AC4">
        <v>12</v>
      </c>
      <c r="AD4">
        <v>13</v>
      </c>
      <c r="AE4">
        <v>14</v>
      </c>
      <c r="AF4">
        <v>15</v>
      </c>
      <c r="AG4">
        <v>16</v>
      </c>
      <c r="AH4">
        <v>17</v>
      </c>
      <c r="AI4">
        <v>18</v>
      </c>
      <c r="AJ4">
        <v>19</v>
      </c>
      <c r="AK4">
        <v>20</v>
      </c>
      <c r="AL4">
        <v>21</v>
      </c>
      <c r="AM4">
        <v>22</v>
      </c>
      <c r="AN4">
        <v>23</v>
      </c>
      <c r="AO4">
        <v>24</v>
      </c>
      <c r="AP4">
        <v>25</v>
      </c>
      <c r="AQ4">
        <v>26</v>
      </c>
      <c r="AR4">
        <v>27</v>
      </c>
      <c r="AS4">
        <v>28</v>
      </c>
      <c r="AT4">
        <v>29</v>
      </c>
      <c r="AU4">
        <v>30</v>
      </c>
      <c r="AV4">
        <f>SUM($AU4:INDEX($R4:$AU4,$Q4-R$8))</f>
        <v>59</v>
      </c>
      <c r="AW4">
        <f>SUM($AU4:INDEX($R4:$AU4,$Q4-S$8))</f>
        <v>87</v>
      </c>
      <c r="AX4">
        <f>SUM($AU4:INDEX($R4:$AU4,$Q4-T$8))</f>
        <v>114</v>
      </c>
      <c r="AY4">
        <f>SUM($AU4:INDEX($R4:$AU4,$Q4-U$8))</f>
        <v>140</v>
      </c>
      <c r="AZ4">
        <f>SUM($AU4:INDEX($R4:$AU4,$Q4-V$8))</f>
        <v>165</v>
      </c>
      <c r="BA4">
        <f>SUM($AU4:INDEX($R4:$AU4,$Q4-W$8))</f>
        <v>189</v>
      </c>
      <c r="BB4">
        <f>SUM($AU4:INDEX($R4:$AU4,$Q4-X$8))</f>
        <v>212</v>
      </c>
      <c r="BC4">
        <f>SUM($AU4:INDEX($R4:$AU4,$Q4-Y$8))</f>
        <v>234</v>
      </c>
      <c r="BD4">
        <f>SUM($AU4:INDEX($R4:$AU4,$Q4-Z$8))</f>
        <v>255</v>
      </c>
      <c r="BE4">
        <f>SUM($AU4:INDEX($R4:$AU4,$Q4-AA$8))</f>
        <v>275</v>
      </c>
      <c r="BF4">
        <f>SUM($AU4:INDEX($R4:$AU4,$Q4-AB$8))</f>
        <v>294</v>
      </c>
      <c r="BG4">
        <f>SUM($AU4:INDEX($R4:$AU4,$Q4-AC$8))</f>
        <v>312</v>
      </c>
      <c r="BH4">
        <f>SUM($AU4:INDEX($R4:$AU4,$Q4-AD$8))</f>
        <v>329</v>
      </c>
      <c r="BI4">
        <f>SUM($AU4:INDEX($R4:$AU4,$Q4-AE$8))</f>
        <v>345</v>
      </c>
      <c r="BJ4">
        <f>SUM($AU4:INDEX($R4:$AU4,$Q4-AF$8))</f>
        <v>360</v>
      </c>
      <c r="BK4">
        <f>SUM($AU4:INDEX($R4:$AU4,$Q4-AG$8))</f>
        <v>374</v>
      </c>
      <c r="BL4">
        <f>SUM($AU4:INDEX($R4:$AU4,$Q4-AH$8))</f>
        <v>387</v>
      </c>
      <c r="BM4">
        <f>SUM($AU4:INDEX($R4:$AU4,$Q4-AI$8))</f>
        <v>399</v>
      </c>
      <c r="BN4">
        <f>SUM($AU4:INDEX($R4:$AU4,$Q4-AJ$8))</f>
        <v>410</v>
      </c>
      <c r="BO4">
        <f>SUM($AU4:INDEX($R4:$AU4,$Q4-AK$8))</f>
        <v>420</v>
      </c>
      <c r="BP4">
        <f>SUM($AU4:INDEX($R4:$AU4,$Q4-AL$8))</f>
        <v>429</v>
      </c>
      <c r="BQ4">
        <f>SUM($AU4:INDEX($R4:$AU4,$Q4-AM$8))</f>
        <v>437</v>
      </c>
      <c r="BR4">
        <f>SUM($AU4:INDEX($R4:$AU4,$Q4-AN$8))</f>
        <v>444</v>
      </c>
      <c r="BS4">
        <f>SUM($AU4:INDEX($R4:$AU4,$Q4-AO$8))</f>
        <v>450</v>
      </c>
      <c r="BT4">
        <f>SUM($AU4:INDEX($R4:$AU4,$Q4-AP$8))</f>
        <v>455</v>
      </c>
      <c r="BU4">
        <f>SUM($AU4:INDEX($R4:$AU4,$Q4-AQ$8))</f>
        <v>459</v>
      </c>
      <c r="BV4">
        <f>SUM($AU4:INDEX($R4:$AU4,$Q4-AR$8))</f>
        <v>462</v>
      </c>
    </row>
    <row r="5" spans="1:75" ht="30">
      <c r="C5" s="6" t="s">
        <v>16</v>
      </c>
      <c r="D5" s="4">
        <f>D4*2</f>
        <v>200</v>
      </c>
      <c r="E5" s="3" t="s">
        <v>20</v>
      </c>
      <c r="Q5">
        <v>31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  <c r="AA5">
        <v>10</v>
      </c>
      <c r="AB5">
        <v>11</v>
      </c>
      <c r="AC5">
        <v>12</v>
      </c>
      <c r="AD5">
        <v>13</v>
      </c>
      <c r="AE5">
        <v>14</v>
      </c>
      <c r="AF5">
        <v>15</v>
      </c>
      <c r="AG5">
        <v>16</v>
      </c>
      <c r="AH5">
        <v>17</v>
      </c>
      <c r="AI5">
        <v>18</v>
      </c>
      <c r="AJ5">
        <v>19</v>
      </c>
      <c r="AK5">
        <v>20</v>
      </c>
      <c r="AL5">
        <v>21</v>
      </c>
      <c r="AM5">
        <v>22</v>
      </c>
      <c r="AN5">
        <v>23</v>
      </c>
      <c r="AO5">
        <v>24</v>
      </c>
      <c r="AP5">
        <v>25</v>
      </c>
      <c r="AQ5">
        <v>26</v>
      </c>
      <c r="AR5">
        <v>27</v>
      </c>
      <c r="AS5">
        <v>28</v>
      </c>
      <c r="AT5">
        <v>29</v>
      </c>
      <c r="AU5">
        <v>30</v>
      </c>
      <c r="AV5">
        <v>31</v>
      </c>
      <c r="AW5">
        <f>SUM($AV5:INDEX($R5:$AV5,$Q5-R$8))</f>
        <v>61</v>
      </c>
      <c r="AX5">
        <f>SUM($AV5:INDEX($R5:$AV5,$Q5-S$8))</f>
        <v>90</v>
      </c>
      <c r="AY5">
        <f>SUM($AV5:INDEX($R5:$AV5,$Q5-T$8))</f>
        <v>118</v>
      </c>
      <c r="AZ5">
        <f>SUM($AV5:INDEX($R5:$AV5,$Q5-U$8))</f>
        <v>145</v>
      </c>
      <c r="BA5">
        <f>SUM($AV5:INDEX($R5:$AV5,$Q5-V$8))</f>
        <v>171</v>
      </c>
      <c r="BB5">
        <f>SUM($AV5:INDEX($R5:$AV5,$Q5-W$8))</f>
        <v>196</v>
      </c>
      <c r="BC5">
        <f>SUM($AV5:INDEX($R5:$AV5,$Q5-X$8))</f>
        <v>220</v>
      </c>
      <c r="BD5">
        <f>SUM($AV5:INDEX($R5:$AV5,$Q5-Y$8))</f>
        <v>243</v>
      </c>
      <c r="BE5">
        <f>SUM($AV5:INDEX($R5:$AV5,$Q5-Z$8))</f>
        <v>265</v>
      </c>
      <c r="BF5">
        <f>SUM($AV5:INDEX($R5:$AV5,$Q5-AA$8))</f>
        <v>286</v>
      </c>
      <c r="BG5">
        <f>SUM($AV5:INDEX($R5:$AV5,$Q5-AB$8))</f>
        <v>306</v>
      </c>
      <c r="BH5">
        <f>SUM($AV5:INDEX($R5:$AV5,$Q5-AC$8))</f>
        <v>325</v>
      </c>
      <c r="BI5">
        <f>SUM($AV5:INDEX($R5:$AV5,$Q5-AD$8))</f>
        <v>343</v>
      </c>
      <c r="BJ5">
        <f>SUM($AV5:INDEX($R5:$AV5,$Q5-AE$8))</f>
        <v>360</v>
      </c>
      <c r="BK5">
        <f>SUM($AV5:INDEX($R5:$AV5,$Q5-AF$8))</f>
        <v>376</v>
      </c>
      <c r="BL5">
        <f>SUM($AV5:INDEX($R5:$AV5,$Q5-AG$8))</f>
        <v>391</v>
      </c>
      <c r="BM5">
        <f>SUM($AV5:INDEX($R5:$AV5,$Q5-AH$8))</f>
        <v>405</v>
      </c>
      <c r="BN5">
        <f>SUM($AV5:INDEX($R5:$AV5,$Q5-AI$8))</f>
        <v>418</v>
      </c>
      <c r="BO5">
        <f>SUM($AV5:INDEX($R5:$AV5,$Q5-AJ$8))</f>
        <v>430</v>
      </c>
      <c r="BP5">
        <f>SUM($AV5:INDEX($R5:$AV5,$Q5-AK$8))</f>
        <v>441</v>
      </c>
      <c r="BQ5">
        <f>SUM($AV5:INDEX($R5:$AV5,$Q5-AL$8))</f>
        <v>451</v>
      </c>
      <c r="BR5">
        <f>SUM($AV5:INDEX($R5:$AV5,$Q5-AM$8))</f>
        <v>460</v>
      </c>
      <c r="BS5">
        <f>SUM($AV5:INDEX($R5:$AV5,$Q5-AN$8))</f>
        <v>468</v>
      </c>
      <c r="BT5">
        <f>SUM($AV5:INDEX($R5:$AV5,$Q5-AO$8))</f>
        <v>475</v>
      </c>
      <c r="BU5">
        <f>SUM($AV5:INDEX($R5:$AV5,$Q5-AP$8))</f>
        <v>481</v>
      </c>
      <c r="BV5">
        <f>SUM($AV5:INDEX($R5:$AV5,$Q5-AQ$8))</f>
        <v>486</v>
      </c>
      <c r="BW5">
        <f>SUM($AV5:INDEX($R5:$AV5,$Q5-AR$8))</f>
        <v>490</v>
      </c>
    </row>
    <row r="7" spans="1:75" ht="32.450000000000003" customHeight="1">
      <c r="B7">
        <v>2017</v>
      </c>
      <c r="C7" s="21" t="s">
        <v>17</v>
      </c>
      <c r="D7" s="21"/>
      <c r="E7" s="21"/>
      <c r="F7" s="21"/>
      <c r="G7" s="13"/>
      <c r="H7" s="13"/>
      <c r="I7" s="13"/>
      <c r="J7" s="13"/>
      <c r="K7" s="13"/>
      <c r="L7" s="13"/>
      <c r="M7" s="13"/>
      <c r="N7" s="13"/>
      <c r="O7" s="13"/>
      <c r="P7" s="13"/>
      <c r="R7" t="s">
        <v>29</v>
      </c>
    </row>
    <row r="8" spans="1:75" ht="120">
      <c r="B8">
        <f>SUM(B9:B20)</f>
        <v>365</v>
      </c>
      <c r="C8" s="7" t="s">
        <v>1</v>
      </c>
      <c r="D8" s="7" t="s">
        <v>0</v>
      </c>
      <c r="E8" s="12" t="s">
        <v>18</v>
      </c>
      <c r="F8" s="20" t="s">
        <v>21</v>
      </c>
      <c r="G8" s="18" t="s">
        <v>22</v>
      </c>
      <c r="H8" s="18" t="s">
        <v>23</v>
      </c>
      <c r="I8" s="18" t="s">
        <v>24</v>
      </c>
      <c r="J8" s="18" t="s">
        <v>31</v>
      </c>
      <c r="K8" s="18" t="s">
        <v>25</v>
      </c>
      <c r="L8" s="18" t="s">
        <v>26</v>
      </c>
      <c r="M8" s="18" t="s">
        <v>27</v>
      </c>
      <c r="N8" s="18" t="s">
        <v>30</v>
      </c>
      <c r="O8" s="18"/>
      <c r="P8" s="18" t="s">
        <v>32</v>
      </c>
      <c r="Q8" s="14"/>
      <c r="R8">
        <v>1</v>
      </c>
      <c r="S8">
        <v>2</v>
      </c>
      <c r="T8">
        <v>3</v>
      </c>
      <c r="U8">
        <v>4</v>
      </c>
      <c r="V8">
        <v>5</v>
      </c>
      <c r="W8">
        <v>6</v>
      </c>
      <c r="X8">
        <v>7</v>
      </c>
      <c r="Y8">
        <v>8</v>
      </c>
      <c r="Z8">
        <v>9</v>
      </c>
      <c r="AA8">
        <v>10</v>
      </c>
      <c r="AB8">
        <v>11</v>
      </c>
      <c r="AC8">
        <v>12</v>
      </c>
      <c r="AD8">
        <v>13</v>
      </c>
      <c r="AE8">
        <v>14</v>
      </c>
      <c r="AF8">
        <v>15</v>
      </c>
      <c r="AG8">
        <v>16</v>
      </c>
      <c r="AH8">
        <v>17</v>
      </c>
      <c r="AI8">
        <v>18</v>
      </c>
      <c r="AJ8">
        <v>19</v>
      </c>
      <c r="AK8">
        <v>20</v>
      </c>
      <c r="AL8">
        <v>21</v>
      </c>
      <c r="AM8">
        <v>22</v>
      </c>
      <c r="AN8">
        <v>23</v>
      </c>
      <c r="AO8">
        <v>24</v>
      </c>
      <c r="AP8">
        <v>25</v>
      </c>
      <c r="AQ8">
        <v>26</v>
      </c>
      <c r="AR8">
        <v>27</v>
      </c>
      <c r="AS8">
        <v>28</v>
      </c>
      <c r="AT8">
        <v>29</v>
      </c>
      <c r="AU8">
        <v>30</v>
      </c>
      <c r="AV8">
        <v>31</v>
      </c>
    </row>
    <row r="9" spans="1:75">
      <c r="A9" s="11">
        <v>1</v>
      </c>
      <c r="B9">
        <f>DAY(DATE($B$7,A9+1,))</f>
        <v>31</v>
      </c>
      <c r="C9" s="10" t="s">
        <v>2</v>
      </c>
      <c r="D9" s="4">
        <v>30</v>
      </c>
      <c r="E9" s="2">
        <f>B9*($D$4/100*D9)</f>
        <v>930</v>
      </c>
      <c r="F9" s="2">
        <f>SUMPRODUCT(($B9+1-$R$8:$AV$8)*R9:AV9)</f>
        <v>930</v>
      </c>
      <c r="G9" s="15">
        <f>(1+B9)*B9/2</f>
        <v>496</v>
      </c>
      <c r="H9" s="16">
        <f>E9/G9</f>
        <v>1.875</v>
      </c>
      <c r="I9" s="17">
        <f>ROUND(H9,)</f>
        <v>2</v>
      </c>
      <c r="J9" s="17">
        <f>I9*G9</f>
        <v>992</v>
      </c>
      <c r="K9" s="17">
        <f>J9-E9</f>
        <v>62</v>
      </c>
      <c r="L9" s="17">
        <f t="shared" ref="L9:L20" si="0">MATCH(ABS(K9),INDEX($R$2:$BZ$5,$B9-27,))</f>
        <v>32</v>
      </c>
      <c r="M9" s="17">
        <f t="shared" ref="M9:M20" si="1">MAX(,L9-B9+1)</f>
        <v>2</v>
      </c>
      <c r="N9" s="17">
        <f>IF(L9=0,,INDEX($R$2:$BZ$5,$B9-27,$L9))</f>
        <v>61</v>
      </c>
      <c r="O9" s="17">
        <f>IF(K9=0,,K9-N9*SIGN($K9))</f>
        <v>1</v>
      </c>
      <c r="P9" s="17">
        <f>ABS(IF(M9=0,L9,ABS(O9))-B9-1)</f>
        <v>31</v>
      </c>
      <c r="Q9" s="15"/>
      <c r="R9">
        <f>IF(R$8&lt;=$B9,$I9-SIGN($K9)*(R$8&lt;=$M9)-SIGN($K9)*(R$8=$P9),)</f>
        <v>1</v>
      </c>
      <c r="S9">
        <f t="shared" ref="S9:AV17" si="2">IF(S$8&lt;=$B9,$I9-SIGN($K9)*(S$8&lt;=$M9)-SIGN($K9)*(S$8=$P9),)</f>
        <v>1</v>
      </c>
      <c r="T9">
        <f t="shared" si="2"/>
        <v>2</v>
      </c>
      <c r="U9">
        <f t="shared" si="2"/>
        <v>2</v>
      </c>
      <c r="V9">
        <f t="shared" si="2"/>
        <v>2</v>
      </c>
      <c r="W9">
        <f t="shared" si="2"/>
        <v>2</v>
      </c>
      <c r="X9">
        <f t="shared" si="2"/>
        <v>2</v>
      </c>
      <c r="Y9">
        <f t="shared" si="2"/>
        <v>2</v>
      </c>
      <c r="Z9">
        <f t="shared" si="2"/>
        <v>2</v>
      </c>
      <c r="AA9">
        <f t="shared" si="2"/>
        <v>2</v>
      </c>
      <c r="AB9">
        <f t="shared" si="2"/>
        <v>2</v>
      </c>
      <c r="AC9">
        <f t="shared" si="2"/>
        <v>2</v>
      </c>
      <c r="AD9">
        <f t="shared" si="2"/>
        <v>2</v>
      </c>
      <c r="AE9">
        <f t="shared" si="2"/>
        <v>2</v>
      </c>
      <c r="AF9">
        <f t="shared" si="2"/>
        <v>2</v>
      </c>
      <c r="AG9">
        <f t="shared" si="2"/>
        <v>2</v>
      </c>
      <c r="AH9">
        <f t="shared" si="2"/>
        <v>2</v>
      </c>
      <c r="AI9">
        <f t="shared" si="2"/>
        <v>2</v>
      </c>
      <c r="AJ9">
        <f t="shared" si="2"/>
        <v>2</v>
      </c>
      <c r="AK9">
        <f t="shared" si="2"/>
        <v>2</v>
      </c>
      <c r="AL9">
        <f t="shared" si="2"/>
        <v>2</v>
      </c>
      <c r="AM9">
        <f t="shared" si="2"/>
        <v>2</v>
      </c>
      <c r="AN9">
        <f t="shared" si="2"/>
        <v>2</v>
      </c>
      <c r="AO9">
        <f t="shared" si="2"/>
        <v>2</v>
      </c>
      <c r="AP9">
        <f t="shared" si="2"/>
        <v>2</v>
      </c>
      <c r="AQ9">
        <f t="shared" si="2"/>
        <v>2</v>
      </c>
      <c r="AR9">
        <f t="shared" si="2"/>
        <v>2</v>
      </c>
      <c r="AS9">
        <f t="shared" si="2"/>
        <v>2</v>
      </c>
      <c r="AT9">
        <f t="shared" si="2"/>
        <v>2</v>
      </c>
      <c r="AU9">
        <f t="shared" si="2"/>
        <v>2</v>
      </c>
      <c r="AV9">
        <f t="shared" si="2"/>
        <v>1</v>
      </c>
    </row>
    <row r="10" spans="1:75">
      <c r="A10" s="11">
        <v>2</v>
      </c>
      <c r="B10">
        <f t="shared" ref="B10:B20" si="3">DAY(DATE($B$7,A10+1,))</f>
        <v>28</v>
      </c>
      <c r="C10" s="10" t="s">
        <v>3</v>
      </c>
      <c r="D10" s="4">
        <v>30</v>
      </c>
      <c r="E10" s="2">
        <f t="shared" ref="E10:E20" si="4">B10*($D$4/100*D10)</f>
        <v>840</v>
      </c>
      <c r="F10" s="2">
        <f t="shared" ref="F10:F20" si="5">SUMPRODUCT(($B10+1-$R$8:$AV$8)*R10:AV10)</f>
        <v>840</v>
      </c>
      <c r="G10" s="15">
        <f t="shared" ref="G10:G20" si="6">(1+B10)*B10/2</f>
        <v>406</v>
      </c>
      <c r="H10" s="16">
        <f t="shared" ref="H10:H20" si="7">E10/G10</f>
        <v>2.0689655172413794</v>
      </c>
      <c r="I10" s="17">
        <f t="shared" ref="I10:I20" si="8">ROUND(H10,)</f>
        <v>2</v>
      </c>
      <c r="J10" s="17">
        <f t="shared" ref="J10:J20" si="9">I10*G10</f>
        <v>812</v>
      </c>
      <c r="K10" s="17">
        <f t="shared" ref="K10:K20" si="10">J10-E10</f>
        <v>-28</v>
      </c>
      <c r="L10" s="17">
        <f t="shared" si="0"/>
        <v>28</v>
      </c>
      <c r="M10" s="17">
        <f t="shared" si="1"/>
        <v>1</v>
      </c>
      <c r="N10" s="17">
        <f t="shared" ref="N10:N20" si="11">IF(L10=0,,INDEX($R$2:$BZ$5,$B10-27,$L10))</f>
        <v>28</v>
      </c>
      <c r="O10" s="17">
        <f t="shared" ref="O10:O20" si="12">IF(K10=0,,K10-N10*SIGN($K10))</f>
        <v>0</v>
      </c>
      <c r="P10" s="17">
        <f t="shared" ref="P10:P20" si="13">ABS(IF(M10=0,L10,ABS(O10))-B10-1)</f>
        <v>29</v>
      </c>
      <c r="Q10" s="15"/>
      <c r="R10">
        <f t="shared" ref="R10:AG20" si="14">IF(R$8&lt;=$B10,$I10-SIGN($K10)*(R$8&lt;=$M10)-SIGN($K10)*(R$8=$P10),)</f>
        <v>3</v>
      </c>
      <c r="S10">
        <f t="shared" si="2"/>
        <v>2</v>
      </c>
      <c r="T10">
        <f t="shared" si="2"/>
        <v>2</v>
      </c>
      <c r="U10">
        <f t="shared" si="2"/>
        <v>2</v>
      </c>
      <c r="V10">
        <f t="shared" si="2"/>
        <v>2</v>
      </c>
      <c r="W10">
        <f t="shared" si="2"/>
        <v>2</v>
      </c>
      <c r="X10">
        <f t="shared" si="2"/>
        <v>2</v>
      </c>
      <c r="Y10">
        <f t="shared" si="2"/>
        <v>2</v>
      </c>
      <c r="Z10">
        <f t="shared" si="2"/>
        <v>2</v>
      </c>
      <c r="AA10">
        <f t="shared" si="2"/>
        <v>2</v>
      </c>
      <c r="AB10">
        <f t="shared" si="2"/>
        <v>2</v>
      </c>
      <c r="AC10">
        <f t="shared" si="2"/>
        <v>2</v>
      </c>
      <c r="AD10">
        <f t="shared" si="2"/>
        <v>2</v>
      </c>
      <c r="AE10">
        <f t="shared" si="2"/>
        <v>2</v>
      </c>
      <c r="AF10">
        <f t="shared" si="2"/>
        <v>2</v>
      </c>
      <c r="AG10">
        <f t="shared" si="2"/>
        <v>2</v>
      </c>
      <c r="AH10">
        <f t="shared" si="2"/>
        <v>2</v>
      </c>
      <c r="AI10">
        <f t="shared" si="2"/>
        <v>2</v>
      </c>
      <c r="AJ10">
        <f t="shared" si="2"/>
        <v>2</v>
      </c>
      <c r="AK10">
        <f t="shared" si="2"/>
        <v>2</v>
      </c>
      <c r="AL10">
        <f t="shared" si="2"/>
        <v>2</v>
      </c>
      <c r="AM10">
        <f t="shared" si="2"/>
        <v>2</v>
      </c>
      <c r="AN10">
        <f t="shared" si="2"/>
        <v>2</v>
      </c>
      <c r="AO10">
        <f t="shared" si="2"/>
        <v>2</v>
      </c>
      <c r="AP10">
        <f t="shared" si="2"/>
        <v>2</v>
      </c>
      <c r="AQ10">
        <f t="shared" si="2"/>
        <v>2</v>
      </c>
      <c r="AR10">
        <f t="shared" si="2"/>
        <v>2</v>
      </c>
      <c r="AS10">
        <f t="shared" si="2"/>
        <v>2</v>
      </c>
      <c r="AT10">
        <f t="shared" si="2"/>
        <v>0</v>
      </c>
      <c r="AU10">
        <f t="shared" si="2"/>
        <v>0</v>
      </c>
      <c r="AV10">
        <f t="shared" si="2"/>
        <v>0</v>
      </c>
    </row>
    <row r="11" spans="1:75">
      <c r="A11" s="11">
        <v>3</v>
      </c>
      <c r="B11">
        <f t="shared" si="3"/>
        <v>31</v>
      </c>
      <c r="C11" s="10" t="s">
        <v>4</v>
      </c>
      <c r="D11" s="4">
        <v>25</v>
      </c>
      <c r="E11" s="2">
        <f t="shared" si="4"/>
        <v>775</v>
      </c>
      <c r="F11" s="2">
        <f t="shared" si="5"/>
        <v>775</v>
      </c>
      <c r="G11" s="15">
        <f t="shared" si="6"/>
        <v>496</v>
      </c>
      <c r="H11" s="16">
        <f t="shared" si="7"/>
        <v>1.5625</v>
      </c>
      <c r="I11" s="17">
        <f t="shared" si="8"/>
        <v>2</v>
      </c>
      <c r="J11" s="17">
        <f t="shared" si="9"/>
        <v>992</v>
      </c>
      <c r="K11" s="17">
        <f t="shared" si="10"/>
        <v>217</v>
      </c>
      <c r="L11" s="17">
        <f t="shared" si="0"/>
        <v>37</v>
      </c>
      <c r="M11" s="17">
        <f t="shared" si="1"/>
        <v>7</v>
      </c>
      <c r="N11" s="17">
        <f t="shared" si="11"/>
        <v>196</v>
      </c>
      <c r="O11" s="17">
        <f t="shared" si="12"/>
        <v>21</v>
      </c>
      <c r="P11" s="17">
        <f t="shared" si="13"/>
        <v>11</v>
      </c>
      <c r="Q11" s="15"/>
      <c r="R11">
        <f t="shared" si="14"/>
        <v>1</v>
      </c>
      <c r="S11">
        <f t="shared" si="2"/>
        <v>1</v>
      </c>
      <c r="T11">
        <f t="shared" si="2"/>
        <v>1</v>
      </c>
      <c r="U11">
        <f t="shared" si="2"/>
        <v>1</v>
      </c>
      <c r="V11">
        <f t="shared" si="2"/>
        <v>1</v>
      </c>
      <c r="W11">
        <f t="shared" si="2"/>
        <v>1</v>
      </c>
      <c r="X11">
        <f t="shared" si="2"/>
        <v>1</v>
      </c>
      <c r="Y11">
        <f t="shared" si="2"/>
        <v>2</v>
      </c>
      <c r="Z11">
        <f t="shared" si="2"/>
        <v>2</v>
      </c>
      <c r="AA11">
        <f t="shared" si="2"/>
        <v>2</v>
      </c>
      <c r="AB11">
        <f t="shared" si="2"/>
        <v>1</v>
      </c>
      <c r="AC11">
        <f t="shared" si="2"/>
        <v>2</v>
      </c>
      <c r="AD11">
        <f t="shared" si="2"/>
        <v>2</v>
      </c>
      <c r="AE11">
        <f t="shared" si="2"/>
        <v>2</v>
      </c>
      <c r="AF11">
        <f t="shared" si="2"/>
        <v>2</v>
      </c>
      <c r="AG11">
        <f t="shared" si="2"/>
        <v>2</v>
      </c>
      <c r="AH11">
        <f t="shared" si="2"/>
        <v>2</v>
      </c>
      <c r="AI11">
        <f t="shared" si="2"/>
        <v>2</v>
      </c>
      <c r="AJ11">
        <f t="shared" si="2"/>
        <v>2</v>
      </c>
      <c r="AK11">
        <f t="shared" si="2"/>
        <v>2</v>
      </c>
      <c r="AL11">
        <f t="shared" si="2"/>
        <v>2</v>
      </c>
      <c r="AM11">
        <f t="shared" si="2"/>
        <v>2</v>
      </c>
      <c r="AN11">
        <f t="shared" si="2"/>
        <v>2</v>
      </c>
      <c r="AO11">
        <f t="shared" si="2"/>
        <v>2</v>
      </c>
      <c r="AP11">
        <f t="shared" si="2"/>
        <v>2</v>
      </c>
      <c r="AQ11">
        <f t="shared" si="2"/>
        <v>2</v>
      </c>
      <c r="AR11">
        <f t="shared" si="2"/>
        <v>2</v>
      </c>
      <c r="AS11">
        <f t="shared" si="2"/>
        <v>2</v>
      </c>
      <c r="AT11">
        <f t="shared" si="2"/>
        <v>2</v>
      </c>
      <c r="AU11">
        <f t="shared" si="2"/>
        <v>2</v>
      </c>
      <c r="AV11">
        <f t="shared" si="2"/>
        <v>2</v>
      </c>
    </row>
    <row r="12" spans="1:75">
      <c r="A12" s="11">
        <v>4</v>
      </c>
      <c r="B12">
        <f t="shared" si="3"/>
        <v>30</v>
      </c>
      <c r="C12" s="10" t="s">
        <v>5</v>
      </c>
      <c r="D12" s="4">
        <v>25</v>
      </c>
      <c r="E12" s="2">
        <f t="shared" si="4"/>
        <v>750</v>
      </c>
      <c r="F12" s="2">
        <f t="shared" si="5"/>
        <v>750</v>
      </c>
      <c r="G12" s="15">
        <f t="shared" si="6"/>
        <v>465</v>
      </c>
      <c r="H12" s="16">
        <f t="shared" si="7"/>
        <v>1.6129032258064515</v>
      </c>
      <c r="I12" s="17">
        <f t="shared" si="8"/>
        <v>2</v>
      </c>
      <c r="J12" s="17">
        <f t="shared" si="9"/>
        <v>930</v>
      </c>
      <c r="K12" s="17">
        <f t="shared" si="10"/>
        <v>180</v>
      </c>
      <c r="L12" s="17">
        <f t="shared" si="0"/>
        <v>35</v>
      </c>
      <c r="M12" s="17">
        <f t="shared" si="1"/>
        <v>6</v>
      </c>
      <c r="N12" s="17">
        <f t="shared" si="11"/>
        <v>165</v>
      </c>
      <c r="O12" s="17">
        <f t="shared" si="12"/>
        <v>15</v>
      </c>
      <c r="P12" s="17">
        <f t="shared" si="13"/>
        <v>16</v>
      </c>
      <c r="Q12" s="15"/>
      <c r="R12">
        <f t="shared" si="14"/>
        <v>1</v>
      </c>
      <c r="S12">
        <f t="shared" si="2"/>
        <v>1</v>
      </c>
      <c r="T12">
        <f t="shared" si="2"/>
        <v>1</v>
      </c>
      <c r="U12">
        <f t="shared" si="2"/>
        <v>1</v>
      </c>
      <c r="V12">
        <f t="shared" si="2"/>
        <v>1</v>
      </c>
      <c r="W12">
        <f t="shared" si="2"/>
        <v>1</v>
      </c>
      <c r="X12">
        <f t="shared" si="2"/>
        <v>2</v>
      </c>
      <c r="Y12">
        <f t="shared" si="2"/>
        <v>2</v>
      </c>
      <c r="Z12">
        <f t="shared" si="2"/>
        <v>2</v>
      </c>
      <c r="AA12">
        <f t="shared" si="2"/>
        <v>2</v>
      </c>
      <c r="AB12">
        <f t="shared" si="2"/>
        <v>2</v>
      </c>
      <c r="AC12">
        <f t="shared" si="2"/>
        <v>2</v>
      </c>
      <c r="AD12">
        <f t="shared" si="2"/>
        <v>2</v>
      </c>
      <c r="AE12">
        <f t="shared" si="2"/>
        <v>2</v>
      </c>
      <c r="AF12">
        <f t="shared" si="2"/>
        <v>2</v>
      </c>
      <c r="AG12">
        <f t="shared" si="2"/>
        <v>1</v>
      </c>
      <c r="AH12">
        <f t="shared" si="2"/>
        <v>2</v>
      </c>
      <c r="AI12">
        <f t="shared" si="2"/>
        <v>2</v>
      </c>
      <c r="AJ12">
        <f t="shared" si="2"/>
        <v>2</v>
      </c>
      <c r="AK12">
        <f t="shared" si="2"/>
        <v>2</v>
      </c>
      <c r="AL12">
        <f t="shared" si="2"/>
        <v>2</v>
      </c>
      <c r="AM12">
        <f t="shared" si="2"/>
        <v>2</v>
      </c>
      <c r="AN12">
        <f t="shared" si="2"/>
        <v>2</v>
      </c>
      <c r="AO12">
        <f t="shared" si="2"/>
        <v>2</v>
      </c>
      <c r="AP12">
        <f t="shared" si="2"/>
        <v>2</v>
      </c>
      <c r="AQ12">
        <f t="shared" si="2"/>
        <v>2</v>
      </c>
      <c r="AR12">
        <f t="shared" si="2"/>
        <v>2</v>
      </c>
      <c r="AS12">
        <f t="shared" si="2"/>
        <v>2</v>
      </c>
      <c r="AT12">
        <f t="shared" si="2"/>
        <v>2</v>
      </c>
      <c r="AU12">
        <f t="shared" si="2"/>
        <v>2</v>
      </c>
      <c r="AV12">
        <f t="shared" si="2"/>
        <v>0</v>
      </c>
    </row>
    <row r="13" spans="1:75">
      <c r="A13" s="11">
        <v>5</v>
      </c>
      <c r="B13">
        <f t="shared" si="3"/>
        <v>31</v>
      </c>
      <c r="C13" s="10" t="s">
        <v>6</v>
      </c>
      <c r="D13" s="4">
        <v>15</v>
      </c>
      <c r="E13" s="2">
        <f t="shared" si="4"/>
        <v>465</v>
      </c>
      <c r="F13" s="2">
        <f t="shared" si="5"/>
        <v>465</v>
      </c>
      <c r="G13" s="15">
        <f t="shared" si="6"/>
        <v>496</v>
      </c>
      <c r="H13" s="16">
        <f t="shared" si="7"/>
        <v>0.9375</v>
      </c>
      <c r="I13" s="17">
        <f t="shared" si="8"/>
        <v>1</v>
      </c>
      <c r="J13" s="17">
        <f t="shared" si="9"/>
        <v>496</v>
      </c>
      <c r="K13" s="17">
        <f t="shared" si="10"/>
        <v>31</v>
      </c>
      <c r="L13" s="17">
        <f t="shared" si="0"/>
        <v>31</v>
      </c>
      <c r="M13" s="17">
        <f t="shared" si="1"/>
        <v>1</v>
      </c>
      <c r="N13" s="17">
        <f t="shared" si="11"/>
        <v>31</v>
      </c>
      <c r="O13" s="17">
        <f t="shared" si="12"/>
        <v>0</v>
      </c>
      <c r="P13" s="17">
        <f t="shared" si="13"/>
        <v>32</v>
      </c>
      <c r="Q13" s="15"/>
      <c r="R13">
        <f t="shared" si="14"/>
        <v>0</v>
      </c>
      <c r="S13">
        <f t="shared" si="2"/>
        <v>1</v>
      </c>
      <c r="T13">
        <f t="shared" si="2"/>
        <v>1</v>
      </c>
      <c r="U13">
        <f t="shared" si="2"/>
        <v>1</v>
      </c>
      <c r="V13">
        <f t="shared" si="2"/>
        <v>1</v>
      </c>
      <c r="W13">
        <f t="shared" si="2"/>
        <v>1</v>
      </c>
      <c r="X13">
        <f t="shared" si="2"/>
        <v>1</v>
      </c>
      <c r="Y13">
        <f t="shared" si="2"/>
        <v>1</v>
      </c>
      <c r="Z13">
        <f t="shared" si="2"/>
        <v>1</v>
      </c>
      <c r="AA13">
        <f t="shared" si="2"/>
        <v>1</v>
      </c>
      <c r="AB13">
        <f t="shared" si="2"/>
        <v>1</v>
      </c>
      <c r="AC13">
        <f t="shared" si="2"/>
        <v>1</v>
      </c>
      <c r="AD13">
        <f t="shared" si="2"/>
        <v>1</v>
      </c>
      <c r="AE13">
        <f t="shared" si="2"/>
        <v>1</v>
      </c>
      <c r="AF13">
        <f t="shared" si="2"/>
        <v>1</v>
      </c>
      <c r="AG13">
        <f t="shared" si="2"/>
        <v>1</v>
      </c>
      <c r="AH13">
        <f t="shared" si="2"/>
        <v>1</v>
      </c>
      <c r="AI13">
        <f t="shared" si="2"/>
        <v>1</v>
      </c>
      <c r="AJ13">
        <f t="shared" si="2"/>
        <v>1</v>
      </c>
      <c r="AK13">
        <f t="shared" si="2"/>
        <v>1</v>
      </c>
      <c r="AL13">
        <f t="shared" si="2"/>
        <v>1</v>
      </c>
      <c r="AM13">
        <f t="shared" si="2"/>
        <v>1</v>
      </c>
      <c r="AN13">
        <f t="shared" si="2"/>
        <v>1</v>
      </c>
      <c r="AO13">
        <f t="shared" si="2"/>
        <v>1</v>
      </c>
      <c r="AP13">
        <f t="shared" si="2"/>
        <v>1</v>
      </c>
      <c r="AQ13">
        <f t="shared" si="2"/>
        <v>1</v>
      </c>
      <c r="AR13">
        <f t="shared" si="2"/>
        <v>1</v>
      </c>
      <c r="AS13">
        <f t="shared" si="2"/>
        <v>1</v>
      </c>
      <c r="AT13">
        <f t="shared" si="2"/>
        <v>1</v>
      </c>
      <c r="AU13">
        <f t="shared" si="2"/>
        <v>1</v>
      </c>
      <c r="AV13">
        <f t="shared" si="2"/>
        <v>1</v>
      </c>
    </row>
    <row r="14" spans="1:75">
      <c r="A14" s="11">
        <v>6</v>
      </c>
      <c r="B14">
        <f t="shared" si="3"/>
        <v>30</v>
      </c>
      <c r="C14" s="10" t="s">
        <v>7</v>
      </c>
      <c r="D14" s="4">
        <v>10</v>
      </c>
      <c r="E14" s="2">
        <f t="shared" si="4"/>
        <v>300</v>
      </c>
      <c r="F14" s="2">
        <f t="shared" si="5"/>
        <v>300</v>
      </c>
      <c r="G14" s="15">
        <f t="shared" si="6"/>
        <v>465</v>
      </c>
      <c r="H14" s="16">
        <f t="shared" si="7"/>
        <v>0.64516129032258063</v>
      </c>
      <c r="I14" s="17">
        <f t="shared" si="8"/>
        <v>1</v>
      </c>
      <c r="J14" s="17">
        <f t="shared" si="9"/>
        <v>465</v>
      </c>
      <c r="K14" s="17">
        <f t="shared" si="10"/>
        <v>165</v>
      </c>
      <c r="L14" s="17">
        <f t="shared" si="0"/>
        <v>35</v>
      </c>
      <c r="M14" s="17">
        <f t="shared" si="1"/>
        <v>6</v>
      </c>
      <c r="N14" s="17">
        <f t="shared" si="11"/>
        <v>165</v>
      </c>
      <c r="O14" s="17">
        <f t="shared" si="12"/>
        <v>0</v>
      </c>
      <c r="P14" s="17">
        <f t="shared" si="13"/>
        <v>31</v>
      </c>
      <c r="Q14" s="15"/>
      <c r="R14">
        <f t="shared" si="14"/>
        <v>0</v>
      </c>
      <c r="S14">
        <f t="shared" si="2"/>
        <v>0</v>
      </c>
      <c r="T14">
        <f t="shared" si="2"/>
        <v>0</v>
      </c>
      <c r="U14">
        <f t="shared" si="2"/>
        <v>0</v>
      </c>
      <c r="V14">
        <f t="shared" si="2"/>
        <v>0</v>
      </c>
      <c r="W14">
        <f t="shared" si="2"/>
        <v>0</v>
      </c>
      <c r="X14">
        <f t="shared" si="2"/>
        <v>1</v>
      </c>
      <c r="Y14">
        <f t="shared" si="2"/>
        <v>1</v>
      </c>
      <c r="Z14">
        <f t="shared" si="2"/>
        <v>1</v>
      </c>
      <c r="AA14">
        <f t="shared" si="2"/>
        <v>1</v>
      </c>
      <c r="AB14">
        <f t="shared" si="2"/>
        <v>1</v>
      </c>
      <c r="AC14">
        <f t="shared" si="2"/>
        <v>1</v>
      </c>
      <c r="AD14">
        <f t="shared" si="2"/>
        <v>1</v>
      </c>
      <c r="AE14">
        <f t="shared" si="2"/>
        <v>1</v>
      </c>
      <c r="AF14">
        <f t="shared" si="2"/>
        <v>1</v>
      </c>
      <c r="AG14">
        <f t="shared" si="2"/>
        <v>1</v>
      </c>
      <c r="AH14">
        <f t="shared" si="2"/>
        <v>1</v>
      </c>
      <c r="AI14">
        <f t="shared" si="2"/>
        <v>1</v>
      </c>
      <c r="AJ14">
        <f t="shared" si="2"/>
        <v>1</v>
      </c>
      <c r="AK14">
        <f t="shared" si="2"/>
        <v>1</v>
      </c>
      <c r="AL14">
        <f t="shared" si="2"/>
        <v>1</v>
      </c>
      <c r="AM14">
        <f t="shared" si="2"/>
        <v>1</v>
      </c>
      <c r="AN14">
        <f t="shared" si="2"/>
        <v>1</v>
      </c>
      <c r="AO14">
        <f t="shared" si="2"/>
        <v>1</v>
      </c>
      <c r="AP14">
        <f t="shared" si="2"/>
        <v>1</v>
      </c>
      <c r="AQ14">
        <f t="shared" si="2"/>
        <v>1</v>
      </c>
      <c r="AR14">
        <f t="shared" si="2"/>
        <v>1</v>
      </c>
      <c r="AS14">
        <f t="shared" si="2"/>
        <v>1</v>
      </c>
      <c r="AT14">
        <f t="shared" si="2"/>
        <v>1</v>
      </c>
      <c r="AU14">
        <f t="shared" si="2"/>
        <v>1</v>
      </c>
      <c r="AV14">
        <f t="shared" si="2"/>
        <v>0</v>
      </c>
    </row>
    <row r="15" spans="1:75">
      <c r="A15" s="11">
        <v>7</v>
      </c>
      <c r="B15">
        <f t="shared" si="3"/>
        <v>31</v>
      </c>
      <c r="C15" s="10" t="s">
        <v>8</v>
      </c>
      <c r="D15" s="4">
        <v>10</v>
      </c>
      <c r="E15" s="2">
        <f t="shared" si="4"/>
        <v>310</v>
      </c>
      <c r="F15" s="2">
        <f t="shared" si="5"/>
        <v>310</v>
      </c>
      <c r="G15" s="15">
        <f t="shared" si="6"/>
        <v>496</v>
      </c>
      <c r="H15" s="16">
        <f t="shared" si="7"/>
        <v>0.625</v>
      </c>
      <c r="I15" s="17">
        <f t="shared" si="8"/>
        <v>1</v>
      </c>
      <c r="J15" s="17">
        <f t="shared" si="9"/>
        <v>496</v>
      </c>
      <c r="K15" s="17">
        <f t="shared" si="10"/>
        <v>186</v>
      </c>
      <c r="L15" s="17">
        <f t="shared" si="0"/>
        <v>36</v>
      </c>
      <c r="M15" s="17">
        <f t="shared" si="1"/>
        <v>6</v>
      </c>
      <c r="N15" s="17">
        <f t="shared" si="11"/>
        <v>171</v>
      </c>
      <c r="O15" s="17">
        <f t="shared" si="12"/>
        <v>15</v>
      </c>
      <c r="P15" s="17">
        <f t="shared" si="13"/>
        <v>17</v>
      </c>
      <c r="Q15" s="15"/>
      <c r="R15">
        <f t="shared" si="14"/>
        <v>0</v>
      </c>
      <c r="S15">
        <f t="shared" si="2"/>
        <v>0</v>
      </c>
      <c r="T15">
        <f t="shared" si="2"/>
        <v>0</v>
      </c>
      <c r="U15">
        <f t="shared" si="2"/>
        <v>0</v>
      </c>
      <c r="V15">
        <f t="shared" si="2"/>
        <v>0</v>
      </c>
      <c r="W15">
        <f t="shared" si="2"/>
        <v>0</v>
      </c>
      <c r="X15">
        <f t="shared" si="2"/>
        <v>1</v>
      </c>
      <c r="Y15">
        <f t="shared" si="2"/>
        <v>1</v>
      </c>
      <c r="Z15">
        <f t="shared" si="2"/>
        <v>1</v>
      </c>
      <c r="AA15">
        <f t="shared" si="2"/>
        <v>1</v>
      </c>
      <c r="AB15">
        <f t="shared" si="2"/>
        <v>1</v>
      </c>
      <c r="AC15">
        <f t="shared" si="2"/>
        <v>1</v>
      </c>
      <c r="AD15">
        <f t="shared" si="2"/>
        <v>1</v>
      </c>
      <c r="AE15">
        <f t="shared" si="2"/>
        <v>1</v>
      </c>
      <c r="AF15">
        <f t="shared" si="2"/>
        <v>1</v>
      </c>
      <c r="AG15">
        <f t="shared" si="2"/>
        <v>1</v>
      </c>
      <c r="AH15">
        <f t="shared" si="2"/>
        <v>0</v>
      </c>
      <c r="AI15">
        <f t="shared" si="2"/>
        <v>1</v>
      </c>
      <c r="AJ15">
        <f t="shared" si="2"/>
        <v>1</v>
      </c>
      <c r="AK15">
        <f t="shared" si="2"/>
        <v>1</v>
      </c>
      <c r="AL15">
        <f t="shared" si="2"/>
        <v>1</v>
      </c>
      <c r="AM15">
        <f t="shared" si="2"/>
        <v>1</v>
      </c>
      <c r="AN15">
        <f t="shared" si="2"/>
        <v>1</v>
      </c>
      <c r="AO15">
        <f t="shared" si="2"/>
        <v>1</v>
      </c>
      <c r="AP15">
        <f t="shared" si="2"/>
        <v>1</v>
      </c>
      <c r="AQ15">
        <f t="shared" si="2"/>
        <v>1</v>
      </c>
      <c r="AR15">
        <f t="shared" si="2"/>
        <v>1</v>
      </c>
      <c r="AS15">
        <f t="shared" si="2"/>
        <v>1</v>
      </c>
      <c r="AT15">
        <f t="shared" si="2"/>
        <v>1</v>
      </c>
      <c r="AU15">
        <f t="shared" si="2"/>
        <v>1</v>
      </c>
      <c r="AV15">
        <f t="shared" si="2"/>
        <v>1</v>
      </c>
    </row>
    <row r="16" spans="1:75">
      <c r="A16" s="11">
        <v>8</v>
      </c>
      <c r="B16">
        <f t="shared" si="3"/>
        <v>31</v>
      </c>
      <c r="C16" s="10" t="s">
        <v>9</v>
      </c>
      <c r="D16" s="4">
        <v>10</v>
      </c>
      <c r="E16" s="2">
        <f t="shared" si="4"/>
        <v>310</v>
      </c>
      <c r="F16" s="2">
        <f t="shared" si="5"/>
        <v>310</v>
      </c>
      <c r="G16" s="15">
        <f t="shared" si="6"/>
        <v>496</v>
      </c>
      <c r="H16" s="16">
        <f t="shared" si="7"/>
        <v>0.625</v>
      </c>
      <c r="I16" s="17">
        <f t="shared" si="8"/>
        <v>1</v>
      </c>
      <c r="J16" s="17">
        <f t="shared" si="9"/>
        <v>496</v>
      </c>
      <c r="K16" s="17">
        <f t="shared" si="10"/>
        <v>186</v>
      </c>
      <c r="L16" s="17">
        <f t="shared" si="0"/>
        <v>36</v>
      </c>
      <c r="M16" s="17">
        <f t="shared" si="1"/>
        <v>6</v>
      </c>
      <c r="N16" s="17">
        <f t="shared" si="11"/>
        <v>171</v>
      </c>
      <c r="O16" s="17">
        <f t="shared" si="12"/>
        <v>15</v>
      </c>
      <c r="P16" s="17">
        <f t="shared" si="13"/>
        <v>17</v>
      </c>
      <c r="Q16" s="15"/>
      <c r="R16">
        <f t="shared" si="14"/>
        <v>0</v>
      </c>
      <c r="S16">
        <f t="shared" si="2"/>
        <v>0</v>
      </c>
      <c r="T16">
        <f t="shared" si="2"/>
        <v>0</v>
      </c>
      <c r="U16">
        <f t="shared" si="2"/>
        <v>0</v>
      </c>
      <c r="V16">
        <f t="shared" si="2"/>
        <v>0</v>
      </c>
      <c r="W16">
        <f t="shared" si="2"/>
        <v>0</v>
      </c>
      <c r="X16">
        <f t="shared" si="2"/>
        <v>1</v>
      </c>
      <c r="Y16">
        <f t="shared" si="2"/>
        <v>1</v>
      </c>
      <c r="Z16">
        <f t="shared" si="2"/>
        <v>1</v>
      </c>
      <c r="AA16">
        <f t="shared" si="2"/>
        <v>1</v>
      </c>
      <c r="AB16">
        <f t="shared" si="2"/>
        <v>1</v>
      </c>
      <c r="AC16">
        <f t="shared" si="2"/>
        <v>1</v>
      </c>
      <c r="AD16">
        <f t="shared" si="2"/>
        <v>1</v>
      </c>
      <c r="AE16">
        <f t="shared" si="2"/>
        <v>1</v>
      </c>
      <c r="AF16">
        <f t="shared" si="2"/>
        <v>1</v>
      </c>
      <c r="AG16">
        <f t="shared" si="2"/>
        <v>1</v>
      </c>
      <c r="AH16">
        <f t="shared" si="2"/>
        <v>0</v>
      </c>
      <c r="AI16">
        <f t="shared" si="2"/>
        <v>1</v>
      </c>
      <c r="AJ16">
        <f t="shared" si="2"/>
        <v>1</v>
      </c>
      <c r="AK16">
        <f t="shared" si="2"/>
        <v>1</v>
      </c>
      <c r="AL16">
        <f t="shared" si="2"/>
        <v>1</v>
      </c>
      <c r="AM16">
        <f t="shared" si="2"/>
        <v>1</v>
      </c>
      <c r="AN16">
        <f t="shared" si="2"/>
        <v>1</v>
      </c>
      <c r="AO16">
        <f t="shared" si="2"/>
        <v>1</v>
      </c>
      <c r="AP16">
        <f t="shared" si="2"/>
        <v>1</v>
      </c>
      <c r="AQ16">
        <f t="shared" si="2"/>
        <v>1</v>
      </c>
      <c r="AR16">
        <f t="shared" si="2"/>
        <v>1</v>
      </c>
      <c r="AS16">
        <f t="shared" si="2"/>
        <v>1</v>
      </c>
      <c r="AT16">
        <f t="shared" si="2"/>
        <v>1</v>
      </c>
      <c r="AU16">
        <f t="shared" si="2"/>
        <v>1</v>
      </c>
      <c r="AV16">
        <f t="shared" si="2"/>
        <v>1</v>
      </c>
    </row>
    <row r="17" spans="1:48">
      <c r="A17" s="11">
        <v>9</v>
      </c>
      <c r="B17">
        <f t="shared" si="3"/>
        <v>30</v>
      </c>
      <c r="C17" s="10" t="s">
        <v>10</v>
      </c>
      <c r="D17" s="4">
        <v>15</v>
      </c>
      <c r="E17" s="2">
        <f t="shared" si="4"/>
        <v>450</v>
      </c>
      <c r="F17" s="2">
        <f t="shared" si="5"/>
        <v>450</v>
      </c>
      <c r="G17" s="15">
        <f t="shared" si="6"/>
        <v>465</v>
      </c>
      <c r="H17" s="16">
        <f t="shared" si="7"/>
        <v>0.967741935483871</v>
      </c>
      <c r="I17" s="17">
        <f t="shared" si="8"/>
        <v>1</v>
      </c>
      <c r="J17" s="17">
        <f t="shared" si="9"/>
        <v>465</v>
      </c>
      <c r="K17" s="17">
        <f t="shared" si="10"/>
        <v>15</v>
      </c>
      <c r="L17" s="17">
        <f t="shared" si="0"/>
        <v>15</v>
      </c>
      <c r="M17" s="17">
        <f t="shared" si="1"/>
        <v>0</v>
      </c>
      <c r="N17" s="17">
        <f t="shared" si="11"/>
        <v>15</v>
      </c>
      <c r="O17" s="17">
        <f t="shared" si="12"/>
        <v>0</v>
      </c>
      <c r="P17" s="17">
        <f t="shared" si="13"/>
        <v>16</v>
      </c>
      <c r="Q17" s="15"/>
      <c r="R17">
        <f t="shared" si="14"/>
        <v>1</v>
      </c>
      <c r="S17">
        <f t="shared" si="2"/>
        <v>1</v>
      </c>
      <c r="T17">
        <f t="shared" si="2"/>
        <v>1</v>
      </c>
      <c r="U17">
        <f t="shared" si="2"/>
        <v>1</v>
      </c>
      <c r="V17">
        <f t="shared" si="2"/>
        <v>1</v>
      </c>
      <c r="W17">
        <f t="shared" si="2"/>
        <v>1</v>
      </c>
      <c r="X17">
        <f t="shared" si="2"/>
        <v>1</v>
      </c>
      <c r="Y17">
        <f t="shared" si="2"/>
        <v>1</v>
      </c>
      <c r="Z17">
        <f t="shared" si="2"/>
        <v>1</v>
      </c>
      <c r="AA17">
        <f t="shared" si="2"/>
        <v>1</v>
      </c>
      <c r="AB17">
        <f t="shared" si="2"/>
        <v>1</v>
      </c>
      <c r="AC17">
        <f t="shared" si="2"/>
        <v>1</v>
      </c>
      <c r="AD17">
        <f t="shared" si="2"/>
        <v>1</v>
      </c>
      <c r="AE17">
        <f t="shared" si="2"/>
        <v>1</v>
      </c>
      <c r="AF17">
        <f t="shared" si="2"/>
        <v>1</v>
      </c>
      <c r="AG17">
        <f t="shared" si="2"/>
        <v>0</v>
      </c>
      <c r="AH17">
        <f t="shared" ref="AH17:AV20" si="15">IF(AH$8&lt;=$B17,$I17-SIGN($K17)*(AH$8&lt;=$M17)-SIGN($K17)*(AH$8=$P17),)</f>
        <v>1</v>
      </c>
      <c r="AI17">
        <f t="shared" si="15"/>
        <v>1</v>
      </c>
      <c r="AJ17">
        <f t="shared" si="15"/>
        <v>1</v>
      </c>
      <c r="AK17">
        <f t="shared" si="15"/>
        <v>1</v>
      </c>
      <c r="AL17">
        <f t="shared" si="15"/>
        <v>1</v>
      </c>
      <c r="AM17">
        <f t="shared" si="15"/>
        <v>1</v>
      </c>
      <c r="AN17">
        <f t="shared" si="15"/>
        <v>1</v>
      </c>
      <c r="AO17">
        <f t="shared" si="15"/>
        <v>1</v>
      </c>
      <c r="AP17">
        <f t="shared" si="15"/>
        <v>1</v>
      </c>
      <c r="AQ17">
        <f t="shared" si="15"/>
        <v>1</v>
      </c>
      <c r="AR17">
        <f t="shared" si="15"/>
        <v>1</v>
      </c>
      <c r="AS17">
        <f t="shared" si="15"/>
        <v>1</v>
      </c>
      <c r="AT17">
        <f t="shared" si="15"/>
        <v>1</v>
      </c>
      <c r="AU17">
        <f t="shared" si="15"/>
        <v>1</v>
      </c>
      <c r="AV17">
        <f t="shared" si="15"/>
        <v>0</v>
      </c>
    </row>
    <row r="18" spans="1:48">
      <c r="A18" s="11">
        <v>10</v>
      </c>
      <c r="B18">
        <f t="shared" si="3"/>
        <v>31</v>
      </c>
      <c r="C18" s="10" t="s">
        <v>11</v>
      </c>
      <c r="D18" s="4">
        <v>25</v>
      </c>
      <c r="E18" s="2">
        <f t="shared" si="4"/>
        <v>775</v>
      </c>
      <c r="F18" s="2">
        <f t="shared" si="5"/>
        <v>775</v>
      </c>
      <c r="G18" s="15">
        <f t="shared" si="6"/>
        <v>496</v>
      </c>
      <c r="H18" s="16">
        <f t="shared" si="7"/>
        <v>1.5625</v>
      </c>
      <c r="I18" s="17">
        <f t="shared" si="8"/>
        <v>2</v>
      </c>
      <c r="J18" s="17">
        <f t="shared" si="9"/>
        <v>992</v>
      </c>
      <c r="K18" s="17">
        <f t="shared" si="10"/>
        <v>217</v>
      </c>
      <c r="L18" s="17">
        <f t="shared" si="0"/>
        <v>37</v>
      </c>
      <c r="M18" s="17">
        <f t="shared" si="1"/>
        <v>7</v>
      </c>
      <c r="N18" s="17">
        <f t="shared" si="11"/>
        <v>196</v>
      </c>
      <c r="O18" s="17">
        <f t="shared" si="12"/>
        <v>21</v>
      </c>
      <c r="P18" s="17">
        <f t="shared" si="13"/>
        <v>11</v>
      </c>
      <c r="Q18" s="15"/>
      <c r="R18">
        <f t="shared" si="14"/>
        <v>1</v>
      </c>
      <c r="S18">
        <f t="shared" si="14"/>
        <v>1</v>
      </c>
      <c r="T18">
        <f t="shared" si="14"/>
        <v>1</v>
      </c>
      <c r="U18">
        <f t="shared" si="14"/>
        <v>1</v>
      </c>
      <c r="V18">
        <f t="shared" si="14"/>
        <v>1</v>
      </c>
      <c r="W18">
        <f t="shared" si="14"/>
        <v>1</v>
      </c>
      <c r="X18">
        <f t="shared" si="14"/>
        <v>1</v>
      </c>
      <c r="Y18">
        <f t="shared" si="14"/>
        <v>2</v>
      </c>
      <c r="Z18">
        <f t="shared" si="14"/>
        <v>2</v>
      </c>
      <c r="AA18">
        <f t="shared" si="14"/>
        <v>2</v>
      </c>
      <c r="AB18">
        <f t="shared" si="14"/>
        <v>1</v>
      </c>
      <c r="AC18">
        <f t="shared" si="14"/>
        <v>2</v>
      </c>
      <c r="AD18">
        <f t="shared" si="14"/>
        <v>2</v>
      </c>
      <c r="AE18">
        <f t="shared" si="14"/>
        <v>2</v>
      </c>
      <c r="AF18">
        <f t="shared" si="14"/>
        <v>2</v>
      </c>
      <c r="AG18">
        <f t="shared" si="14"/>
        <v>2</v>
      </c>
      <c r="AH18">
        <f t="shared" si="15"/>
        <v>2</v>
      </c>
      <c r="AI18">
        <f t="shared" si="15"/>
        <v>2</v>
      </c>
      <c r="AJ18">
        <f t="shared" si="15"/>
        <v>2</v>
      </c>
      <c r="AK18">
        <f t="shared" si="15"/>
        <v>2</v>
      </c>
      <c r="AL18">
        <f t="shared" si="15"/>
        <v>2</v>
      </c>
      <c r="AM18">
        <f t="shared" si="15"/>
        <v>2</v>
      </c>
      <c r="AN18">
        <f t="shared" si="15"/>
        <v>2</v>
      </c>
      <c r="AO18">
        <f t="shared" si="15"/>
        <v>2</v>
      </c>
      <c r="AP18">
        <f t="shared" si="15"/>
        <v>2</v>
      </c>
      <c r="AQ18">
        <f t="shared" si="15"/>
        <v>2</v>
      </c>
      <c r="AR18">
        <f t="shared" si="15"/>
        <v>2</v>
      </c>
      <c r="AS18">
        <f t="shared" si="15"/>
        <v>2</v>
      </c>
      <c r="AT18">
        <f t="shared" si="15"/>
        <v>2</v>
      </c>
      <c r="AU18">
        <f t="shared" si="15"/>
        <v>2</v>
      </c>
      <c r="AV18">
        <f t="shared" si="15"/>
        <v>2</v>
      </c>
    </row>
    <row r="19" spans="1:48">
      <c r="A19" s="11">
        <v>11</v>
      </c>
      <c r="B19">
        <f t="shared" si="3"/>
        <v>30</v>
      </c>
      <c r="C19" s="10" t="s">
        <v>12</v>
      </c>
      <c r="D19" s="4">
        <v>25</v>
      </c>
      <c r="E19" s="2">
        <f t="shared" si="4"/>
        <v>750</v>
      </c>
      <c r="F19" s="2">
        <f t="shared" si="5"/>
        <v>750</v>
      </c>
      <c r="G19" s="15">
        <f t="shared" si="6"/>
        <v>465</v>
      </c>
      <c r="H19" s="16">
        <f t="shared" si="7"/>
        <v>1.6129032258064515</v>
      </c>
      <c r="I19" s="17">
        <f t="shared" si="8"/>
        <v>2</v>
      </c>
      <c r="J19" s="17">
        <f t="shared" si="9"/>
        <v>930</v>
      </c>
      <c r="K19" s="17">
        <f t="shared" si="10"/>
        <v>180</v>
      </c>
      <c r="L19" s="17">
        <f t="shared" si="0"/>
        <v>35</v>
      </c>
      <c r="M19" s="17">
        <f t="shared" si="1"/>
        <v>6</v>
      </c>
      <c r="N19" s="17">
        <f t="shared" si="11"/>
        <v>165</v>
      </c>
      <c r="O19" s="17">
        <f t="shared" si="12"/>
        <v>15</v>
      </c>
      <c r="P19" s="17">
        <f t="shared" si="13"/>
        <v>16</v>
      </c>
      <c r="Q19" s="15"/>
      <c r="R19">
        <f t="shared" si="14"/>
        <v>1</v>
      </c>
      <c r="S19">
        <f t="shared" si="14"/>
        <v>1</v>
      </c>
      <c r="T19">
        <f t="shared" si="14"/>
        <v>1</v>
      </c>
      <c r="U19">
        <f t="shared" si="14"/>
        <v>1</v>
      </c>
      <c r="V19">
        <f t="shared" si="14"/>
        <v>1</v>
      </c>
      <c r="W19">
        <f t="shared" si="14"/>
        <v>1</v>
      </c>
      <c r="X19">
        <f t="shared" si="14"/>
        <v>2</v>
      </c>
      <c r="Y19">
        <f t="shared" si="14"/>
        <v>2</v>
      </c>
      <c r="Z19">
        <f t="shared" si="14"/>
        <v>2</v>
      </c>
      <c r="AA19">
        <f t="shared" si="14"/>
        <v>2</v>
      </c>
      <c r="AB19">
        <f t="shared" si="14"/>
        <v>2</v>
      </c>
      <c r="AC19">
        <f t="shared" si="14"/>
        <v>2</v>
      </c>
      <c r="AD19">
        <f t="shared" si="14"/>
        <v>2</v>
      </c>
      <c r="AE19">
        <f t="shared" si="14"/>
        <v>2</v>
      </c>
      <c r="AF19">
        <f t="shared" si="14"/>
        <v>2</v>
      </c>
      <c r="AG19">
        <f t="shared" si="14"/>
        <v>1</v>
      </c>
      <c r="AH19">
        <f t="shared" si="15"/>
        <v>2</v>
      </c>
      <c r="AI19">
        <f t="shared" si="15"/>
        <v>2</v>
      </c>
      <c r="AJ19">
        <f t="shared" si="15"/>
        <v>2</v>
      </c>
      <c r="AK19">
        <f t="shared" si="15"/>
        <v>2</v>
      </c>
      <c r="AL19">
        <f t="shared" si="15"/>
        <v>2</v>
      </c>
      <c r="AM19">
        <f t="shared" si="15"/>
        <v>2</v>
      </c>
      <c r="AN19">
        <f t="shared" si="15"/>
        <v>2</v>
      </c>
      <c r="AO19">
        <f t="shared" si="15"/>
        <v>2</v>
      </c>
      <c r="AP19">
        <f t="shared" si="15"/>
        <v>2</v>
      </c>
      <c r="AQ19">
        <f t="shared" si="15"/>
        <v>2</v>
      </c>
      <c r="AR19">
        <f t="shared" si="15"/>
        <v>2</v>
      </c>
      <c r="AS19">
        <f t="shared" si="15"/>
        <v>2</v>
      </c>
      <c r="AT19">
        <f t="shared" si="15"/>
        <v>2</v>
      </c>
      <c r="AU19">
        <f t="shared" si="15"/>
        <v>2</v>
      </c>
      <c r="AV19">
        <f t="shared" si="15"/>
        <v>0</v>
      </c>
    </row>
    <row r="20" spans="1:48">
      <c r="A20" s="11">
        <v>12</v>
      </c>
      <c r="B20">
        <f t="shared" si="3"/>
        <v>31</v>
      </c>
      <c r="C20" s="10" t="s">
        <v>13</v>
      </c>
      <c r="D20" s="4">
        <v>20</v>
      </c>
      <c r="E20" s="2">
        <f t="shared" si="4"/>
        <v>620</v>
      </c>
      <c r="F20" s="2">
        <f t="shared" si="5"/>
        <v>620</v>
      </c>
      <c r="G20" s="15">
        <f t="shared" si="6"/>
        <v>496</v>
      </c>
      <c r="H20" s="16">
        <f t="shared" si="7"/>
        <v>1.25</v>
      </c>
      <c r="I20" s="17">
        <f t="shared" si="8"/>
        <v>1</v>
      </c>
      <c r="J20" s="17">
        <f t="shared" si="9"/>
        <v>496</v>
      </c>
      <c r="K20" s="17">
        <f t="shared" si="10"/>
        <v>-124</v>
      </c>
      <c r="L20" s="17">
        <f t="shared" si="0"/>
        <v>34</v>
      </c>
      <c r="M20" s="17">
        <f t="shared" si="1"/>
        <v>4</v>
      </c>
      <c r="N20" s="17">
        <f t="shared" si="11"/>
        <v>118</v>
      </c>
      <c r="O20" s="17">
        <f t="shared" si="12"/>
        <v>-6</v>
      </c>
      <c r="P20" s="17">
        <f t="shared" si="13"/>
        <v>26</v>
      </c>
      <c r="Q20" s="15"/>
      <c r="R20">
        <f t="shared" si="14"/>
        <v>2</v>
      </c>
      <c r="S20">
        <f t="shared" si="14"/>
        <v>2</v>
      </c>
      <c r="T20">
        <f t="shared" si="14"/>
        <v>2</v>
      </c>
      <c r="U20">
        <f t="shared" si="14"/>
        <v>2</v>
      </c>
      <c r="V20">
        <f t="shared" si="14"/>
        <v>1</v>
      </c>
      <c r="W20">
        <f t="shared" si="14"/>
        <v>1</v>
      </c>
      <c r="X20">
        <f t="shared" si="14"/>
        <v>1</v>
      </c>
      <c r="Y20">
        <f t="shared" si="14"/>
        <v>1</v>
      </c>
      <c r="Z20">
        <f t="shared" si="14"/>
        <v>1</v>
      </c>
      <c r="AA20">
        <f t="shared" si="14"/>
        <v>1</v>
      </c>
      <c r="AB20">
        <f t="shared" si="14"/>
        <v>1</v>
      </c>
      <c r="AC20">
        <f t="shared" si="14"/>
        <v>1</v>
      </c>
      <c r="AD20">
        <f t="shared" si="14"/>
        <v>1</v>
      </c>
      <c r="AE20">
        <f t="shared" si="14"/>
        <v>1</v>
      </c>
      <c r="AF20">
        <f t="shared" si="14"/>
        <v>1</v>
      </c>
      <c r="AG20">
        <f t="shared" si="14"/>
        <v>1</v>
      </c>
      <c r="AH20">
        <f t="shared" si="15"/>
        <v>1</v>
      </c>
      <c r="AI20">
        <f t="shared" si="15"/>
        <v>1</v>
      </c>
      <c r="AJ20">
        <f t="shared" si="15"/>
        <v>1</v>
      </c>
      <c r="AK20">
        <f t="shared" si="15"/>
        <v>1</v>
      </c>
      <c r="AL20">
        <f t="shared" si="15"/>
        <v>1</v>
      </c>
      <c r="AM20">
        <f t="shared" si="15"/>
        <v>1</v>
      </c>
      <c r="AN20">
        <f t="shared" si="15"/>
        <v>1</v>
      </c>
      <c r="AO20">
        <f t="shared" si="15"/>
        <v>1</v>
      </c>
      <c r="AP20">
        <f t="shared" si="15"/>
        <v>1</v>
      </c>
      <c r="AQ20">
        <f t="shared" si="15"/>
        <v>2</v>
      </c>
      <c r="AR20">
        <f t="shared" si="15"/>
        <v>1</v>
      </c>
      <c r="AS20">
        <f t="shared" si="15"/>
        <v>1</v>
      </c>
      <c r="AT20">
        <f t="shared" si="15"/>
        <v>1</v>
      </c>
      <c r="AU20">
        <f t="shared" si="15"/>
        <v>1</v>
      </c>
      <c r="AV20">
        <f t="shared" si="15"/>
        <v>1</v>
      </c>
    </row>
    <row r="21" spans="1:48">
      <c r="C21" s="8" t="s">
        <v>19</v>
      </c>
      <c r="D21" s="5">
        <f>SUM(D9:D20)</f>
        <v>240</v>
      </c>
      <c r="E21">
        <f>SUM(E9:E20)</f>
        <v>7275</v>
      </c>
      <c r="F21">
        <f>SUM(F9:F20)</f>
        <v>7275</v>
      </c>
      <c r="G21" s="15"/>
      <c r="H21" s="15"/>
      <c r="I21" s="15"/>
      <c r="J21">
        <f>SUM(J9:J20)</f>
        <v>8562</v>
      </c>
      <c r="K21">
        <f>SUM(K9:K20)</f>
        <v>1287</v>
      </c>
      <c r="L21" s="15"/>
      <c r="M21" s="15"/>
      <c r="N21">
        <f t="array" ref="N21">SUM(N9:N20*SIGN(K9:K20))</f>
        <v>1190</v>
      </c>
      <c r="O21">
        <f>SUM(O9:O20)</f>
        <v>97</v>
      </c>
    </row>
    <row r="22" spans="1:48">
      <c r="F22">
        <f>F21-E21</f>
        <v>0</v>
      </c>
      <c r="G22" s="15"/>
      <c r="H22" s="15"/>
      <c r="I22" s="15"/>
      <c r="J22" s="15"/>
      <c r="K22" s="19">
        <f>J21-K21</f>
        <v>7275</v>
      </c>
      <c r="L22" s="15"/>
      <c r="M22" s="15"/>
      <c r="N22" s="15"/>
      <c r="O22" s="19">
        <f>N21+O21</f>
        <v>1287</v>
      </c>
      <c r="P22" s="15"/>
    </row>
    <row r="23" spans="1:48"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48"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48">
      <c r="R25" s="9"/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Определение % уходящих в отпуск</vt:lpstr>
    </vt:vector>
  </TitlesOfParts>
  <Company>ОАО "РИВЦ-Пулково"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Павел</cp:lastModifiedBy>
  <cp:lastPrinted>2015-11-16T14:24:34Z</cp:lastPrinted>
  <dcterms:created xsi:type="dcterms:W3CDTF">2011-01-12T14:34:45Z</dcterms:created>
  <dcterms:modified xsi:type="dcterms:W3CDTF">2017-12-26T06:53:06Z</dcterms:modified>
</cp:coreProperties>
</file>