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10215"/>
  </bookViews>
  <sheets>
    <sheet name="Лист1" sheetId="1" r:id="rId1"/>
    <sheet name="Лист2" sheetId="2" r:id="rId2"/>
    <sheet name="Лист3" sheetId="3" r:id="rId3"/>
  </sheets>
  <calcPr calcId="145621" iterate="1" iterateCount="1000"/>
</workbook>
</file>

<file path=xl/calcChain.xml><?xml version="1.0" encoding="utf-8"?>
<calcChain xmlns="http://schemas.openxmlformats.org/spreadsheetml/2006/main">
  <c r="B1" i="1" l="1"/>
  <c r="E32" i="1" l="1"/>
  <c r="G18" i="1"/>
  <c r="G19" i="1"/>
  <c r="G20" i="1"/>
  <c r="G21" i="1"/>
  <c r="G22" i="1"/>
  <c r="G23" i="1"/>
  <c r="G24" i="1"/>
  <c r="G25" i="1"/>
  <c r="G26" i="1"/>
  <c r="G27" i="1"/>
  <c r="G28" i="1"/>
  <c r="G29" i="1"/>
  <c r="V31" i="1" l="1"/>
  <c r="G17" i="1"/>
  <c r="M31" i="1"/>
  <c r="G32" i="1" s="1" a="1"/>
  <c r="G32" i="1" s="1"/>
  <c r="E33" i="1" a="1"/>
  <c r="E33" i="1" s="1"/>
  <c r="M16" i="1"/>
  <c r="P18" i="1"/>
  <c r="P20" i="1"/>
  <c r="P21" i="1"/>
  <c r="P22" i="1"/>
  <c r="P23" i="1"/>
  <c r="P24" i="1"/>
  <c r="P25" i="1"/>
  <c r="P26" i="1"/>
  <c r="P27" i="1"/>
  <c r="P28" i="1"/>
  <c r="P29" i="1"/>
  <c r="P30" i="1"/>
  <c r="P19" i="1"/>
  <c r="H17" i="1" l="1" a="1"/>
  <c r="H17" i="1" s="1"/>
  <c r="E17" i="1" s="1"/>
  <c r="H32" i="1" a="1"/>
  <c r="H32" i="1" s="1"/>
  <c r="E2" i="1" a="1"/>
  <c r="E4" i="1" s="1"/>
  <c r="L2" i="1"/>
  <c r="P14" i="1"/>
  <c r="V1" i="1"/>
  <c r="P12" i="1"/>
  <c r="P8" i="1"/>
  <c r="P4" i="1"/>
  <c r="P6" i="1"/>
  <c r="P10" i="1"/>
  <c r="P3" i="1"/>
  <c r="Q19" i="1" s="1"/>
  <c r="P11" i="1"/>
  <c r="P7" i="1"/>
  <c r="P13" i="1"/>
  <c r="P9" i="1"/>
  <c r="P5" i="1"/>
  <c r="P2" i="1"/>
  <c r="Q18" i="1" s="1"/>
  <c r="H18" i="1" l="1" a="1"/>
  <c r="H18" i="1" s="1"/>
  <c r="H19" i="1" s="1" a="1"/>
  <c r="H19" i="1" s="1"/>
  <c r="H20" i="1" s="1" a="1"/>
  <c r="H20" i="1" s="1"/>
  <c r="H21" i="1" s="1" a="1"/>
  <c r="H21" i="1" s="1"/>
  <c r="I32" i="1" a="1"/>
  <c r="I32" i="1" s="1"/>
  <c r="J32" i="1" s="1" a="1"/>
  <c r="J32" i="1" s="1"/>
  <c r="E5" i="1"/>
  <c r="E6" i="1"/>
  <c r="E9" i="1"/>
  <c r="E10" i="1"/>
  <c r="E2" i="1"/>
  <c r="E11" i="1"/>
  <c r="E7" i="1"/>
  <c r="E3" i="1"/>
  <c r="E8" i="1"/>
  <c r="Q27" i="1"/>
  <c r="Q22" i="1"/>
  <c r="Q28" i="1"/>
  <c r="Q21" i="1"/>
  <c r="Q20" i="1"/>
  <c r="Q25" i="1"/>
  <c r="Q30" i="1"/>
  <c r="Q29" i="1"/>
  <c r="Q23" i="1"/>
  <c r="Q26" i="1"/>
  <c r="Q24" i="1"/>
  <c r="M1" i="1"/>
  <c r="K32" i="1" l="1" a="1"/>
  <c r="K32" i="1" s="1"/>
  <c r="L32" i="1" s="1" a="1"/>
  <c r="L32" i="1" s="1"/>
  <c r="H22" i="1" a="1"/>
  <c r="H22" i="1" s="1"/>
  <c r="H23" i="1" s="1" a="1"/>
  <c r="H23" i="1" s="1"/>
  <c r="E18" i="1"/>
  <c r="E12" i="1"/>
  <c r="Q8" i="1"/>
  <c r="R24" i="1" s="1"/>
  <c r="Q14" i="1"/>
  <c r="R30" i="1" s="1"/>
  <c r="Q10" i="1"/>
  <c r="Q7" i="1"/>
  <c r="Q13" i="1"/>
  <c r="Q9" i="1"/>
  <c r="Q4" i="1"/>
  <c r="Q3" i="1"/>
  <c r="Q5" i="1"/>
  <c r="Q12" i="1"/>
  <c r="Q6" i="1"/>
  <c r="Q11" i="1"/>
  <c r="Q2" i="1"/>
  <c r="G2" i="1"/>
  <c r="L3" i="1"/>
  <c r="H13" i="1"/>
  <c r="H11" i="1"/>
  <c r="H9" i="1"/>
  <c r="L7" i="1"/>
  <c r="L5" i="1"/>
  <c r="H5" i="1"/>
  <c r="J2" i="1"/>
  <c r="I14" i="1"/>
  <c r="K13" i="1"/>
  <c r="G13" i="1"/>
  <c r="I12" i="1"/>
  <c r="K11" i="1"/>
  <c r="G11" i="1"/>
  <c r="I10" i="1"/>
  <c r="K9" i="1"/>
  <c r="G9" i="1"/>
  <c r="I8" i="1"/>
  <c r="K7" i="1"/>
  <c r="G7" i="1"/>
  <c r="I6" i="1"/>
  <c r="K5" i="1"/>
  <c r="G5" i="1"/>
  <c r="I4" i="1"/>
  <c r="K3" i="1"/>
  <c r="G3" i="1"/>
  <c r="I2" i="1"/>
  <c r="J14" i="1"/>
  <c r="J12" i="1"/>
  <c r="J10" i="1"/>
  <c r="J8" i="1"/>
  <c r="J6" i="1"/>
  <c r="J4" i="1"/>
  <c r="H3" i="1"/>
  <c r="L14" i="1"/>
  <c r="H14" i="1"/>
  <c r="J13" i="1"/>
  <c r="L12" i="1"/>
  <c r="H12" i="1"/>
  <c r="J11" i="1"/>
  <c r="L10" i="1"/>
  <c r="H10" i="1"/>
  <c r="J9" i="1"/>
  <c r="L8" i="1"/>
  <c r="H8" i="1"/>
  <c r="J7" i="1"/>
  <c r="L6" i="1"/>
  <c r="H6" i="1"/>
  <c r="J5" i="1"/>
  <c r="L4" i="1"/>
  <c r="H4" i="1"/>
  <c r="J3" i="1"/>
  <c r="H2" i="1"/>
  <c r="L13" i="1"/>
  <c r="L11" i="1"/>
  <c r="L9" i="1"/>
  <c r="H7" i="1"/>
  <c r="K14" i="1"/>
  <c r="G14" i="1"/>
  <c r="I13" i="1"/>
  <c r="K12" i="1"/>
  <c r="G12" i="1"/>
  <c r="I11" i="1"/>
  <c r="K10" i="1"/>
  <c r="G10" i="1"/>
  <c r="I9" i="1"/>
  <c r="K8" i="1"/>
  <c r="G8" i="1"/>
  <c r="I7" i="1"/>
  <c r="K6" i="1"/>
  <c r="G6" i="1"/>
  <c r="I5" i="1"/>
  <c r="K4" i="1"/>
  <c r="G4" i="1"/>
  <c r="I3" i="1"/>
  <c r="K2" i="1"/>
  <c r="G33" i="1" l="1" a="1"/>
  <c r="G33" i="1" s="1"/>
  <c r="H24" i="1" a="1"/>
  <c r="H24" i="1" s="1"/>
  <c r="H25" i="1" s="1" a="1"/>
  <c r="H25" i="1" s="1"/>
  <c r="E19" i="1"/>
  <c r="R18" i="1"/>
  <c r="R27" i="1"/>
  <c r="R28" i="1"/>
  <c r="R19" i="1"/>
  <c r="R26" i="1"/>
  <c r="R22" i="1"/>
  <c r="R21" i="1"/>
  <c r="R20" i="1"/>
  <c r="R29" i="1"/>
  <c r="R25" i="1"/>
  <c r="R23" i="1"/>
  <c r="M7" i="1"/>
  <c r="N7" i="1" s="1"/>
  <c r="M9" i="1"/>
  <c r="N9" i="1" s="1"/>
  <c r="M3" i="1"/>
  <c r="N3" i="1" s="1"/>
  <c r="M5" i="1"/>
  <c r="N5" i="1" s="1"/>
  <c r="M13" i="1"/>
  <c r="N13" i="1" s="1"/>
  <c r="M11" i="1"/>
  <c r="N11" i="1" s="1"/>
  <c r="M8" i="1"/>
  <c r="N8" i="1" s="1"/>
  <c r="M12" i="1"/>
  <c r="N12" i="1" s="1"/>
  <c r="M2" i="1"/>
  <c r="M14" i="1"/>
  <c r="N14" i="1" s="1"/>
  <c r="M4" i="1"/>
  <c r="N4" i="1" s="1"/>
  <c r="M6" i="1"/>
  <c r="N6" i="1" s="1"/>
  <c r="M10" i="1"/>
  <c r="N10" i="1" s="1"/>
  <c r="H33" i="1" l="1" a="1"/>
  <c r="H33" i="1" s="1"/>
  <c r="I33" i="1" s="1" a="1"/>
  <c r="I33" i="1" s="1"/>
  <c r="J33" i="1" s="1" a="1"/>
  <c r="J33" i="1" s="1"/>
  <c r="H26" i="1" a="1"/>
  <c r="H26" i="1" s="1"/>
  <c r="H27" i="1" s="1" a="1"/>
  <c r="H27" i="1" s="1"/>
  <c r="E20" i="1"/>
  <c r="R5" i="1"/>
  <c r="R10" i="1"/>
  <c r="R2" i="1"/>
  <c r="R9" i="1"/>
  <c r="R6" i="1"/>
  <c r="R12" i="1"/>
  <c r="R11" i="1"/>
  <c r="R7" i="1"/>
  <c r="R13" i="1"/>
  <c r="R8" i="1"/>
  <c r="R4" i="1"/>
  <c r="R14" i="1"/>
  <c r="R3" i="1"/>
  <c r="N2" i="1"/>
  <c r="N15" i="1" s="1"/>
  <c r="M15" i="1"/>
  <c r="K33" i="1" l="1" a="1"/>
  <c r="K33" i="1" s="1"/>
  <c r="L33" i="1" s="1" a="1"/>
  <c r="L33" i="1" s="1"/>
  <c r="H28" i="1" a="1"/>
  <c r="H28" i="1" s="1"/>
  <c r="H29" i="1" s="1" a="1"/>
  <c r="H29" i="1" s="1"/>
  <c r="E21" i="1"/>
  <c r="S20" i="1"/>
  <c r="S30" i="1"/>
  <c r="S24" i="1"/>
  <c r="S23" i="1"/>
  <c r="S28" i="1"/>
  <c r="S25" i="1"/>
  <c r="S26" i="1"/>
  <c r="S29" i="1"/>
  <c r="S19" i="1"/>
  <c r="S27" i="1"/>
  <c r="S22" i="1"/>
  <c r="S18" i="1"/>
  <c r="S21" i="1"/>
  <c r="G34" i="1" l="1" a="1"/>
  <c r="G34" i="1" s="1"/>
  <c r="E22" i="1"/>
  <c r="S10" i="1"/>
  <c r="S12" i="1"/>
  <c r="S14" i="1"/>
  <c r="S4" i="1"/>
  <c r="S11" i="1"/>
  <c r="S13" i="1"/>
  <c r="S2" i="1"/>
  <c r="S6" i="1"/>
  <c r="S9" i="1"/>
  <c r="S7" i="1"/>
  <c r="S5" i="1"/>
  <c r="S3" i="1"/>
  <c r="S8" i="1"/>
  <c r="H34" i="1" l="1" a="1"/>
  <c r="H34" i="1" s="1"/>
  <c r="E23" i="1"/>
  <c r="T21" i="1"/>
  <c r="T18" i="1"/>
  <c r="T27" i="1"/>
  <c r="T19" i="1"/>
  <c r="T20" i="1"/>
  <c r="T28" i="1"/>
  <c r="T23" i="1"/>
  <c r="T22" i="1"/>
  <c r="T29" i="1"/>
  <c r="T26" i="1"/>
  <c r="T24" i="1"/>
  <c r="T25" i="1"/>
  <c r="T30" i="1"/>
  <c r="I34" i="1" l="1" a="1"/>
  <c r="I34" i="1" s="1"/>
  <c r="E24" i="1"/>
  <c r="T8" i="1"/>
  <c r="T7" i="1"/>
  <c r="T3" i="1"/>
  <c r="T2" i="1"/>
  <c r="T6" i="1"/>
  <c r="T4" i="1"/>
  <c r="T9" i="1"/>
  <c r="T10" i="1"/>
  <c r="T5" i="1"/>
  <c r="T14" i="1"/>
  <c r="T13" i="1"/>
  <c r="T12" i="1"/>
  <c r="T11" i="1"/>
  <c r="J34" i="1" l="1" a="1"/>
  <c r="J34" i="1" s="1"/>
  <c r="K34" i="1" s="1" a="1"/>
  <c r="K34" i="1" s="1"/>
  <c r="E25" i="1"/>
  <c r="U28" i="1"/>
  <c r="U23" i="1"/>
  <c r="U30" i="1"/>
  <c r="U26" i="1"/>
  <c r="U20" i="1"/>
  <c r="U18" i="1"/>
  <c r="U22" i="1"/>
  <c r="U27" i="1"/>
  <c r="U29" i="1"/>
  <c r="U21" i="1"/>
  <c r="U25" i="1"/>
  <c r="U19" i="1"/>
  <c r="U24" i="1"/>
  <c r="L34" i="1" l="1" a="1"/>
  <c r="L34" i="1" s="1"/>
  <c r="E26" i="1"/>
  <c r="U2" i="1"/>
  <c r="V2" i="1" s="1"/>
  <c r="W2" i="1" s="1"/>
  <c r="U3" i="1"/>
  <c r="V3" i="1" s="1"/>
  <c r="W3" i="1" s="1"/>
  <c r="U5" i="1"/>
  <c r="V5" i="1" s="1"/>
  <c r="W5" i="1" s="1"/>
  <c r="U11" i="1"/>
  <c r="V11" i="1" s="1"/>
  <c r="W11" i="1" s="1"/>
  <c r="U10" i="1"/>
  <c r="V10" i="1" s="1"/>
  <c r="W10" i="1" s="1"/>
  <c r="U7" i="1"/>
  <c r="V7" i="1" s="1"/>
  <c r="W7" i="1" s="1"/>
  <c r="U8" i="1"/>
  <c r="V8" i="1" s="1"/>
  <c r="W8" i="1" s="1"/>
  <c r="U13" i="1"/>
  <c r="V13" i="1" s="1"/>
  <c r="W13" i="1" s="1"/>
  <c r="U4" i="1"/>
  <c r="V4" i="1" s="1"/>
  <c r="W4" i="1" s="1"/>
  <c r="U12" i="1"/>
  <c r="V12" i="1" s="1"/>
  <c r="W12" i="1" s="1"/>
  <c r="U9" i="1"/>
  <c r="V9" i="1" s="1"/>
  <c r="W9" i="1" s="1"/>
  <c r="U6" i="1"/>
  <c r="V6" i="1" s="1"/>
  <c r="W6" i="1" s="1"/>
  <c r="U14" i="1"/>
  <c r="V14" i="1" s="1"/>
  <c r="W14" i="1" s="1"/>
  <c r="G35" i="1" l="1" a="1"/>
  <c r="G35" i="1" s="1"/>
  <c r="I17" i="1" a="1"/>
  <c r="I17" i="1" s="1"/>
  <c r="E27" i="1"/>
  <c r="W15" i="1"/>
  <c r="V15" i="1"/>
  <c r="H35" i="1" l="1" a="1"/>
  <c r="H35" i="1" s="1"/>
  <c r="I35" i="1" s="1" a="1"/>
  <c r="I35" i="1" s="1"/>
  <c r="I18" i="1" a="1"/>
  <c r="I18" i="1" s="1"/>
  <c r="I19" i="1" s="1" a="1"/>
  <c r="I19" i="1" s="1"/>
  <c r="E28" i="1"/>
  <c r="J35" i="1" l="1" a="1"/>
  <c r="J35" i="1" s="1"/>
  <c r="K35" i="1" s="1" a="1"/>
  <c r="K35" i="1" s="1"/>
  <c r="L35" i="1" s="1" a="1"/>
  <c r="L35" i="1" s="1"/>
  <c r="I20" i="1" a="1"/>
  <c r="I20" i="1" s="1"/>
  <c r="I21" i="1" s="1" a="1"/>
  <c r="I21" i="1" s="1"/>
  <c r="E29" i="1"/>
  <c r="G36" i="1" l="1" a="1"/>
  <c r="G36" i="1" s="1"/>
  <c r="I22" i="1" a="1"/>
  <c r="I22" i="1" s="1"/>
  <c r="H36" i="1" l="1" a="1"/>
  <c r="H36" i="1" s="1"/>
  <c r="I23" i="1" a="1"/>
  <c r="I23" i="1" s="1"/>
  <c r="I24" i="1" s="1" a="1"/>
  <c r="I24" i="1" s="1"/>
  <c r="I36" i="1" l="1" a="1"/>
  <c r="I36" i="1" s="1"/>
  <c r="I25" i="1" a="1"/>
  <c r="I25" i="1" s="1"/>
  <c r="J36" i="1" l="1" a="1"/>
  <c r="J36" i="1" s="1"/>
  <c r="I26" i="1" a="1"/>
  <c r="I26" i="1" s="1"/>
  <c r="I27" i="1" s="1" a="1"/>
  <c r="I27" i="1" s="1"/>
  <c r="K36" i="1" l="1" a="1"/>
  <c r="K36" i="1" s="1"/>
  <c r="L36" i="1" s="1" a="1"/>
  <c r="L36" i="1" s="1"/>
  <c r="I28" i="1" a="1"/>
  <c r="I28" i="1" s="1"/>
  <c r="I29" i="1" s="1" a="1"/>
  <c r="I29" i="1" s="1"/>
  <c r="G37" i="1" l="1" a="1"/>
  <c r="G37" i="1" s="1"/>
  <c r="J17" i="1" a="1"/>
  <c r="J17" i="1" s="1"/>
  <c r="H37" i="1" l="1" a="1"/>
  <c r="H37" i="1" s="1"/>
  <c r="J18" i="1" a="1"/>
  <c r="J18" i="1" s="1"/>
  <c r="I37" i="1" l="1" a="1"/>
  <c r="I37" i="1" s="1"/>
  <c r="J19" i="1" a="1"/>
  <c r="J19" i="1" s="1"/>
  <c r="J20" i="1" s="1" a="1"/>
  <c r="J20" i="1" s="1"/>
  <c r="J37" i="1" l="1" a="1"/>
  <c r="J37" i="1" s="1"/>
  <c r="K37" i="1" s="1" a="1"/>
  <c r="K37" i="1" s="1"/>
  <c r="J21" i="1" a="1"/>
  <c r="J21" i="1" s="1"/>
  <c r="L37" i="1" l="1" a="1"/>
  <c r="L37" i="1" s="1"/>
  <c r="J22" i="1" a="1"/>
  <c r="J22" i="1" s="1"/>
  <c r="G38" i="1" l="1" a="1"/>
  <c r="G38" i="1" s="1"/>
  <c r="J23" i="1" a="1"/>
  <c r="J23" i="1" s="1"/>
  <c r="J24" i="1" s="1" a="1"/>
  <c r="J24" i="1" s="1"/>
  <c r="H38" i="1" l="1" a="1"/>
  <c r="H38" i="1" s="1"/>
  <c r="I38" i="1" s="1" a="1"/>
  <c r="I38" i="1" s="1"/>
  <c r="J25" i="1" a="1"/>
  <c r="J25" i="1" s="1"/>
  <c r="J26" i="1" s="1" a="1"/>
  <c r="J26" i="1" s="1"/>
  <c r="J38" i="1" l="1" a="1"/>
  <c r="J38" i="1" s="1"/>
  <c r="J27" i="1" a="1"/>
  <c r="J27" i="1" s="1"/>
  <c r="K38" i="1" l="1" a="1"/>
  <c r="K38" i="1" s="1"/>
  <c r="L38" i="1" s="1" a="1"/>
  <c r="L38" i="1" s="1"/>
  <c r="J28" i="1" a="1"/>
  <c r="J28" i="1" s="1"/>
  <c r="G39" i="1" l="1" a="1"/>
  <c r="G39" i="1" s="1"/>
  <c r="J29" i="1" a="1"/>
  <c r="J29" i="1" s="1"/>
  <c r="H39" i="1" l="1" a="1"/>
  <c r="H39" i="1" s="1"/>
  <c r="K17" i="1" a="1"/>
  <c r="K17" i="1" s="1"/>
  <c r="I39" i="1" l="1" a="1"/>
  <c r="I39" i="1" s="1"/>
  <c r="K18" i="1" a="1"/>
  <c r="K18" i="1" s="1"/>
  <c r="K19" i="1" s="1" a="1"/>
  <c r="K19" i="1" s="1"/>
  <c r="J39" i="1" l="1" a="1"/>
  <c r="J39" i="1" s="1"/>
  <c r="K39" i="1" s="1" a="1"/>
  <c r="K39" i="1" s="1"/>
  <c r="K20" i="1" a="1"/>
  <c r="K20" i="1" s="1"/>
  <c r="K21" i="1" s="1" a="1"/>
  <c r="K21" i="1" s="1"/>
  <c r="K22" i="1" s="1" a="1"/>
  <c r="K22" i="1" s="1"/>
  <c r="L39" i="1" l="1" a="1"/>
  <c r="L39" i="1" s="1"/>
  <c r="G40" i="1" s="1" a="1"/>
  <c r="G40" i="1" s="1"/>
  <c r="K23" i="1" a="1"/>
  <c r="K23" i="1" s="1"/>
  <c r="K24" i="1" s="1" a="1"/>
  <c r="K24" i="1" s="1"/>
  <c r="H40" i="1" l="1" a="1"/>
  <c r="H40" i="1" s="1"/>
  <c r="I40" i="1" s="1" a="1"/>
  <c r="I40" i="1" s="1"/>
  <c r="K25" i="1" a="1"/>
  <c r="K25" i="1" s="1"/>
  <c r="K26" i="1" s="1" a="1"/>
  <c r="K26" i="1" s="1"/>
  <c r="J40" i="1" l="1" a="1"/>
  <c r="J40" i="1" s="1"/>
  <c r="K27" i="1" a="1"/>
  <c r="K27" i="1" s="1"/>
  <c r="K28" i="1" s="1" a="1"/>
  <c r="K28" i="1" s="1"/>
  <c r="K40" i="1" l="1" a="1"/>
  <c r="K40" i="1" s="1"/>
  <c r="L40" i="1" s="1" a="1"/>
  <c r="L40" i="1" s="1"/>
  <c r="K29" i="1" a="1"/>
  <c r="K29" i="1" s="1"/>
  <c r="L17" i="1" s="1" a="1"/>
  <c r="L17" i="1" s="1"/>
  <c r="G41" i="1" l="1" a="1"/>
  <c r="G41" i="1" s="1"/>
  <c r="M17" i="1"/>
  <c r="L18" i="1" a="1"/>
  <c r="L18" i="1" s="1"/>
  <c r="H41" i="1" l="1" a="1"/>
  <c r="H41" i="1" s="1"/>
  <c r="L19" i="1" a="1"/>
  <c r="L19" i="1" s="1"/>
  <c r="M18" i="1"/>
  <c r="N18" i="1" s="1"/>
  <c r="N17" i="1"/>
  <c r="I41" i="1" l="1" a="1"/>
  <c r="I41" i="1" s="1"/>
  <c r="M19" i="1"/>
  <c r="L20" i="1" a="1"/>
  <c r="L20" i="1" s="1"/>
  <c r="J41" i="1" l="1" a="1"/>
  <c r="J41" i="1" s="1"/>
  <c r="K41" i="1" s="1" a="1"/>
  <c r="K41" i="1" s="1"/>
  <c r="M20" i="1"/>
  <c r="N20" i="1" s="1"/>
  <c r="L21" i="1" a="1"/>
  <c r="L21" i="1" s="1"/>
  <c r="N19" i="1"/>
  <c r="O17" i="1" a="1"/>
  <c r="O17" i="1" s="1"/>
  <c r="L41" i="1" l="1" a="1"/>
  <c r="L41" i="1" s="1"/>
  <c r="L22" i="1" a="1"/>
  <c r="L22" i="1" s="1"/>
  <c r="M21" i="1"/>
  <c r="G42" i="1" l="1" a="1"/>
  <c r="G42" i="1" s="1"/>
  <c r="N21" i="1"/>
  <c r="M22" i="1"/>
  <c r="N22" i="1" s="1"/>
  <c r="L23" i="1" a="1"/>
  <c r="L23" i="1" s="1"/>
  <c r="H42" i="1" l="1" a="1"/>
  <c r="H42" i="1" s="1"/>
  <c r="I42" i="1" s="1" a="1"/>
  <c r="I42" i="1" s="1"/>
  <c r="M23" i="1"/>
  <c r="L24" i="1" a="1"/>
  <c r="L24" i="1" s="1"/>
  <c r="M24" i="1" s="1"/>
  <c r="N24" i="1" s="1"/>
  <c r="J42" i="1" l="1" a="1"/>
  <c r="J42" i="1" s="1"/>
  <c r="K42" i="1" s="1" a="1"/>
  <c r="K42" i="1" s="1"/>
  <c r="N23" i="1"/>
  <c r="L25" i="1" a="1"/>
  <c r="L25" i="1" s="1"/>
  <c r="L42" i="1" l="1" a="1"/>
  <c r="L42" i="1" s="1"/>
  <c r="G43" i="1" s="1" a="1"/>
  <c r="G43" i="1" s="1"/>
  <c r="L26" i="1" a="1"/>
  <c r="L26" i="1" s="1"/>
  <c r="M26" i="1" s="1"/>
  <c r="N26" i="1" s="1"/>
  <c r="M25" i="1"/>
  <c r="H43" i="1" l="1" a="1"/>
  <c r="H43" i="1" s="1"/>
  <c r="N25" i="1"/>
  <c r="L27" i="1" a="1"/>
  <c r="L27" i="1" s="1"/>
  <c r="I43" i="1" l="1" a="1"/>
  <c r="I43" i="1" s="1"/>
  <c r="L28" i="1" a="1"/>
  <c r="L28" i="1" s="1"/>
  <c r="M27" i="1"/>
  <c r="N27" i="1" s="1"/>
  <c r="J43" i="1" l="1" a="1"/>
  <c r="J43" i="1" s="1"/>
  <c r="K43" i="1" s="1" a="1"/>
  <c r="K43" i="1" s="1"/>
  <c r="M28" i="1"/>
  <c r="N28" i="1" s="1"/>
  <c r="L29" i="1" a="1"/>
  <c r="L29" i="1" s="1"/>
  <c r="M29" i="1" s="1"/>
  <c r="L43" i="1" l="1" a="1"/>
  <c r="L43" i="1" s="1"/>
  <c r="G44" i="1" s="1" a="1"/>
  <c r="G44" i="1" s="1"/>
  <c r="M32" i="1"/>
  <c r="N29" i="1"/>
  <c r="N30" i="1" s="1"/>
  <c r="M30" i="1"/>
  <c r="H44" i="1" l="1" a="1"/>
  <c r="H44" i="1" s="1"/>
  <c r="M33" i="1"/>
  <c r="N33" i="1" s="1"/>
  <c r="N32" i="1"/>
  <c r="I44" i="1" l="1" a="1"/>
  <c r="I44" i="1" s="1"/>
  <c r="M34" i="1"/>
  <c r="J44" i="1" l="1" a="1"/>
  <c r="J44" i="1" s="1"/>
  <c r="K44" i="1" s="1" a="1"/>
  <c r="K44" i="1" s="1"/>
  <c r="M35" i="1"/>
  <c r="N35" i="1" s="1"/>
  <c r="N34" i="1"/>
  <c r="L44" i="1" l="1" a="1"/>
  <c r="L44" i="1" s="1"/>
  <c r="M36" i="1"/>
  <c r="N36" i="1" s="1"/>
  <c r="M37" i="1"/>
  <c r="N37" i="1" s="1"/>
  <c r="M38" i="1" l="1"/>
  <c r="N38" i="1" s="1"/>
  <c r="M39" i="1" l="1"/>
  <c r="N39" i="1" s="1"/>
  <c r="M40" i="1" l="1"/>
  <c r="N40" i="1" s="1"/>
  <c r="M41" i="1" l="1"/>
  <c r="N41" i="1" s="1"/>
  <c r="M42" i="1" l="1"/>
  <c r="N42" i="1" s="1"/>
  <c r="M43" i="1" l="1"/>
  <c r="N43" i="1" s="1"/>
  <c r="M44" i="1" l="1"/>
  <c r="N44" i="1" s="1"/>
  <c r="N45" i="1" s="1"/>
  <c r="M45" i="1" l="1"/>
  <c r="P32" i="1" a="1"/>
  <c r="P32" i="1"/>
  <c r="Q32" i="1" a="1"/>
  <c r="Q32" i="1"/>
  <c r="R32" i="1" a="1"/>
  <c r="R32" i="1"/>
  <c r="S32" i="1" a="1"/>
  <c r="S32" i="1"/>
  <c r="T32" i="1" a="1"/>
  <c r="T32" i="1"/>
  <c r="U32" i="1" a="1"/>
  <c r="U32" i="1"/>
  <c r="V32" i="1"/>
  <c r="W32" i="1"/>
  <c r="P33" i="1" a="1"/>
  <c r="P33" i="1"/>
  <c r="Q33" i="1" a="1"/>
  <c r="Q33" i="1"/>
  <c r="R33" i="1" a="1"/>
  <c r="R33" i="1"/>
  <c r="S33" i="1" a="1"/>
  <c r="S33" i="1"/>
  <c r="T33" i="1" a="1"/>
  <c r="T33" i="1"/>
  <c r="U33" i="1" a="1"/>
  <c r="U33" i="1"/>
  <c r="V33" i="1"/>
  <c r="W33" i="1"/>
  <c r="P34" i="1" a="1"/>
  <c r="P34" i="1"/>
  <c r="Q34" i="1" a="1"/>
  <c r="Q34" i="1"/>
  <c r="R34" i="1" a="1"/>
  <c r="R34" i="1"/>
  <c r="S34" i="1" a="1"/>
  <c r="S34" i="1"/>
  <c r="T34" i="1" a="1"/>
  <c r="T34" i="1"/>
  <c r="U34" i="1" a="1"/>
  <c r="U34" i="1"/>
  <c r="V34" i="1"/>
  <c r="W34" i="1"/>
  <c r="P35" i="1" a="1"/>
  <c r="P35" i="1"/>
  <c r="Q35" i="1" a="1"/>
  <c r="Q35" i="1"/>
  <c r="R35" i="1" a="1"/>
  <c r="R35" i="1"/>
  <c r="S35" i="1" a="1"/>
  <c r="S35" i="1"/>
  <c r="T35" i="1" a="1"/>
  <c r="T35" i="1"/>
  <c r="U35" i="1" a="1"/>
  <c r="U35" i="1"/>
  <c r="V35" i="1"/>
  <c r="W35" i="1"/>
  <c r="P36" i="1" a="1"/>
  <c r="P36" i="1"/>
  <c r="Q36" i="1" a="1"/>
  <c r="Q36" i="1"/>
  <c r="R36" i="1" a="1"/>
  <c r="R36" i="1"/>
  <c r="S36" i="1" a="1"/>
  <c r="S36" i="1"/>
  <c r="T36" i="1" a="1"/>
  <c r="T36" i="1"/>
  <c r="U36" i="1" a="1"/>
  <c r="U36" i="1"/>
  <c r="V36" i="1"/>
  <c r="W36" i="1"/>
  <c r="P37" i="1" a="1"/>
  <c r="P37" i="1"/>
  <c r="Q37" i="1" a="1"/>
  <c r="Q37" i="1"/>
  <c r="R37" i="1" a="1"/>
  <c r="R37" i="1"/>
  <c r="S37" i="1" a="1"/>
  <c r="S37" i="1"/>
  <c r="T37" i="1" a="1"/>
  <c r="T37" i="1"/>
  <c r="U37" i="1" a="1"/>
  <c r="U37" i="1"/>
  <c r="V37" i="1"/>
  <c r="W37" i="1"/>
  <c r="P38" i="1" a="1"/>
  <c r="P38" i="1"/>
  <c r="Q38" i="1" a="1"/>
  <c r="Q38" i="1"/>
  <c r="R38" i="1" a="1"/>
  <c r="R38" i="1"/>
  <c r="S38" i="1" a="1"/>
  <c r="S38" i="1"/>
  <c r="T38" i="1" a="1"/>
  <c r="T38" i="1"/>
  <c r="U38" i="1" a="1"/>
  <c r="U38" i="1"/>
  <c r="V38" i="1"/>
  <c r="W38" i="1"/>
  <c r="P39" i="1" a="1"/>
  <c r="P39" i="1"/>
  <c r="Q39" i="1" a="1"/>
  <c r="Q39" i="1"/>
  <c r="R39" i="1" a="1"/>
  <c r="R39" i="1"/>
  <c r="S39" i="1" a="1"/>
  <c r="S39" i="1"/>
  <c r="T39" i="1" a="1"/>
  <c r="T39" i="1"/>
  <c r="U39" i="1" a="1"/>
  <c r="U39" i="1"/>
  <c r="V39" i="1"/>
  <c r="W39" i="1"/>
  <c r="P40" i="1" a="1"/>
  <c r="P40" i="1"/>
  <c r="Q40" i="1" a="1"/>
  <c r="Q40" i="1"/>
  <c r="R40" i="1" a="1"/>
  <c r="R40" i="1"/>
  <c r="S40" i="1" a="1"/>
  <c r="S40" i="1"/>
  <c r="T40" i="1" a="1"/>
  <c r="T40" i="1"/>
  <c r="U40" i="1" a="1"/>
  <c r="U40" i="1"/>
  <c r="V40" i="1"/>
  <c r="W40" i="1"/>
  <c r="P41" i="1" a="1"/>
  <c r="P41" i="1"/>
  <c r="Q41" i="1" a="1"/>
  <c r="Q41" i="1"/>
  <c r="R41" i="1" a="1"/>
  <c r="R41" i="1"/>
  <c r="S41" i="1" a="1"/>
  <c r="S41" i="1"/>
  <c r="T41" i="1" a="1"/>
  <c r="T41" i="1"/>
  <c r="U41" i="1" a="1"/>
  <c r="U41" i="1"/>
  <c r="V41" i="1"/>
  <c r="W41" i="1"/>
  <c r="P42" i="1" a="1"/>
  <c r="P42" i="1"/>
  <c r="Q42" i="1" a="1"/>
  <c r="Q42" i="1"/>
  <c r="R42" i="1" a="1"/>
  <c r="R42" i="1"/>
  <c r="S42" i="1" a="1"/>
  <c r="S42" i="1"/>
  <c r="T42" i="1" a="1"/>
  <c r="T42" i="1"/>
  <c r="U42" i="1" a="1"/>
  <c r="U42" i="1"/>
  <c r="V42" i="1"/>
  <c r="W42" i="1"/>
  <c r="P43" i="1" a="1"/>
  <c r="P43" i="1"/>
  <c r="Q43" i="1" a="1"/>
  <c r="Q43" i="1"/>
  <c r="R43" i="1" a="1"/>
  <c r="R43" i="1"/>
  <c r="S43" i="1" a="1"/>
  <c r="S43" i="1"/>
  <c r="T43" i="1" a="1"/>
  <c r="T43" i="1"/>
  <c r="U43" i="1" a="1"/>
  <c r="U43" i="1"/>
  <c r="V43" i="1"/>
  <c r="W43" i="1"/>
  <c r="P44" i="1" a="1"/>
  <c r="P44" i="1"/>
  <c r="Q44" i="1" a="1"/>
  <c r="Q44" i="1"/>
  <c r="R44" i="1" a="1"/>
  <c r="R44" i="1"/>
  <c r="S44" i="1" a="1"/>
  <c r="S44" i="1"/>
  <c r="T44" i="1" a="1"/>
  <c r="T44" i="1"/>
  <c r="U44" i="1" a="1"/>
  <c r="U44" i="1"/>
  <c r="V44" i="1"/>
  <c r="W44" i="1"/>
  <c r="W45" i="1"/>
</calcChain>
</file>

<file path=xl/comments1.xml><?xml version="1.0" encoding="utf-8"?>
<comments xmlns="http://schemas.openxmlformats.org/spreadsheetml/2006/main">
  <authors>
    <author>Белых</author>
  </authors>
  <commentList>
    <comment ref="O31" authorId="0">
      <text>
        <r>
          <rPr>
            <b/>
            <sz val="8"/>
            <color indexed="81"/>
            <rFont val="Tahoma"/>
            <family val="2"/>
            <charset val="204"/>
          </rPr>
          <t>0 - сброс
1 - расчёт</t>
        </r>
      </text>
    </comment>
    <comment ref="P32" authorId="0">
      <text>
        <r>
          <rPr>
            <b/>
            <sz val="8"/>
            <color indexed="81"/>
            <rFont val="Tahoma"/>
            <family val="2"/>
            <charset val="204"/>
          </rPr>
          <t>Формульный вариант</t>
        </r>
      </text>
    </comment>
  </commentList>
</comments>
</file>

<file path=xl/sharedStrings.xml><?xml version="1.0" encoding="utf-8"?>
<sst xmlns="http://schemas.openxmlformats.org/spreadsheetml/2006/main" count="7" uniqueCount="4">
  <si>
    <t>Решение формулами</t>
  </si>
  <si>
    <t>Решение формулами вар2</t>
  </si>
  <si>
    <t>Вспомогательные ячейки</t>
  </si>
  <si>
    <t>Дисперсия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</si>
</sst>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1" fillId="0" borderId="0" xfId="0" applyFont="1" applyAlignment="1">
      <alignment horizontal="right"/>
    </xf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3" borderId="0" xfId="0" applyFill="1"/>
    <xf numFmtId="0" fontId="3" fillId="4" borderId="1" xfId="0" applyFont="1" applyFill="1" applyBorder="1"/>
    <xf numFmtId="0" fontId="0" fillId="4" borderId="0" xfId="0" applyNumberFormat="1" applyFill="1"/>
    <xf numFmtId="0" fontId="0" fillId="4" borderId="0" xfId="0" applyFill="1"/>
  </cellXfs>
  <cellStyles count="1">
    <cellStyle name="Обычный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79"/>
  <sheetViews>
    <sheetView tabSelected="1" topLeftCell="K19" zoomScale="130" zoomScaleNormal="130" workbookViewId="0">
      <selection activeCell="W45" sqref="W45"/>
    </sheetView>
  </sheetViews>
  <sheetFormatPr defaultRowHeight="15" x14ac:dyDescent="0.25"/>
  <cols>
    <col min="1" max="1" width="3" bestFit="1" customWidth="1"/>
    <col min="2" max="2" width="7.140625" customWidth="1"/>
    <col min="3" max="3" width="4.85546875" customWidth="1"/>
    <col min="4" max="4" width="5.42578125" bestFit="1" customWidth="1"/>
    <col min="5" max="5" width="10.85546875" bestFit="1" customWidth="1"/>
    <col min="6" max="6" width="4.85546875" customWidth="1"/>
    <col min="7" max="7" width="11.140625" customWidth="1"/>
    <col min="8" max="12" width="10.85546875" bestFit="1" customWidth="1"/>
    <col min="14" max="14" width="12.7109375" bestFit="1" customWidth="1"/>
    <col min="15" max="15" width="5" customWidth="1"/>
    <col min="16" max="20" width="5.7109375" customWidth="1"/>
    <col min="21" max="21" width="6.28515625" customWidth="1"/>
    <col min="22" max="22" width="13.140625" bestFit="1" customWidth="1"/>
    <col min="23" max="23" width="12" bestFit="1" customWidth="1"/>
  </cols>
  <sheetData>
    <row r="1" spans="1:23" ht="15.75" thickBot="1" x14ac:dyDescent="0.3">
      <c r="B1">
        <f ca="1">RANDBETWEEN(1000,2000)+A1%%</f>
        <v>1202</v>
      </c>
      <c r="G1" s="2" t="s">
        <v>0</v>
      </c>
      <c r="M1">
        <f>SUM($B$2:$B$79)/13</f>
        <v>9329.3313923076912</v>
      </c>
      <c r="P1" s="2" t="s">
        <v>1</v>
      </c>
      <c r="V1">
        <f>SUM($B$2:$B$79)/13</f>
        <v>9329.3313923076912</v>
      </c>
    </row>
    <row r="2" spans="1:23" x14ac:dyDescent="0.25">
      <c r="A2">
        <v>1</v>
      </c>
      <c r="B2">
        <v>1941.0001</v>
      </c>
      <c r="D2" s="7">
        <v>1100</v>
      </c>
      <c r="E2">
        <f t="array" ref="E2:E11">FREQUENCY(B2:B79,D1:D11)</f>
        <v>7</v>
      </c>
      <c r="G2" s="1">
        <f>LARGE($B$2:$B$79,ROW(G1))</f>
        <v>1992.0059000000001</v>
      </c>
      <c r="H2" s="1">
        <f t="shared" ref="H2:H12" si="0">LARGE($B$2:$B$79,27-ROW(G1))</f>
        <v>1758.0045</v>
      </c>
      <c r="I2" s="1">
        <f>LARGE($B$2:$B$79,26+ROW(G1))</f>
        <v>1756.0025000000001</v>
      </c>
      <c r="J2" s="1">
        <f t="shared" ref="J2:J13" si="1">LARGE($B$2:$B$79,53-ROW(G1))</f>
        <v>1390.0011</v>
      </c>
      <c r="K2" s="1">
        <f>LARGE($B$2:$B$79,52+ROW(G1))</f>
        <v>1384.0046</v>
      </c>
      <c r="L2" s="1">
        <f>LARGE($B$2:$B$79,79-ROW(G1))</f>
        <v>1000.0024</v>
      </c>
      <c r="M2">
        <f>SUM(G2:L2)</f>
        <v>9280.0209999999988</v>
      </c>
      <c r="N2">
        <f>M2-M$1</f>
        <v>-49.310392307692382</v>
      </c>
      <c r="P2" s="6">
        <f>LARGE($B$2:$B$79,COUNT($O$2:O$14)+RANK(P18,P$18:P$30,1))</f>
        <v>1992.0059000000001</v>
      </c>
      <c r="Q2" s="6">
        <f>LARGE($B$2:$B$79,COUNT($O$2:P$14)+RANK(Q18,Q$18:Q$30,1))</f>
        <v>1758.0045</v>
      </c>
      <c r="R2" s="6">
        <f>LARGE($B$2:$B$79,COUNT($O$2:Q$14)+RANK(R18,R$18:R$30,1))</f>
        <v>1651.0029</v>
      </c>
      <c r="S2" s="6">
        <f>LARGE($B$2:$B$79,COUNT($O$2:R$14)+RANK(S18,S$18:S$30,1))</f>
        <v>1562.0043000000001</v>
      </c>
      <c r="T2" s="6">
        <f>LARGE($B$2:$B$79,COUNT($O$2:S$14)+RANK(T18,T$18:T$30,1))</f>
        <v>1294.0005000000001</v>
      </c>
      <c r="U2" s="6">
        <f>LARGE($B$2:$B$79,COUNT($O$2:T$14)+RANK(U18,U$18:U$30,1))</f>
        <v>1068.0029999999999</v>
      </c>
      <c r="V2">
        <f>SUM(P2:U2)</f>
        <v>9325.0211000000018</v>
      </c>
      <c r="W2">
        <f t="shared" ref="W2:W14" si="2">V2-V$1</f>
        <v>-4.3102923076894513</v>
      </c>
    </row>
    <row r="3" spans="1:23" ht="15.75" thickBot="1" x14ac:dyDescent="0.3">
      <c r="A3">
        <v>2</v>
      </c>
      <c r="B3">
        <v>1141.0001999999999</v>
      </c>
      <c r="D3" s="8">
        <v>1200</v>
      </c>
      <c r="E3">
        <v>7</v>
      </c>
      <c r="G3" s="1">
        <f t="shared" ref="G3:G14" si="3">LARGE($B$2:$B$79,ROW(G2))</f>
        <v>1983.0075999999999</v>
      </c>
      <c r="H3" s="1">
        <f t="shared" si="0"/>
        <v>1758.0047</v>
      </c>
      <c r="I3" s="1">
        <f t="shared" ref="I3:I14" si="4">LARGE($B$2:$B$79,26+ROW(G2))</f>
        <v>1748.0035</v>
      </c>
      <c r="J3" s="1">
        <f t="shared" si="1"/>
        <v>1390.0027</v>
      </c>
      <c r="K3" s="1">
        <f t="shared" ref="K3:K14" si="5">LARGE($B$2:$B$79,52+ROW(G2))</f>
        <v>1379.0014000000001</v>
      </c>
      <c r="L3" s="1">
        <f t="shared" ref="L3:L14" si="6">LARGE($B$2:$B$79,79-ROW(G2))</f>
        <v>1013.0032</v>
      </c>
      <c r="M3">
        <f t="shared" ref="M3:M14" si="7">SUM(G3:L3)</f>
        <v>9271.0230999999985</v>
      </c>
      <c r="N3">
        <f t="shared" ref="N3:N14" si="8">M3-M$1</f>
        <v>-58.308292307692682</v>
      </c>
      <c r="P3" s="6">
        <f>LARGE($B$2:$B$79,COUNT($O$2:O$14)+RANK(P19,P$18:P$30,1))</f>
        <v>1983.0075999999999</v>
      </c>
      <c r="Q3" s="6">
        <f>LARGE($B$2:$B$79,COUNT($O$2:P$14)+RANK(Q19,Q$18:Q$30,1))</f>
        <v>1758.0047</v>
      </c>
      <c r="R3" s="6">
        <f>LARGE($B$2:$B$79,COUNT($O$2:Q$14)+RANK(R19,R$18:R$30,1))</f>
        <v>1680.0072</v>
      </c>
      <c r="S3" s="6">
        <f>LARGE($B$2:$B$79,COUNT($O$2:R$14)+RANK(S19,S$18:S$30,1))</f>
        <v>1551.0018</v>
      </c>
      <c r="T3" s="6">
        <f>LARGE($B$2:$B$79,COUNT($O$2:S$14)+RANK(T19,T$18:T$30,1))</f>
        <v>1198.0074</v>
      </c>
      <c r="U3" s="6">
        <f>LARGE($B$2:$B$79,COUNT($O$2:T$14)+RANK(U19,U$18:U$30,1))</f>
        <v>1189.0028</v>
      </c>
      <c r="V3">
        <f t="shared" ref="V3:V14" si="9">SUM(P3:U3)</f>
        <v>9359.031500000001</v>
      </c>
      <c r="W3">
        <f t="shared" si="2"/>
        <v>29.700107692309757</v>
      </c>
    </row>
    <row r="4" spans="1:23" x14ac:dyDescent="0.25">
      <c r="A4">
        <v>3</v>
      </c>
      <c r="B4">
        <v>1139.0002999999999</v>
      </c>
      <c r="D4" s="7">
        <v>1300</v>
      </c>
      <c r="E4">
        <v>6</v>
      </c>
      <c r="G4" s="1">
        <f t="shared" si="3"/>
        <v>1962.0078000000001</v>
      </c>
      <c r="H4" s="1">
        <f t="shared" si="0"/>
        <v>1762.0009</v>
      </c>
      <c r="I4" s="1">
        <f t="shared" si="4"/>
        <v>1746.0068000000001</v>
      </c>
      <c r="J4" s="1">
        <f t="shared" si="1"/>
        <v>1434.0056</v>
      </c>
      <c r="K4" s="1">
        <f t="shared" si="5"/>
        <v>1364.0003999999999</v>
      </c>
      <c r="L4" s="1">
        <f t="shared" si="6"/>
        <v>1068.0029999999999</v>
      </c>
      <c r="M4">
        <f t="shared" si="7"/>
        <v>9336.0244999999995</v>
      </c>
      <c r="N4">
        <f t="shared" si="8"/>
        <v>6.693107692308331</v>
      </c>
      <c r="P4" s="6">
        <f>LARGE($B$2:$B$79,COUNT($O$2:O$14)+RANK(P20,P$18:P$30,1))</f>
        <v>1962.0078000000001</v>
      </c>
      <c r="Q4" s="6">
        <f>LARGE($B$2:$B$79,COUNT($O$2:P$14)+RANK(Q20,Q$18:Q$30,1))</f>
        <v>1762.0009</v>
      </c>
      <c r="R4" s="6">
        <f>LARGE($B$2:$B$79,COUNT($O$2:Q$14)+RANK(R20,R$18:R$30,1))</f>
        <v>1746.0068000000001</v>
      </c>
      <c r="S4" s="6">
        <f>LARGE($B$2:$B$79,COUNT($O$2:R$14)+RANK(S20,S$18:S$30,1))</f>
        <v>1446.0065999999999</v>
      </c>
      <c r="T4" s="6">
        <f>LARGE($B$2:$B$79,COUNT($O$2:S$14)+RANK(T20,T$18:T$30,1))</f>
        <v>1335.0047999999999</v>
      </c>
      <c r="U4" s="6">
        <f>LARGE($B$2:$B$79,COUNT($O$2:T$14)+RANK(U20,U$18:U$30,1))</f>
        <v>1092.0021999999999</v>
      </c>
      <c r="V4">
        <f t="shared" si="9"/>
        <v>9343.0290999999997</v>
      </c>
      <c r="W4">
        <f t="shared" si="2"/>
        <v>13.697707692308541</v>
      </c>
    </row>
    <row r="5" spans="1:23" ht="15.75" thickBot="1" x14ac:dyDescent="0.3">
      <c r="A5">
        <v>4</v>
      </c>
      <c r="B5">
        <v>1364.0003999999999</v>
      </c>
      <c r="D5" s="8">
        <v>1400</v>
      </c>
      <c r="E5">
        <v>8</v>
      </c>
      <c r="G5" s="1">
        <f t="shared" si="3"/>
        <v>1962.0051000000001</v>
      </c>
      <c r="H5" s="1">
        <f t="shared" si="0"/>
        <v>1770.0060000000001</v>
      </c>
      <c r="I5" s="1">
        <f t="shared" si="4"/>
        <v>1746.0012999999999</v>
      </c>
      <c r="J5" s="1">
        <f t="shared" si="1"/>
        <v>1446.0065999999999</v>
      </c>
      <c r="K5" s="1">
        <f t="shared" si="5"/>
        <v>1335.0047999999999</v>
      </c>
      <c r="L5" s="1">
        <f t="shared" si="6"/>
        <v>1080.0006000000001</v>
      </c>
      <c r="M5">
        <f t="shared" si="7"/>
        <v>9339.0243999999984</v>
      </c>
      <c r="N5">
        <f t="shared" si="8"/>
        <v>9.6930076923072193</v>
      </c>
      <c r="P5" s="6">
        <f>LARGE($B$2:$B$79,COUNT($O$2:O$14)+RANK(P21,P$18:P$30,1))</f>
        <v>1962.0051000000001</v>
      </c>
      <c r="Q5" s="6">
        <f>LARGE($B$2:$B$79,COUNT($O$2:P$14)+RANK(Q21,Q$18:Q$30,1))</f>
        <v>1770.0060000000001</v>
      </c>
      <c r="R5" s="6">
        <f>LARGE($B$2:$B$79,COUNT($O$2:Q$14)+RANK(R21,R$18:R$30,1))</f>
        <v>1728.0069000000001</v>
      </c>
      <c r="S5" s="6">
        <f>LARGE($B$2:$B$79,COUNT($O$2:R$14)+RANK(S21,S$18:S$30,1))</f>
        <v>1489.0020999999999</v>
      </c>
      <c r="T5" s="6">
        <f>LARGE($B$2:$B$79,COUNT($O$2:S$14)+RANK(T21,T$18:T$30,1))</f>
        <v>1323.0055</v>
      </c>
      <c r="U5" s="6">
        <f>LARGE($B$2:$B$79,COUNT($O$2:T$14)+RANK(U21,U$18:U$30,1))</f>
        <v>1000.0024</v>
      </c>
      <c r="V5">
        <f t="shared" si="9"/>
        <v>9272.0279999999984</v>
      </c>
      <c r="W5">
        <f t="shared" si="2"/>
        <v>-57.303392307692775</v>
      </c>
    </row>
    <row r="6" spans="1:23" x14ac:dyDescent="0.25">
      <c r="A6">
        <v>5</v>
      </c>
      <c r="B6">
        <v>1294.0005000000001</v>
      </c>
      <c r="D6" s="7">
        <v>1500</v>
      </c>
      <c r="E6">
        <v>3</v>
      </c>
      <c r="G6" s="1">
        <f t="shared" si="3"/>
        <v>1953.0036</v>
      </c>
      <c r="H6" s="1">
        <f t="shared" si="0"/>
        <v>1771.0019</v>
      </c>
      <c r="I6" s="1">
        <f t="shared" si="4"/>
        <v>1729.0023000000001</v>
      </c>
      <c r="J6" s="1">
        <f t="shared" si="1"/>
        <v>1489.0020999999999</v>
      </c>
      <c r="K6" s="1">
        <f t="shared" si="5"/>
        <v>1323.0055</v>
      </c>
      <c r="L6" s="1">
        <f t="shared" si="6"/>
        <v>1086.0077000000001</v>
      </c>
      <c r="M6">
        <f t="shared" si="7"/>
        <v>9351.0231000000003</v>
      </c>
      <c r="N6">
        <f t="shared" si="8"/>
        <v>21.691707692309137</v>
      </c>
      <c r="P6" s="6">
        <f>LARGE($B$2:$B$79,COUNT($O$2:O$14)+RANK(P22,P$18:P$30,1))</f>
        <v>1953.0036</v>
      </c>
      <c r="Q6" s="6">
        <f>LARGE($B$2:$B$79,COUNT($O$2:P$14)+RANK(Q22,Q$18:Q$30,1))</f>
        <v>1771.0019</v>
      </c>
      <c r="R6" s="6">
        <f>LARGE($B$2:$B$79,COUNT($O$2:Q$14)+RANK(R22,R$18:R$30,1))</f>
        <v>1748.0035</v>
      </c>
      <c r="S6" s="6">
        <f>LARGE($B$2:$B$79,COUNT($O$2:R$14)+RANK(S22,S$18:S$30,1))</f>
        <v>1434.0056</v>
      </c>
      <c r="T6" s="6">
        <f>LARGE($B$2:$B$79,COUNT($O$2:S$14)+RANK(T22,T$18:T$30,1))</f>
        <v>1364.0003999999999</v>
      </c>
      <c r="U6" s="6">
        <f>LARGE($B$2:$B$79,COUNT($O$2:T$14)+RANK(U22,U$18:U$30,1))</f>
        <v>1013.0032</v>
      </c>
      <c r="V6">
        <f t="shared" si="9"/>
        <v>9283.0181999999986</v>
      </c>
      <c r="W6">
        <f t="shared" si="2"/>
        <v>-46.313192307692589</v>
      </c>
    </row>
    <row r="7" spans="1:23" ht="15.75" thickBot="1" x14ac:dyDescent="0.3">
      <c r="A7">
        <v>6</v>
      </c>
      <c r="B7">
        <v>1080.0006000000001</v>
      </c>
      <c r="D7" s="8">
        <v>1600</v>
      </c>
      <c r="E7">
        <v>8</v>
      </c>
      <c r="G7" s="1">
        <f t="shared" si="3"/>
        <v>1941.0001</v>
      </c>
      <c r="H7" s="1">
        <f t="shared" si="0"/>
        <v>1782.0066999999999</v>
      </c>
      <c r="I7" s="1">
        <f t="shared" si="4"/>
        <v>1728.0069000000001</v>
      </c>
      <c r="J7" s="1">
        <f t="shared" si="1"/>
        <v>1505.0057999999999</v>
      </c>
      <c r="K7" s="1">
        <f t="shared" si="5"/>
        <v>1304.002</v>
      </c>
      <c r="L7" s="1">
        <f t="shared" si="6"/>
        <v>1092.0021999999999</v>
      </c>
      <c r="M7">
        <f t="shared" si="7"/>
        <v>9352.0237000000016</v>
      </c>
      <c r="N7">
        <f t="shared" si="8"/>
        <v>22.692307692310351</v>
      </c>
      <c r="P7" s="6">
        <f>LARGE($B$2:$B$79,COUNT($O$2:O$14)+RANK(P23,P$18:P$30,1))</f>
        <v>1941.0001</v>
      </c>
      <c r="Q7" s="6">
        <f>LARGE($B$2:$B$79,COUNT($O$2:P$14)+RANK(Q23,Q$18:Q$30,1))</f>
        <v>1782.0066999999999</v>
      </c>
      <c r="R7" s="6">
        <f>LARGE($B$2:$B$79,COUNT($O$2:Q$14)+RANK(R23,R$18:R$30,1))</f>
        <v>1756.0025000000001</v>
      </c>
      <c r="S7" s="6">
        <f>LARGE($B$2:$B$79,COUNT($O$2:R$14)+RANK(S23,S$18:S$30,1))</f>
        <v>1390.0011</v>
      </c>
      <c r="T7" s="6">
        <f>LARGE($B$2:$B$79,COUNT($O$2:S$14)+RANK(T23,T$18:T$30,1))</f>
        <v>1379.0014000000001</v>
      </c>
      <c r="U7" s="6">
        <f>LARGE($B$2:$B$79,COUNT($O$2:T$14)+RANK(U23,U$18:U$30,1))</f>
        <v>1102.0007000000001</v>
      </c>
      <c r="V7">
        <f t="shared" si="9"/>
        <v>9350.0125000000007</v>
      </c>
      <c r="W7">
        <f t="shared" si="2"/>
        <v>20.681107692309524</v>
      </c>
    </row>
    <row r="8" spans="1:23" x14ac:dyDescent="0.25">
      <c r="A8">
        <v>7</v>
      </c>
      <c r="B8">
        <v>1102.0007000000001</v>
      </c>
      <c r="D8" s="7">
        <v>1700</v>
      </c>
      <c r="E8">
        <v>6</v>
      </c>
      <c r="G8" s="1">
        <f t="shared" si="3"/>
        <v>1940.0038</v>
      </c>
      <c r="H8" s="1">
        <f t="shared" si="0"/>
        <v>1808.0026</v>
      </c>
      <c r="I8" s="1">
        <f t="shared" si="4"/>
        <v>1718.0017</v>
      </c>
      <c r="J8" s="1">
        <f t="shared" si="1"/>
        <v>1518.0038999999999</v>
      </c>
      <c r="K8" s="1">
        <f t="shared" si="5"/>
        <v>1294.0005000000001</v>
      </c>
      <c r="L8" s="1">
        <f t="shared" si="6"/>
        <v>1093.0030999999999</v>
      </c>
      <c r="M8">
        <f t="shared" si="7"/>
        <v>9371.0156000000006</v>
      </c>
      <c r="N8">
        <f t="shared" si="8"/>
        <v>41.684207692309428</v>
      </c>
      <c r="P8" s="6">
        <f>LARGE($B$2:$B$79,COUNT($O$2:O$14)+RANK(P24,P$18:P$30,1))</f>
        <v>1940.0038</v>
      </c>
      <c r="Q8" s="6">
        <f>LARGE($B$2:$B$79,COUNT($O$2:P$14)+RANK(Q24,Q$18:Q$30,1))</f>
        <v>1808.0026</v>
      </c>
      <c r="R8" s="6">
        <f>LARGE($B$2:$B$79,COUNT($O$2:Q$14)+RANK(R24,R$18:R$30,1))</f>
        <v>1652.0044</v>
      </c>
      <c r="S8" s="6">
        <f>LARGE($B$2:$B$79,COUNT($O$2:R$14)+RANK(S24,S$18:S$30,1))</f>
        <v>1566.0054</v>
      </c>
      <c r="T8" s="6">
        <f>LARGE($B$2:$B$79,COUNT($O$2:S$14)+RANK(T24,T$18:T$30,1))</f>
        <v>1238.0061000000001</v>
      </c>
      <c r="U8" s="6">
        <f>LARGE($B$2:$B$79,COUNT($O$2:T$14)+RANK(U24,U$18:U$30,1))</f>
        <v>1128.0053</v>
      </c>
      <c r="V8">
        <f t="shared" si="9"/>
        <v>9332.0276000000013</v>
      </c>
      <c r="W8">
        <f t="shared" si="2"/>
        <v>2.696207692310054</v>
      </c>
    </row>
    <row r="9" spans="1:23" ht="15.75" thickBot="1" x14ac:dyDescent="0.3">
      <c r="A9">
        <v>8</v>
      </c>
      <c r="B9">
        <v>1849.0008</v>
      </c>
      <c r="D9" s="8">
        <v>1800</v>
      </c>
      <c r="E9">
        <v>13</v>
      </c>
      <c r="G9" s="1">
        <f t="shared" si="3"/>
        <v>1913.0071</v>
      </c>
      <c r="H9" s="1">
        <f t="shared" si="0"/>
        <v>1815.0064</v>
      </c>
      <c r="I9" s="1">
        <f t="shared" si="4"/>
        <v>1693.0056999999999</v>
      </c>
      <c r="J9" s="1">
        <f t="shared" si="1"/>
        <v>1544.0050000000001</v>
      </c>
      <c r="K9" s="1">
        <f t="shared" si="5"/>
        <v>1292.001</v>
      </c>
      <c r="L9" s="1">
        <f t="shared" si="6"/>
        <v>1102.0007000000001</v>
      </c>
      <c r="M9">
        <f t="shared" si="7"/>
        <v>9359.0259000000005</v>
      </c>
      <c r="N9">
        <f t="shared" si="8"/>
        <v>29.694507692309344</v>
      </c>
      <c r="P9" s="6">
        <f>LARGE($B$2:$B$79,COUNT($O$2:O$14)+RANK(P25,P$18:P$30,1))</f>
        <v>1913.0071</v>
      </c>
      <c r="Q9" s="6">
        <f>LARGE($B$2:$B$79,COUNT($O$2:P$14)+RANK(Q25,Q$18:Q$30,1))</f>
        <v>1815.0064</v>
      </c>
      <c r="R9" s="6">
        <f>LARGE($B$2:$B$79,COUNT($O$2:Q$14)+RANK(R25,R$18:R$30,1))</f>
        <v>1746.0012999999999</v>
      </c>
      <c r="S9" s="6">
        <f>LARGE($B$2:$B$79,COUNT($O$2:R$14)+RANK(S25,S$18:S$30,1))</f>
        <v>1390.0027</v>
      </c>
      <c r="T9" s="6">
        <f>LARGE($B$2:$B$79,COUNT($O$2:S$14)+RANK(T25,T$18:T$30,1))</f>
        <v>1384.0046</v>
      </c>
      <c r="U9" s="6">
        <f>LARGE($B$2:$B$79,COUNT($O$2:T$14)+RANK(U25,U$18:U$30,1))</f>
        <v>1093.0030999999999</v>
      </c>
      <c r="V9">
        <f t="shared" si="9"/>
        <v>9341.0252</v>
      </c>
      <c r="W9">
        <f t="shared" si="2"/>
        <v>11.693807692308837</v>
      </c>
    </row>
    <row r="10" spans="1:23" x14ac:dyDescent="0.25">
      <c r="A10">
        <v>9</v>
      </c>
      <c r="B10">
        <v>1762.0009</v>
      </c>
      <c r="D10" s="7">
        <v>1900</v>
      </c>
      <c r="E10">
        <v>10</v>
      </c>
      <c r="G10" s="1">
        <f t="shared" si="3"/>
        <v>1907.0065</v>
      </c>
      <c r="H10" s="1">
        <f t="shared" si="0"/>
        <v>1823.0034000000001</v>
      </c>
      <c r="I10" s="1">
        <f t="shared" si="4"/>
        <v>1680.0072</v>
      </c>
      <c r="J10" s="1">
        <f t="shared" si="1"/>
        <v>1551.0018</v>
      </c>
      <c r="K10" s="1">
        <f t="shared" si="5"/>
        <v>1238.0061000000001</v>
      </c>
      <c r="L10" s="1">
        <f t="shared" si="6"/>
        <v>1128.0053</v>
      </c>
      <c r="M10">
        <f t="shared" si="7"/>
        <v>9327.0303000000004</v>
      </c>
      <c r="N10">
        <f t="shared" si="8"/>
        <v>-2.3010923076908512</v>
      </c>
      <c r="P10" s="6">
        <f>LARGE($B$2:$B$79,COUNT($O$2:O$14)+RANK(P26,P$18:P$30,1))</f>
        <v>1907.0065</v>
      </c>
      <c r="Q10" s="6">
        <f>LARGE($B$2:$B$79,COUNT($O$2:P$14)+RANK(Q26,Q$18:Q$30,1))</f>
        <v>1823.0034000000001</v>
      </c>
      <c r="R10" s="6">
        <f>LARGE($B$2:$B$79,COUNT($O$2:Q$14)+RANK(R26,R$18:R$30,1))</f>
        <v>1729.0023000000001</v>
      </c>
      <c r="S10" s="6">
        <f>LARGE($B$2:$B$79,COUNT($O$2:R$14)+RANK(S26,S$18:S$30,1))</f>
        <v>1505.0057999999999</v>
      </c>
      <c r="T10" s="6">
        <f>LARGE($B$2:$B$79,COUNT($O$2:S$14)+RANK(T26,T$18:T$30,1))</f>
        <v>1292.001</v>
      </c>
      <c r="U10" s="6">
        <f>LARGE($B$2:$B$79,COUNT($O$2:T$14)+RANK(U26,U$18:U$30,1))</f>
        <v>1080.0006000000001</v>
      </c>
      <c r="V10">
        <f t="shared" si="9"/>
        <v>9336.0195999999996</v>
      </c>
      <c r="W10">
        <f t="shared" si="2"/>
        <v>6.6882076923084242</v>
      </c>
    </row>
    <row r="11" spans="1:23" x14ac:dyDescent="0.25">
      <c r="A11">
        <v>10</v>
      </c>
      <c r="B11">
        <v>1292.001</v>
      </c>
      <c r="D11" s="8">
        <v>2000</v>
      </c>
      <c r="E11">
        <v>10</v>
      </c>
      <c r="G11" s="1">
        <f t="shared" si="3"/>
        <v>1906.0062</v>
      </c>
      <c r="H11" s="1">
        <f t="shared" si="0"/>
        <v>1845.0063</v>
      </c>
      <c r="I11" s="1">
        <f t="shared" si="4"/>
        <v>1667.0016000000001</v>
      </c>
      <c r="J11" s="1">
        <f t="shared" si="1"/>
        <v>1554.0048999999999</v>
      </c>
      <c r="K11" s="1">
        <f t="shared" si="5"/>
        <v>1228.0041000000001</v>
      </c>
      <c r="L11" s="1">
        <f t="shared" si="6"/>
        <v>1139.0002999999999</v>
      </c>
      <c r="M11">
        <f t="shared" si="7"/>
        <v>9339.0234</v>
      </c>
      <c r="N11">
        <f t="shared" si="8"/>
        <v>9.6920076923088345</v>
      </c>
      <c r="P11" s="6">
        <f>LARGE($B$2:$B$79,COUNT($O$2:O$14)+RANK(P27,P$18:P$30,1))</f>
        <v>1906.0062</v>
      </c>
      <c r="Q11" s="6">
        <f>LARGE($B$2:$B$79,COUNT($O$2:P$14)+RANK(Q27,Q$18:Q$30,1))</f>
        <v>1845.0063</v>
      </c>
      <c r="R11" s="6">
        <f>LARGE($B$2:$B$79,COUNT($O$2:Q$14)+RANK(R27,R$18:R$30,1))</f>
        <v>1613.0074999999999</v>
      </c>
      <c r="S11" s="6">
        <f>LARGE($B$2:$B$79,COUNT($O$2:R$14)+RANK(S27,S$18:S$30,1))</f>
        <v>1587.0033000000001</v>
      </c>
      <c r="T11" s="6">
        <f>LARGE($B$2:$B$79,COUNT($O$2:S$14)+RANK(T27,T$18:T$30,1))</f>
        <v>1304.002</v>
      </c>
      <c r="U11" s="6">
        <f>LARGE($B$2:$B$79,COUNT($O$2:T$14)+RANK(U27,U$18:U$30,1))</f>
        <v>1086.0077000000001</v>
      </c>
      <c r="V11">
        <f t="shared" si="9"/>
        <v>9341.0329999999994</v>
      </c>
      <c r="W11">
        <f t="shared" si="2"/>
        <v>11.701607692308244</v>
      </c>
    </row>
    <row r="12" spans="1:23" x14ac:dyDescent="0.25">
      <c r="A12">
        <v>11</v>
      </c>
      <c r="B12">
        <v>1390.0011</v>
      </c>
      <c r="E12">
        <f>SUM(E2:E11)</f>
        <v>78</v>
      </c>
      <c r="G12" s="1">
        <f t="shared" si="3"/>
        <v>1897.0042000000001</v>
      </c>
      <c r="H12" s="1">
        <f t="shared" si="0"/>
        <v>1848.0039999999999</v>
      </c>
      <c r="I12" s="1">
        <f t="shared" si="4"/>
        <v>1652.0044</v>
      </c>
      <c r="J12" s="1">
        <f t="shared" si="1"/>
        <v>1562.0043000000001</v>
      </c>
      <c r="K12" s="1">
        <f t="shared" si="5"/>
        <v>1228.0011999999999</v>
      </c>
      <c r="L12" s="1">
        <f t="shared" si="6"/>
        <v>1141.0001999999999</v>
      </c>
      <c r="M12">
        <f t="shared" si="7"/>
        <v>9328.0182999999997</v>
      </c>
      <c r="N12">
        <f t="shared" si="8"/>
        <v>-1.3130923076914769</v>
      </c>
      <c r="P12" s="6">
        <f>LARGE($B$2:$B$79,COUNT($O$2:O$14)+RANK(P28,P$18:P$30,1))</f>
        <v>1897.0042000000001</v>
      </c>
      <c r="Q12" s="6">
        <f>LARGE($B$2:$B$79,COUNT($O$2:P$14)+RANK(Q28,Q$18:Q$30,1))</f>
        <v>1848.0039999999999</v>
      </c>
      <c r="R12" s="6">
        <f>LARGE($B$2:$B$79,COUNT($O$2:Q$14)+RANK(R28,R$18:R$30,1))</f>
        <v>1667.0016000000001</v>
      </c>
      <c r="S12" s="6">
        <f>LARGE($B$2:$B$79,COUNT($O$2:R$14)+RANK(S28,S$18:S$30,1))</f>
        <v>1554.0048999999999</v>
      </c>
      <c r="T12" s="6">
        <f>LARGE($B$2:$B$79,COUNT($O$2:S$14)+RANK(T28,T$18:T$30,1))</f>
        <v>1228.0041000000001</v>
      </c>
      <c r="U12" s="6">
        <f>LARGE($B$2:$B$79,COUNT($O$2:T$14)+RANK(U28,U$18:U$30,1))</f>
        <v>1141.0001999999999</v>
      </c>
      <c r="V12">
        <f t="shared" si="9"/>
        <v>9335.0190000000002</v>
      </c>
      <c r="W12">
        <f t="shared" si="2"/>
        <v>5.6876076923090295</v>
      </c>
    </row>
    <row r="13" spans="1:23" x14ac:dyDescent="0.25">
      <c r="A13">
        <v>12</v>
      </c>
      <c r="B13">
        <v>1228.0011999999999</v>
      </c>
      <c r="G13" s="1">
        <f t="shared" si="3"/>
        <v>1883.0037</v>
      </c>
      <c r="H13" s="1">
        <f>LARGE($B$2:$B$79,27-ROW(G12))</f>
        <v>1849.0008</v>
      </c>
      <c r="I13" s="1">
        <f t="shared" si="4"/>
        <v>1651.0029</v>
      </c>
      <c r="J13" s="1">
        <f t="shared" si="1"/>
        <v>1566.0054</v>
      </c>
      <c r="K13" s="1">
        <f t="shared" si="5"/>
        <v>1215.0070000000001</v>
      </c>
      <c r="L13" s="1">
        <f t="shared" si="6"/>
        <v>1144.0015000000001</v>
      </c>
      <c r="M13">
        <f t="shared" si="7"/>
        <v>9308.0213000000003</v>
      </c>
      <c r="N13">
        <f t="shared" si="8"/>
        <v>-21.310092307690866</v>
      </c>
      <c r="P13" s="6">
        <f>LARGE($B$2:$B$79,COUNT($O$2:O$14)+RANK(P29,P$18:P$30,1))</f>
        <v>1883.0037</v>
      </c>
      <c r="Q13" s="6">
        <f>LARGE($B$2:$B$79,COUNT($O$2:P$14)+RANK(Q29,Q$18:Q$30,1))</f>
        <v>1849.0008</v>
      </c>
      <c r="R13" s="6">
        <f>LARGE($B$2:$B$79,COUNT($O$2:Q$14)+RANK(R29,R$18:R$30,1))</f>
        <v>1718.0017</v>
      </c>
      <c r="S13" s="6">
        <f>LARGE($B$2:$B$79,COUNT($O$2:R$14)+RANK(S29,S$18:S$30,1))</f>
        <v>1518.0038999999999</v>
      </c>
      <c r="T13" s="6">
        <f>LARGE($B$2:$B$79,COUNT($O$2:S$14)+RANK(T29,T$18:T$30,1))</f>
        <v>1228.0011999999999</v>
      </c>
      <c r="U13" s="6">
        <f>LARGE($B$2:$B$79,COUNT($O$2:T$14)+RANK(U29,U$18:U$30,1))</f>
        <v>1139.0002999999999</v>
      </c>
      <c r="V13">
        <f t="shared" si="9"/>
        <v>9335.0115999999998</v>
      </c>
      <c r="W13">
        <f t="shared" si="2"/>
        <v>5.6802076923086133</v>
      </c>
    </row>
    <row r="14" spans="1:23" x14ac:dyDescent="0.25">
      <c r="A14">
        <v>13</v>
      </c>
      <c r="B14">
        <v>1746.0012999999999</v>
      </c>
      <c r="G14" s="1">
        <f t="shared" si="3"/>
        <v>1876.0052000000001</v>
      </c>
      <c r="H14" s="1">
        <f>LARGE($B$2:$B$79,27-ROW(G13))</f>
        <v>1857.0073</v>
      </c>
      <c r="I14" s="1">
        <f t="shared" si="4"/>
        <v>1613.0074999999999</v>
      </c>
      <c r="J14" s="1">
        <f>LARGE($B$2:$B$79,53-ROW(G13))</f>
        <v>1587.0033000000001</v>
      </c>
      <c r="K14" s="1">
        <f t="shared" si="5"/>
        <v>1198.0074</v>
      </c>
      <c r="L14" s="1">
        <f t="shared" si="6"/>
        <v>1189.0028</v>
      </c>
      <c r="M14">
        <f t="shared" si="7"/>
        <v>9320.0334999999995</v>
      </c>
      <c r="N14">
        <f t="shared" si="8"/>
        <v>-9.2978923076916544</v>
      </c>
      <c r="P14" s="6">
        <f>LARGE($B$2:$B$79,COUNT($O$2:O$14)+RANK(P30,P$18:P$30,1))</f>
        <v>1876.0052000000001</v>
      </c>
      <c r="Q14" s="6">
        <f>LARGE($B$2:$B$79,COUNT($O$2:P$14)+RANK(Q30,Q$18:Q$30,1))</f>
        <v>1857.0073</v>
      </c>
      <c r="R14" s="6">
        <f>LARGE($B$2:$B$79,COUNT($O$2:Q$14)+RANK(R30,R$18:R$30,1))</f>
        <v>1693.0056999999999</v>
      </c>
      <c r="S14" s="6">
        <f>LARGE($B$2:$B$79,COUNT($O$2:R$14)+RANK(S30,S$18:S$30,1))</f>
        <v>1544.0050000000001</v>
      </c>
      <c r="T14" s="6">
        <f>LARGE($B$2:$B$79,COUNT($O$2:S$14)+RANK(T30,T$18:T$30,1))</f>
        <v>1215.0070000000001</v>
      </c>
      <c r="U14" s="6">
        <f>LARGE($B$2:$B$79,COUNT($O$2:T$14)+RANK(U30,U$18:U$30,1))</f>
        <v>1144.0015000000001</v>
      </c>
      <c r="V14">
        <f t="shared" si="9"/>
        <v>9329.0316999999995</v>
      </c>
      <c r="W14">
        <f t="shared" si="2"/>
        <v>-0.29969230769165733</v>
      </c>
    </row>
    <row r="15" spans="1:23" x14ac:dyDescent="0.25">
      <c r="A15">
        <v>14</v>
      </c>
      <c r="B15">
        <v>1379.0014000000001</v>
      </c>
      <c r="L15" s="5" t="s">
        <v>3</v>
      </c>
      <c r="M15" s="2">
        <f>VARP(M2:M14)</f>
        <v>785.88129884381897</v>
      </c>
      <c r="N15">
        <f>SUM(N2:N14)</f>
        <v>1.2732925824820995E-11</v>
      </c>
      <c r="U15" s="5" t="s">
        <v>3</v>
      </c>
      <c r="V15" s="2">
        <f>VARP(V2:V14)</f>
        <v>564.22914268996874</v>
      </c>
      <c r="W15">
        <f>SUM(W2:W14)</f>
        <v>1.4551915228366852E-11</v>
      </c>
    </row>
    <row r="16" spans="1:23" x14ac:dyDescent="0.25">
      <c r="A16">
        <v>15</v>
      </c>
      <c r="B16">
        <v>1144.0015000000001</v>
      </c>
      <c r="M16">
        <f>SUM($B$2:$B$79)/78</f>
        <v>1554.888565384615</v>
      </c>
    </row>
    <row r="17" spans="1:23" x14ac:dyDescent="0.25">
      <c r="A17">
        <v>16</v>
      </c>
      <c r="B17">
        <v>1667.0016000000001</v>
      </c>
      <c r="E17">
        <f>G17+H17</f>
        <v>3130.0029</v>
      </c>
      <c r="G17" s="1">
        <f>B2</f>
        <v>1941.0001</v>
      </c>
      <c r="H17" s="1">
        <f t="array" ref="H17">INDEX($B$2:$B$79,MATCH(MIN((SUM($G17:G17)+$B$2:$B$79*ISNA(MATCH($B$2:$B$79,$G$17:$G$29,))*ISNA(MATCH($B$2:$B$79,H$16:H16,))-$M$16*COLUMN(B17))^2),(SUM($G17:G17)+$B$2:$B$79*ISNA(MATCH($B$2:$B$79,$G$17:$G$29,))*ISNA(MATCH($B$2:$B$79,H$16:H16,))-$M$16*COLUMN(B17))^2,))</f>
        <v>1189.0028</v>
      </c>
      <c r="I17" s="1">
        <f t="array" ref="I17">INDEX($B$2:$B$79,MATCH(MIN((SUM($G17:H17)+$B$2:$B$79*ISNA(MATCH($B$2:$B$79,$H$17:$H$29,))*ISNA(MATCH($B$2:$B$79,$G$17:$G$29,))*ISNA(MATCH($B$2:$B$79,I$16:I16,))-$M$16*COLUMN(C17))^2),(SUM($G17:H17)+$B$2:$B$79*ISNA(MATCH($B$2:$B$79,$H$17:$H$29,))*ISNA(MATCH($B$2:$B$79,$G$17:$G$29,))*ISNA(MATCH($B$2:$B$79,I$16:I16,))-$M$16*COLUMN(C17))^2,))</f>
        <v>1544.0050000000001</v>
      </c>
      <c r="J17" s="1">
        <f t="array" ref="J17">INDEX($B$2:$B$79,MATCH(MIN((SUM($G17:I17)+$B$2:$B$79*ISNA(MATCH($B$2:$B$79,$I$17:$I$29,))*ISNA(MATCH($B$2:$B$79,$H$17:$H$29,))*ISNA(MATCH($B$2:$B$79,$G$17:$G$29,))*ISNA(MATCH($B$2:$B$79,J$16:J16,))-$M$16*COLUMN(D17))^2),(SUM($G17:I17)+$B$2:$B$79*ISNA(MATCH($B$2:$B$79,$I$17:$I$29,))*ISNA(MATCH($B$2:$B$79,$H$17:$H$29,))*ISNA(MATCH($B$2:$B$79,$G$17:$G$29,))*ISNA(MATCH($B$2:$B$79,J$16:J16,))-$M$16*COLUMN(D17))^2,))</f>
        <v>1434.0056</v>
      </c>
      <c r="K17" s="1">
        <f t="array" ref="K17">INDEX($B$2:$B$79,MATCH(MIN((SUM($G17:J17)+$B$2:$B$79*ISNA(MATCH($B$2:$B$79,$J$17:$J$29,))*ISNA(MATCH($B$2:$B$79,$I$17:$I$29,))*ISNA(MATCH($B$2:$B$79,$H$17:$H$29,))*ISNA(MATCH($B$2:$B$79,$G$17:$G$29,))*ISNA(MATCH($B$2:$B$79,K$16:K16,))-$M$16*COLUMN(E17))^2),(SUM($G17:J17)+$B$2:$B$79*ISNA(MATCH($B$2:$B$79,$J$17:$J$29,))*ISNA(MATCH($B$2:$B$79,$I$17:$I$29,))*ISNA(MATCH($B$2:$B$79,$H$17:$H$29,))*ISNA(MATCH($B$2:$B$79,$G$17:$G$29,))*ISNA(MATCH($B$2:$B$79,K$16:K16,))-$M$16*COLUMN(E17))^2,))</f>
        <v>1770.0060000000001</v>
      </c>
      <c r="L17" s="1">
        <f t="array" ref="L17">INDEX($B$2:$B$79,MATCH(MIN((SUM($G17:K17)+$B$2:$B$79*ISNA(MATCH($B$2:$B$79,$K$17:$K$29,))*ISNA(MATCH($B$2:$B$79,$J$17:$J$29,))*ISNA(MATCH($B$2:$B$79,$I$17:$I$29,))*ISNA(MATCH($B$2:$B$79,$H$17:$H$29,))*ISNA(MATCH($B$2:$B$79,$G$17:$G$29,))*ISNA(MATCH($B$2:$B$79,L$16:L16,))-$M$16*COLUMN(F17))^2),(SUM($G17:K17)+$B$2:$B$79*ISNA(MATCH($B$2:$B$79,$K$17:$K$29,))*ISNA(MATCH($B$2:$B$79,$J$17:$J$29,))*ISNA(MATCH($B$2:$B$79,$I$17:$I$29,))*ISNA(MATCH($B$2:$B$79,$H$17:$H$29,))*ISNA(MATCH($B$2:$B$79,$G$17:$G$29,))*ISNA(MATCH($B$2:$B$79,L$16:L16,))-$M$16*COLUMN(F17))^2,))</f>
        <v>1068.0029999999999</v>
      </c>
      <c r="M17">
        <f>SUM(G17:L17)</f>
        <v>8946.0225000000009</v>
      </c>
      <c r="N17">
        <f>M17-M$1</f>
        <v>-383.30889230769026</v>
      </c>
      <c r="O17">
        <f t="array" ref="O17">ISNA(MATCH(B2:B79+ROW($B$2:$B$79)%%,G17:L17,))*ISNA(MATCH(B2:B79+ROW($B$2:$B$79)%%,G18:L18,))*ISNA(MATCH(B2:B79+ROW($B$2:$B$79)%%,G19:L19,))*ISNA(MATCH(B2:B79+ROW($B$2:$B$79)%%,G20:L20,))*ISNA(MATCH(B2:B79+ROW($B$2:$B$79)%%,G17:G29,))*ISNA(MATCH(B2:B79+ROW($B$2:$B$79)%%,H17:H29,))*ISNA(MATCH(B2:B79+ROW($B$2:$B$79)%%,I17:I29,))*ISNA(MATCH(B2:B79+ROW($B$2:$B$79)%%,J17:J29,))</f>
        <v>1</v>
      </c>
      <c r="P17" s="3" t="s">
        <v>2</v>
      </c>
      <c r="Q17" s="3"/>
      <c r="R17" s="3"/>
      <c r="S17" s="3"/>
      <c r="T17" s="3"/>
      <c r="U17" s="3"/>
    </row>
    <row r="18" spans="1:23" x14ac:dyDescent="0.25">
      <c r="A18">
        <v>17</v>
      </c>
      <c r="B18">
        <v>1718.0017</v>
      </c>
      <c r="E18">
        <f t="shared" ref="E18:E29" si="10">G18+H18</f>
        <v>3103.0079999999998</v>
      </c>
      <c r="G18" s="1">
        <f t="shared" ref="G18:G29" si="11">B3</f>
        <v>1141.0001999999999</v>
      </c>
      <c r="H18" s="1">
        <f t="array" ref="H18">INDEX($B$2:$B$79,MATCH(MIN((SUM($G18:G18)+$B$2:$B$79*ISNA(MATCH($B$2:$B$79,$G$17:$G$29,))*ISNA(MATCH($B$2:$B$79,H$16:H17,))-$M$16*COLUMN(B18))^2),(SUM($G18:G18)+$B$2:$B$79*ISNA(MATCH($B$2:$B$79,$G$17:$G$29,))*ISNA(MATCH($B$2:$B$79,H$16:H17,))-$M$16*COLUMN(B18))^2,))</f>
        <v>1962.0078000000001</v>
      </c>
      <c r="I18" s="1">
        <f t="array" ref="I18">INDEX($B$2:$B$79,MATCH(MIN((SUM($G18:H18)+$B$2:$B$79*ISNA(MATCH($B$2:$B$79,$H$17:$H$29,))*ISNA(MATCH($B$2:$B$79,$G$17:$G$29,))*ISNA(MATCH($B$2:$B$79,I$16:I17,))-$M$16*COLUMN(C18))^2),(SUM($G18:H18)+$B$2:$B$79*ISNA(MATCH($B$2:$B$79,$H$17:$H$29,))*ISNA(MATCH($B$2:$B$79,$G$17:$G$29,))*ISNA(MATCH($B$2:$B$79,I$16:I17,))-$M$16*COLUMN(C18))^2,))</f>
        <v>1562.0043000000001</v>
      </c>
      <c r="J18" s="1">
        <f t="array" ref="J18">INDEX($B$2:$B$79,MATCH(MIN((SUM($G18:I18)+$B$2:$B$79*ISNA(MATCH($B$2:$B$79,$I$17:$I$29,))*ISNA(MATCH($B$2:$B$79,$H$17:$H$29,))*ISNA(MATCH($B$2:$B$79,$G$17:$G$29,))*ISNA(MATCH($B$2:$B$79,J$16:J17,))-$M$16*COLUMN(D18))^2),(SUM($G18:I18)+$B$2:$B$79*ISNA(MATCH($B$2:$B$79,$I$17:$I$29,))*ISNA(MATCH($B$2:$B$79,$H$17:$H$29,))*ISNA(MATCH($B$2:$B$79,$G$17:$G$29,))*ISNA(MATCH($B$2:$B$79,J$16:J17,))-$M$16*COLUMN(D18))^2,))</f>
        <v>1667.0016000000001</v>
      </c>
      <c r="K18" s="1">
        <f t="array" ref="K18">INDEX($B$2:$B$79,MATCH(MIN((SUM($G18:J18)+$B$2:$B$79*ISNA(MATCH($B$2:$B$79,$J$17:$J$29,))*ISNA(MATCH($B$2:$B$79,$I$17:$I$29,))*ISNA(MATCH($B$2:$B$79,$H$17:$H$29,))*ISNA(MATCH($B$2:$B$79,$G$17:$G$29,))*ISNA(MATCH($B$2:$B$79,K$16:K17,))-$M$16*COLUMN(E18))^2),(SUM($G18:J18)+$B$2:$B$79*ISNA(MATCH($B$2:$B$79,$J$17:$J$29,))*ISNA(MATCH($B$2:$B$79,$I$17:$I$29,))*ISNA(MATCH($B$2:$B$79,$H$17:$H$29,))*ISNA(MATCH($B$2:$B$79,$G$17:$G$29,))*ISNA(MATCH($B$2:$B$79,K$16:K17,))-$M$16*COLUMN(E18))^2,))</f>
        <v>1304.002</v>
      </c>
      <c r="L18" s="1">
        <f t="array" ref="L18">INDEX($B$2:$B$79,MATCH(MIN((SUM($G18:K18)+$B$2:$B$79*ISNA(MATCH($B$2:$B$79,$K$17:$K$29,))*ISNA(MATCH($B$2:$B$79,$J$17:$J$29,))*ISNA(MATCH($B$2:$B$79,$I$17:$I$29,))*ISNA(MATCH($B$2:$B$79,$H$17:$H$29,))*ISNA(MATCH($B$2:$B$79,$G$17:$G$29,))*ISNA(MATCH($B$2:$B$79,L$16:L17,))-$M$16*COLUMN(F18))^2),(SUM($G18:K18)+$B$2:$B$79*ISNA(MATCH($B$2:$B$79,$K$17:$K$29,))*ISNA(MATCH($B$2:$B$79,$J$17:$J$29,))*ISNA(MATCH($B$2:$B$79,$I$17:$I$29,))*ISNA(MATCH($B$2:$B$79,$H$17:$H$29,))*ISNA(MATCH($B$2:$B$79,$G$17:$G$29,))*ISNA(MATCH($B$2:$B$79,L$16:L17,))-$M$16*COLUMN(F18))^2,))</f>
        <v>1845.0063</v>
      </c>
      <c r="M18">
        <f t="shared" ref="M18:M29" si="12">SUM(G18:L18)</f>
        <v>9481.0221999999994</v>
      </c>
      <c r="N18">
        <f t="shared" ref="N18:N29" si="13">M18-M$1</f>
        <v>151.69080769230823</v>
      </c>
      <c r="P18" s="4">
        <f>SUM($O2:O2)+ROW(P2)/1000</f>
        <v>2E-3</v>
      </c>
      <c r="Q18" s="4">
        <f>SUM($O2:P2)+ROW(Q2)/1000</f>
        <v>1992.0079000000001</v>
      </c>
      <c r="R18" s="4">
        <f>SUM($O2:Q2)+ROW(R2)/1000</f>
        <v>3750.0124000000001</v>
      </c>
      <c r="S18" s="4">
        <f>SUM($O2:R2)+ROW(S2)/1000</f>
        <v>5401.0153000000009</v>
      </c>
      <c r="T18" s="4">
        <f>SUM($O2:S2)+ROW(T2)/1000</f>
        <v>6963.0196000000014</v>
      </c>
      <c r="U18" s="4">
        <f>SUM($O2:T2)+ROW(U2)/1000</f>
        <v>8257.0201000000015</v>
      </c>
    </row>
    <row r="19" spans="1:23" x14ac:dyDescent="0.25">
      <c r="A19">
        <v>18</v>
      </c>
      <c r="B19">
        <v>1551.0018</v>
      </c>
      <c r="E19">
        <f t="shared" si="10"/>
        <v>3101.0054</v>
      </c>
      <c r="G19" s="1">
        <f t="shared" si="11"/>
        <v>1139.0002999999999</v>
      </c>
      <c r="H19" s="1">
        <f t="array" ref="H19">INDEX($B$2:$B$79,MATCH(MIN((SUM($G19:G19)+$B$2:$B$79*ISNA(MATCH($B$2:$B$79,$G$17:$G$29,))*ISNA(MATCH($B$2:$B$79,H$16:H18,))-$M$16*COLUMN(B19))^2),(SUM($G19:G19)+$B$2:$B$79*ISNA(MATCH($B$2:$B$79,$G$17:$G$29,))*ISNA(MATCH($B$2:$B$79,H$16:H18,))-$M$16*COLUMN(B19))^2,))</f>
        <v>1962.0051000000001</v>
      </c>
      <c r="I19" s="1">
        <f t="array" ref="I19">INDEX($B$2:$B$79,MATCH(MIN((SUM($G19:H19)+$B$2:$B$79*ISNA(MATCH($B$2:$B$79,$H$17:$H$29,))*ISNA(MATCH($B$2:$B$79,$G$17:$G$29,))*ISNA(MATCH($B$2:$B$79,I$16:I18,))-$M$16*COLUMN(C19))^2),(SUM($G19:H19)+$B$2:$B$79*ISNA(MATCH($B$2:$B$79,$H$17:$H$29,))*ISNA(MATCH($B$2:$B$79,$G$17:$G$29,))*ISNA(MATCH($B$2:$B$79,I$16:I18,))-$M$16*COLUMN(C19))^2,))</f>
        <v>1566.0054</v>
      </c>
      <c r="J19" s="1">
        <f t="array" ref="J19">INDEX($B$2:$B$79,MATCH(MIN((SUM($G19:I19)+$B$2:$B$79*ISNA(MATCH($B$2:$B$79,$I$17:$I$29,))*ISNA(MATCH($B$2:$B$79,$H$17:$H$29,))*ISNA(MATCH($B$2:$B$79,$G$17:$G$29,))*ISNA(MATCH($B$2:$B$79,J$16:J18,))-$M$16*COLUMN(D19))^2),(SUM($G19:I19)+$B$2:$B$79*ISNA(MATCH($B$2:$B$79,$I$17:$I$29,))*ISNA(MATCH($B$2:$B$79,$H$17:$H$29,))*ISNA(MATCH($B$2:$B$79,$G$17:$G$29,))*ISNA(MATCH($B$2:$B$79,J$16:J18,))-$M$16*COLUMN(D19))^2,))</f>
        <v>1680.0072</v>
      </c>
      <c r="K19" s="1">
        <f t="array" ref="K19">INDEX($B$2:$B$79,MATCH(MIN((SUM($G19:J19)+$B$2:$B$79*ISNA(MATCH($B$2:$B$79,$J$17:$J$29,))*ISNA(MATCH($B$2:$B$79,$I$17:$I$29,))*ISNA(MATCH($B$2:$B$79,$H$17:$H$29,))*ISNA(MATCH($B$2:$B$79,$G$17:$G$29,))*ISNA(MATCH($B$2:$B$79,K$16:K18,))-$M$16*COLUMN(E19))^2),(SUM($G19:J19)+$B$2:$B$79*ISNA(MATCH($B$2:$B$79,$J$17:$J$29,))*ISNA(MATCH($B$2:$B$79,$I$17:$I$29,))*ISNA(MATCH($B$2:$B$79,$H$17:$H$29,))*ISNA(MATCH($B$2:$B$79,$G$17:$G$29,))*ISNA(MATCH($B$2:$B$79,K$16:K18,))-$M$16*COLUMN(E19))^2,))</f>
        <v>1228.0041000000001</v>
      </c>
      <c r="L19" s="1">
        <f t="array" ref="L19">INDEX($B$2:$B$79,MATCH(MIN((SUM($G19:K19)+$B$2:$B$79*ISNA(MATCH($B$2:$B$79,$K$17:$K$29,))*ISNA(MATCH($B$2:$B$79,$J$17:$J$29,))*ISNA(MATCH($B$2:$B$79,$I$17:$I$29,))*ISNA(MATCH($B$2:$B$79,$H$17:$H$29,))*ISNA(MATCH($B$2:$B$79,$G$17:$G$29,))*ISNA(MATCH($B$2:$B$79,L$16:L18,))-$M$16*COLUMN(F19))^2),(SUM($G19:K19)+$B$2:$B$79*ISNA(MATCH($B$2:$B$79,$K$17:$K$29,))*ISNA(MATCH($B$2:$B$79,$J$17:$J$29,))*ISNA(MATCH($B$2:$B$79,$I$17:$I$29,))*ISNA(MATCH($B$2:$B$79,$H$17:$H$29,))*ISNA(MATCH($B$2:$B$79,$G$17:$G$29,))*ISNA(MATCH($B$2:$B$79,L$16:L18,))-$M$16*COLUMN(F19))^2,))</f>
        <v>1848.0039999999999</v>
      </c>
      <c r="M19">
        <f t="shared" si="12"/>
        <v>9423.0260999999991</v>
      </c>
      <c r="N19">
        <f t="shared" si="13"/>
        <v>93.694707692307929</v>
      </c>
      <c r="P19" s="4">
        <f>SUM($O3:O3)+ROW(P3)/1000</f>
        <v>3.0000000000000001E-3</v>
      </c>
      <c r="Q19" s="4">
        <f>SUM($O3:P3)+ROW(Q3)/1000</f>
        <v>1983.0105999999998</v>
      </c>
      <c r="R19" s="4">
        <f>SUM($O3:Q3)+ROW(R3)/1000</f>
        <v>3741.0153</v>
      </c>
      <c r="S19" s="4">
        <f>SUM($O3:R3)+ROW(S3)/1000</f>
        <v>5421.0225</v>
      </c>
      <c r="T19" s="4">
        <f>SUM($O3:S3)+ROW(T3)/1000</f>
        <v>6972.0243</v>
      </c>
      <c r="U19" s="4">
        <f>SUM($O3:T3)+ROW(U3)/1000</f>
        <v>8170.0317000000005</v>
      </c>
    </row>
    <row r="20" spans="1:23" x14ac:dyDescent="0.25">
      <c r="A20">
        <v>19</v>
      </c>
      <c r="B20">
        <v>1771.0019</v>
      </c>
      <c r="E20">
        <f t="shared" si="10"/>
        <v>3110.0072</v>
      </c>
      <c r="G20" s="1">
        <f t="shared" si="11"/>
        <v>1364.0003999999999</v>
      </c>
      <c r="H20" s="1">
        <f t="array" ref="H20">INDEX($B$2:$B$79,MATCH(MIN((SUM($G20:G20)+$B$2:$B$79*ISNA(MATCH($B$2:$B$79,$G$17:$G$29,))*ISNA(MATCH($B$2:$B$79,H$16:H19,))-$M$16*COLUMN(B20))^2),(SUM($G20:G20)+$B$2:$B$79*ISNA(MATCH($B$2:$B$79,$G$17:$G$29,))*ISNA(MATCH($B$2:$B$79,H$16:H19,))-$M$16*COLUMN(B20))^2,))</f>
        <v>1746.0068000000001</v>
      </c>
      <c r="I20" s="1">
        <f t="array" ref="I20">INDEX($B$2:$B$79,MATCH(MIN((SUM($G20:H20)+$B$2:$B$79*ISNA(MATCH($B$2:$B$79,$H$17:$H$29,))*ISNA(MATCH($B$2:$B$79,$G$17:$G$29,))*ISNA(MATCH($B$2:$B$79,I$16:I19,))-$M$16*COLUMN(C20))^2),(SUM($G20:H20)+$B$2:$B$79*ISNA(MATCH($B$2:$B$79,$H$17:$H$29,))*ISNA(MATCH($B$2:$B$79,$G$17:$G$29,))*ISNA(MATCH($B$2:$B$79,I$16:I19,))-$M$16*COLUMN(C20))^2,))</f>
        <v>1554.0048999999999</v>
      </c>
      <c r="J20" s="1">
        <f t="array" ref="J20">INDEX($B$2:$B$79,MATCH(MIN((SUM($G20:I20)+$B$2:$B$79*ISNA(MATCH($B$2:$B$79,$I$17:$I$29,))*ISNA(MATCH($B$2:$B$79,$H$17:$H$29,))*ISNA(MATCH($B$2:$B$79,$G$17:$G$29,))*ISNA(MATCH($B$2:$B$79,J$16:J19,))-$M$16*COLUMN(D20))^2),(SUM($G20:I20)+$B$2:$B$79*ISNA(MATCH($B$2:$B$79,$I$17:$I$29,))*ISNA(MATCH($B$2:$B$79,$H$17:$H$29,))*ISNA(MATCH($B$2:$B$79,$G$17:$G$29,))*ISNA(MATCH($B$2:$B$79,J$16:J19,))-$M$16*COLUMN(D20))^2,))</f>
        <v>1693.0056999999999</v>
      </c>
      <c r="K20" s="1">
        <f t="array" ref="K20">INDEX($B$2:$B$79,MATCH(MIN((SUM($G20:J20)+$B$2:$B$79*ISNA(MATCH($B$2:$B$79,$J$17:$J$29,))*ISNA(MATCH($B$2:$B$79,$I$17:$I$29,))*ISNA(MATCH($B$2:$B$79,$H$17:$H$29,))*ISNA(MATCH($B$2:$B$79,$G$17:$G$29,))*ISNA(MATCH($B$2:$B$79,K$16:K19,))-$M$16*COLUMN(E20))^2),(SUM($G20:J20)+$B$2:$B$79*ISNA(MATCH($B$2:$B$79,$J$17:$J$29,))*ISNA(MATCH($B$2:$B$79,$I$17:$I$29,))*ISNA(MATCH($B$2:$B$79,$H$17:$H$29,))*ISNA(MATCH($B$2:$B$79,$G$17:$G$29,))*ISNA(MATCH($B$2:$B$79,K$16:K19,))-$M$16*COLUMN(E20))^2,))</f>
        <v>1215.0070000000001</v>
      </c>
      <c r="L20" s="1">
        <f t="array" ref="L20">INDEX($B$2:$B$79,MATCH(MIN((SUM($G20:K20)+$B$2:$B$79*ISNA(MATCH($B$2:$B$79,$K$17:$K$29,))*ISNA(MATCH($B$2:$B$79,$J$17:$J$29,))*ISNA(MATCH($B$2:$B$79,$I$17:$I$29,))*ISNA(MATCH($B$2:$B$79,$H$17:$H$29,))*ISNA(MATCH($B$2:$B$79,$G$17:$G$29,))*ISNA(MATCH($B$2:$B$79,L$16:L19,))-$M$16*COLUMN(F20))^2),(SUM($G20:K20)+$B$2:$B$79*ISNA(MATCH($B$2:$B$79,$K$17:$K$29,))*ISNA(MATCH($B$2:$B$79,$J$17:$J$29,))*ISNA(MATCH($B$2:$B$79,$I$17:$I$29,))*ISNA(MATCH($B$2:$B$79,$H$17:$H$29,))*ISNA(MATCH($B$2:$B$79,$G$17:$G$29,))*ISNA(MATCH($B$2:$B$79,L$16:L19,))-$M$16*COLUMN(F20))^2,))</f>
        <v>1857.0073</v>
      </c>
      <c r="M20">
        <f t="shared" si="12"/>
        <v>9429.0320999999985</v>
      </c>
      <c r="N20">
        <f t="shared" si="13"/>
        <v>99.700707692307333</v>
      </c>
      <c r="P20" s="4">
        <f>SUM($O4:O4)+ROW(P4)/1000</f>
        <v>4.0000000000000001E-3</v>
      </c>
      <c r="Q20" s="4">
        <f>SUM($O4:P4)+ROW(Q4)/1000</f>
        <v>1962.0118</v>
      </c>
      <c r="R20" s="4">
        <f>SUM($O4:Q4)+ROW(R4)/1000</f>
        <v>3724.0127000000002</v>
      </c>
      <c r="S20" s="4">
        <f>SUM($O4:R4)+ROW(S4)/1000</f>
        <v>5470.0195000000003</v>
      </c>
      <c r="T20" s="4">
        <f>SUM($O4:S4)+ROW(T4)/1000</f>
        <v>6916.0261</v>
      </c>
      <c r="U20" s="4">
        <f>SUM($O4:T4)+ROW(U4)/1000</f>
        <v>8251.0309000000016</v>
      </c>
    </row>
    <row r="21" spans="1:23" x14ac:dyDescent="0.25">
      <c r="A21">
        <v>20</v>
      </c>
      <c r="B21">
        <v>1304.002</v>
      </c>
      <c r="E21">
        <f t="shared" si="10"/>
        <v>3109.0069000000003</v>
      </c>
      <c r="G21" s="1">
        <f t="shared" si="11"/>
        <v>1294.0005000000001</v>
      </c>
      <c r="H21" s="1">
        <f t="array" ref="H21">INDEX($B$2:$B$79,MATCH(MIN((SUM($G21:G21)+$B$2:$B$79*ISNA(MATCH($B$2:$B$79,$G$17:$G$29,))*ISNA(MATCH($B$2:$B$79,H$16:H20,))-$M$16*COLUMN(B21))^2),(SUM($G21:G21)+$B$2:$B$79*ISNA(MATCH($B$2:$B$79,$G$17:$G$29,))*ISNA(MATCH($B$2:$B$79,H$16:H20,))-$M$16*COLUMN(B21))^2,))</f>
        <v>1815.0064</v>
      </c>
      <c r="I21" s="1">
        <f t="array" ref="I21">INDEX($B$2:$B$79,MATCH(MIN((SUM($G21:H21)+$B$2:$B$79*ISNA(MATCH($B$2:$B$79,$H$17:$H$29,))*ISNA(MATCH($B$2:$B$79,$G$17:$G$29,))*ISNA(MATCH($B$2:$B$79,I$16:I20,))-$M$16*COLUMN(C21))^2),(SUM($G21:H21)+$B$2:$B$79*ISNA(MATCH($B$2:$B$79,$H$17:$H$29,))*ISNA(MATCH($B$2:$B$79,$G$17:$G$29,))*ISNA(MATCH($B$2:$B$79,I$16:I20,))-$M$16*COLUMN(C21))^2,))</f>
        <v>1551.0018</v>
      </c>
      <c r="J21" s="1">
        <f t="array" ref="J21">INDEX($B$2:$B$79,MATCH(MIN((SUM($G21:I21)+$B$2:$B$79*ISNA(MATCH($B$2:$B$79,$I$17:$I$29,))*ISNA(MATCH($B$2:$B$79,$H$17:$H$29,))*ISNA(MATCH($B$2:$B$79,$G$17:$G$29,))*ISNA(MATCH($B$2:$B$79,J$16:J20,))-$M$16*COLUMN(D21))^2),(SUM($G21:I21)+$B$2:$B$79*ISNA(MATCH($B$2:$B$79,$I$17:$I$29,))*ISNA(MATCH($B$2:$B$79,$H$17:$H$29,))*ISNA(MATCH($B$2:$B$79,$G$17:$G$29,))*ISNA(MATCH($B$2:$B$79,J$16:J20,))-$M$16*COLUMN(D21))^2,))</f>
        <v>1728.0069000000001</v>
      </c>
      <c r="K21" s="1">
        <f t="array" ref="K21">INDEX($B$2:$B$79,MATCH(MIN((SUM($G21:J21)+$B$2:$B$79*ISNA(MATCH($B$2:$B$79,$J$17:$J$29,))*ISNA(MATCH($B$2:$B$79,$I$17:$I$29,))*ISNA(MATCH($B$2:$B$79,$H$17:$H$29,))*ISNA(MATCH($B$2:$B$79,$G$17:$G$29,))*ISNA(MATCH($B$2:$B$79,K$16:K20,))-$M$16*COLUMN(E21))^2),(SUM($G21:J21)+$B$2:$B$79*ISNA(MATCH($B$2:$B$79,$J$17:$J$29,))*ISNA(MATCH($B$2:$B$79,$I$17:$I$29,))*ISNA(MATCH($B$2:$B$79,$H$17:$H$29,))*ISNA(MATCH($B$2:$B$79,$G$17:$G$29,))*ISNA(MATCH($B$2:$B$79,K$16:K20,))-$M$16*COLUMN(E21))^2,))</f>
        <v>1198.0074</v>
      </c>
      <c r="L21" s="1">
        <f t="array" ref="L21">INDEX($B$2:$B$79,MATCH(MIN((SUM($G21:K21)+$B$2:$B$79*ISNA(MATCH($B$2:$B$79,$K$17:$K$29,))*ISNA(MATCH($B$2:$B$79,$J$17:$J$29,))*ISNA(MATCH($B$2:$B$79,$I$17:$I$29,))*ISNA(MATCH($B$2:$B$79,$H$17:$H$29,))*ISNA(MATCH($B$2:$B$79,$G$17:$G$29,))*ISNA(MATCH($B$2:$B$79,L$16:L20,))-$M$16*COLUMN(F21))^2),(SUM($G21:K21)+$B$2:$B$79*ISNA(MATCH($B$2:$B$79,$K$17:$K$29,))*ISNA(MATCH($B$2:$B$79,$J$17:$J$29,))*ISNA(MATCH($B$2:$B$79,$I$17:$I$29,))*ISNA(MATCH($B$2:$B$79,$H$17:$H$29,))*ISNA(MATCH($B$2:$B$79,$G$17:$G$29,))*ISNA(MATCH($B$2:$B$79,L$16:L20,))-$M$16*COLUMN(F21))^2,))</f>
        <v>1876.0052000000001</v>
      </c>
      <c r="M21">
        <f t="shared" si="12"/>
        <v>9462.0282000000007</v>
      </c>
      <c r="N21">
        <f t="shared" si="13"/>
        <v>132.69680769230945</v>
      </c>
      <c r="P21" s="4">
        <f>SUM($O5:O5)+ROW(P5)/1000</f>
        <v>5.0000000000000001E-3</v>
      </c>
      <c r="Q21" s="4">
        <f>SUM($O5:P5)+ROW(Q5)/1000</f>
        <v>1962.0101000000002</v>
      </c>
      <c r="R21" s="4">
        <f>SUM($O5:Q5)+ROW(R5)/1000</f>
        <v>3732.0161000000003</v>
      </c>
      <c r="S21" s="4">
        <f>SUM($O5:R5)+ROW(S5)/1000</f>
        <v>5460.0230000000001</v>
      </c>
      <c r="T21" s="4">
        <f>SUM($O5:S5)+ROW(T5)/1000</f>
        <v>6949.0250999999998</v>
      </c>
      <c r="U21" s="4">
        <f>SUM($O5:T5)+ROW(U5)/1000</f>
        <v>8272.0305999999982</v>
      </c>
    </row>
    <row r="22" spans="1:23" x14ac:dyDescent="0.25">
      <c r="A22">
        <v>21</v>
      </c>
      <c r="B22">
        <v>1489.0020999999999</v>
      </c>
      <c r="E22">
        <f t="shared" si="10"/>
        <v>3072.0065000000004</v>
      </c>
      <c r="G22" s="1">
        <f t="shared" si="11"/>
        <v>1080.0006000000001</v>
      </c>
      <c r="H22" s="1">
        <f t="array" ref="H22">INDEX($B$2:$B$79,MATCH(MIN((SUM($G22:G22)+$B$2:$B$79*ISNA(MATCH($B$2:$B$79,$G$17:$G$29,))*ISNA(MATCH($B$2:$B$79,H$16:H21,))-$M$16*COLUMN(B22))^2),(SUM($G22:G22)+$B$2:$B$79*ISNA(MATCH($B$2:$B$79,$G$17:$G$29,))*ISNA(MATCH($B$2:$B$79,H$16:H21,))-$M$16*COLUMN(B22))^2,))</f>
        <v>1992.0059000000001</v>
      </c>
      <c r="I22" s="1">
        <f t="array" ref="I22">INDEX($B$2:$B$79,MATCH(MIN((SUM($G22:H22)+$B$2:$B$79*ISNA(MATCH($B$2:$B$79,$H$17:$H$29,))*ISNA(MATCH($B$2:$B$79,$G$17:$G$29,))*ISNA(MATCH($B$2:$B$79,I$16:I21,))-$M$16*COLUMN(C22))^2),(SUM($G22:H22)+$B$2:$B$79*ISNA(MATCH($B$2:$B$79,$H$17:$H$29,))*ISNA(MATCH($B$2:$B$79,$G$17:$G$29,))*ISNA(MATCH($B$2:$B$79,I$16:I21,))-$M$16*COLUMN(C22))^2,))</f>
        <v>1587.0033000000001</v>
      </c>
      <c r="J22" s="1">
        <f t="array" ref="J22">INDEX($B$2:$B$79,MATCH(MIN((SUM($G22:I22)+$B$2:$B$79*ISNA(MATCH($B$2:$B$79,$I$17:$I$29,))*ISNA(MATCH($B$2:$B$79,$H$17:$H$29,))*ISNA(MATCH($B$2:$B$79,$G$17:$G$29,))*ISNA(MATCH($B$2:$B$79,J$16:J21,))-$M$16*COLUMN(D22))^2),(SUM($G22:I22)+$B$2:$B$79*ISNA(MATCH($B$2:$B$79,$I$17:$I$29,))*ISNA(MATCH($B$2:$B$79,$H$17:$H$29,))*ISNA(MATCH($B$2:$B$79,$G$17:$G$29,))*ISNA(MATCH($B$2:$B$79,J$16:J21,))-$M$16*COLUMN(D22))^2,))</f>
        <v>1729.0023000000001</v>
      </c>
      <c r="K22" s="1">
        <f t="array" ref="K22">INDEX($B$2:$B$79,MATCH(MIN((SUM($G22:J22)+$B$2:$B$79*ISNA(MATCH($B$2:$B$79,$J$17:$J$29,))*ISNA(MATCH($B$2:$B$79,$I$17:$I$29,))*ISNA(MATCH($B$2:$B$79,$H$17:$H$29,))*ISNA(MATCH($B$2:$B$79,$G$17:$G$29,))*ISNA(MATCH($B$2:$B$79,K$16:K21,))-$M$16*COLUMN(E22))^2),(SUM($G22:J22)+$B$2:$B$79*ISNA(MATCH($B$2:$B$79,$J$17:$J$29,))*ISNA(MATCH($B$2:$B$79,$I$17:$I$29,))*ISNA(MATCH($B$2:$B$79,$H$17:$H$29,))*ISNA(MATCH($B$2:$B$79,$G$17:$G$29,))*ISNA(MATCH($B$2:$B$79,K$16:K21,))-$M$16*COLUMN(E22))^2,))</f>
        <v>1144.0015000000001</v>
      </c>
      <c r="L22" s="1">
        <f t="array" ref="L22">INDEX($B$2:$B$79,MATCH(MIN((SUM($G22:K22)+$B$2:$B$79*ISNA(MATCH($B$2:$B$79,$K$17:$K$29,))*ISNA(MATCH($B$2:$B$79,$J$17:$J$29,))*ISNA(MATCH($B$2:$B$79,$I$17:$I$29,))*ISNA(MATCH($B$2:$B$79,$H$17:$H$29,))*ISNA(MATCH($B$2:$B$79,$G$17:$G$29,))*ISNA(MATCH($B$2:$B$79,L$16:L21,))-$M$16*COLUMN(F22))^2),(SUM($G22:K22)+$B$2:$B$79*ISNA(MATCH($B$2:$B$79,$K$17:$K$29,))*ISNA(MATCH($B$2:$B$79,$J$17:$J$29,))*ISNA(MATCH($B$2:$B$79,$I$17:$I$29,))*ISNA(MATCH($B$2:$B$79,$H$17:$H$29,))*ISNA(MATCH($B$2:$B$79,$G$17:$G$29,))*ISNA(MATCH($B$2:$B$79,L$16:L21,))-$M$16*COLUMN(F22))^2,))</f>
        <v>1897.0042000000001</v>
      </c>
      <c r="M22">
        <f t="shared" si="12"/>
        <v>9429.0178000000014</v>
      </c>
      <c r="N22">
        <f t="shared" si="13"/>
        <v>99.68640769231024</v>
      </c>
      <c r="P22" s="4">
        <f>SUM($O6:O6)+ROW(P6)/1000</f>
        <v>6.0000000000000001E-3</v>
      </c>
      <c r="Q22" s="4">
        <f>SUM($O6:P6)+ROW(Q6)/1000</f>
        <v>1953.0096000000001</v>
      </c>
      <c r="R22" s="4">
        <f>SUM($O6:Q6)+ROW(R6)/1000</f>
        <v>3724.0115000000001</v>
      </c>
      <c r="S22" s="4">
        <f>SUM($O6:R6)+ROW(S6)/1000</f>
        <v>5472.0150000000003</v>
      </c>
      <c r="T22" s="4">
        <f>SUM($O6:S6)+ROW(T6)/1000</f>
        <v>6906.0206000000007</v>
      </c>
      <c r="U22" s="4">
        <f>SUM($O6:T6)+ROW(U6)/1000</f>
        <v>8270.0209999999988</v>
      </c>
    </row>
    <row r="23" spans="1:23" x14ac:dyDescent="0.25">
      <c r="A23">
        <v>22</v>
      </c>
      <c r="B23">
        <v>1092.0021999999999</v>
      </c>
      <c r="E23">
        <f t="shared" si="10"/>
        <v>3085.0083</v>
      </c>
      <c r="G23" s="1">
        <f t="shared" si="11"/>
        <v>1102.0007000000001</v>
      </c>
      <c r="H23" s="1">
        <f t="array" ref="H23">INDEX($B$2:$B$79,MATCH(MIN((SUM($G23:G23)+$B$2:$B$79*ISNA(MATCH($B$2:$B$79,$G$17:$G$29,))*ISNA(MATCH($B$2:$B$79,H$16:H22,))-$M$16*COLUMN(B23))^2),(SUM($G23:G23)+$B$2:$B$79*ISNA(MATCH($B$2:$B$79,$G$17:$G$29,))*ISNA(MATCH($B$2:$B$79,H$16:H22,))-$M$16*COLUMN(B23))^2,))</f>
        <v>1983.0075999999999</v>
      </c>
      <c r="I23" s="1">
        <f t="array" ref="I23">INDEX($B$2:$B$79,MATCH(MIN((SUM($G23:H23)+$B$2:$B$79*ISNA(MATCH($B$2:$B$79,$H$17:$H$29,))*ISNA(MATCH($B$2:$B$79,$G$17:$G$29,))*ISNA(MATCH($B$2:$B$79,I$16:I22,))-$M$16*COLUMN(C23))^2),(SUM($G23:H23)+$B$2:$B$79*ISNA(MATCH($B$2:$B$79,$H$17:$H$29,))*ISNA(MATCH($B$2:$B$79,$G$17:$G$29,))*ISNA(MATCH($B$2:$B$79,I$16:I22,))-$M$16*COLUMN(C23))^2,))</f>
        <v>1613.0074999999999</v>
      </c>
      <c r="J23" s="1">
        <f t="array" ref="J23">INDEX($B$2:$B$79,MATCH(MIN((SUM($G23:I23)+$B$2:$B$79*ISNA(MATCH($B$2:$B$79,$I$17:$I$29,))*ISNA(MATCH($B$2:$B$79,$H$17:$H$29,))*ISNA(MATCH($B$2:$B$79,$G$17:$G$29,))*ISNA(MATCH($B$2:$B$79,J$16:J22,))-$M$16*COLUMN(D23))^2),(SUM($G23:I23)+$B$2:$B$79*ISNA(MATCH($B$2:$B$79,$I$17:$I$29,))*ISNA(MATCH($B$2:$B$79,$H$17:$H$29,))*ISNA(MATCH($B$2:$B$79,$G$17:$G$29,))*ISNA(MATCH($B$2:$B$79,J$16:J22,))-$M$16*COLUMN(D23))^2,))</f>
        <v>1390.0027</v>
      </c>
      <c r="K23" s="1">
        <f t="array" ref="K23">INDEX($B$2:$B$79,MATCH(MIN((SUM($G23:J23)+$B$2:$B$79*ISNA(MATCH($B$2:$B$79,$J$17:$J$29,))*ISNA(MATCH($B$2:$B$79,$I$17:$I$29,))*ISNA(MATCH($B$2:$B$79,$H$17:$H$29,))*ISNA(MATCH($B$2:$B$79,$G$17:$G$29,))*ISNA(MATCH($B$2:$B$79,K$16:K22,))-$M$16*COLUMN(E23))^2),(SUM($G23:J23)+$B$2:$B$79*ISNA(MATCH($B$2:$B$79,$J$17:$J$29,))*ISNA(MATCH($B$2:$B$79,$I$17:$I$29,))*ISNA(MATCH($B$2:$B$79,$H$17:$H$29,))*ISNA(MATCH($B$2:$B$79,$G$17:$G$29,))*ISNA(MATCH($B$2:$B$79,K$16:K22,))-$M$16*COLUMN(E23))^2,))</f>
        <v>1771.0019</v>
      </c>
      <c r="L23" s="1">
        <f t="array" ref="L23">INDEX($B$2:$B$79,MATCH(MIN((SUM($G23:K23)+$B$2:$B$79*ISNA(MATCH($B$2:$B$79,$K$17:$K$29,))*ISNA(MATCH($B$2:$B$79,$J$17:$J$29,))*ISNA(MATCH($B$2:$B$79,$I$17:$I$29,))*ISNA(MATCH($B$2:$B$79,$H$17:$H$29,))*ISNA(MATCH($B$2:$B$79,$G$17:$G$29,))*ISNA(MATCH($B$2:$B$79,L$16:L22,))-$M$16*COLUMN(F23))^2),(SUM($G23:K23)+$B$2:$B$79*ISNA(MATCH($B$2:$B$79,$K$17:$K$29,))*ISNA(MATCH($B$2:$B$79,$J$17:$J$29,))*ISNA(MATCH($B$2:$B$79,$I$17:$I$29,))*ISNA(MATCH($B$2:$B$79,$H$17:$H$29,))*ISNA(MATCH($B$2:$B$79,$G$17:$G$29,))*ISNA(MATCH($B$2:$B$79,L$16:L22,))-$M$16*COLUMN(F23))^2,))</f>
        <v>1906.0062</v>
      </c>
      <c r="M23">
        <f t="shared" si="12"/>
        <v>9765.0266000000011</v>
      </c>
      <c r="N23">
        <f t="shared" si="13"/>
        <v>435.69520769230985</v>
      </c>
      <c r="P23" s="4">
        <f>SUM($O7:O7)+ROW(P7)/1000</f>
        <v>7.0000000000000001E-3</v>
      </c>
      <c r="Q23" s="4">
        <f>SUM($O7:P7)+ROW(Q7)/1000</f>
        <v>1941.0071</v>
      </c>
      <c r="R23" s="4">
        <f>SUM($O7:Q7)+ROW(R7)/1000</f>
        <v>3723.0138000000002</v>
      </c>
      <c r="S23" s="4">
        <f>SUM($O7:R7)+ROW(S7)/1000</f>
        <v>5479.0162999999993</v>
      </c>
      <c r="T23" s="4">
        <f>SUM($O7:S7)+ROW(T7)/1000</f>
        <v>6869.0173999999988</v>
      </c>
      <c r="U23" s="4">
        <f>SUM($O7:T7)+ROW(U7)/1000</f>
        <v>8248.0187999999998</v>
      </c>
    </row>
    <row r="24" spans="1:23" x14ac:dyDescent="0.25">
      <c r="A24">
        <v>23</v>
      </c>
      <c r="B24">
        <v>1729.0023000000001</v>
      </c>
      <c r="E24">
        <f t="shared" si="10"/>
        <v>3087.0069000000003</v>
      </c>
      <c r="G24" s="1">
        <f t="shared" si="11"/>
        <v>1849.0008</v>
      </c>
      <c r="H24" s="1">
        <f t="array" ref="H24">INDEX($B$2:$B$79,MATCH(MIN((SUM($G24:G24)+$B$2:$B$79*ISNA(MATCH($B$2:$B$79,$G$17:$G$29,))*ISNA(MATCH($B$2:$B$79,H$16:H23,))-$M$16*COLUMN(B24))^2),(SUM($G24:G24)+$B$2:$B$79*ISNA(MATCH($B$2:$B$79,$G$17:$G$29,))*ISNA(MATCH($B$2:$B$79,H$16:H23,))-$M$16*COLUMN(B24))^2,))</f>
        <v>1238.0061000000001</v>
      </c>
      <c r="I24" s="1">
        <f t="array" ref="I24">INDEX($B$2:$B$79,MATCH(MIN((SUM($G24:H24)+$B$2:$B$79*ISNA(MATCH($B$2:$B$79,$H$17:$H$29,))*ISNA(MATCH($B$2:$B$79,$G$17:$G$29,))*ISNA(MATCH($B$2:$B$79,I$16:I23,))-$M$16*COLUMN(C24))^2),(SUM($G24:H24)+$B$2:$B$79*ISNA(MATCH($B$2:$B$79,$H$17:$H$29,))*ISNA(MATCH($B$2:$B$79,$G$17:$G$29,))*ISNA(MATCH($B$2:$B$79,I$16:I23,))-$M$16*COLUMN(C24))^2,))</f>
        <v>1518.0038999999999</v>
      </c>
      <c r="J24" s="1">
        <f t="array" ref="J24">INDEX($B$2:$B$79,MATCH(MIN((SUM($G24:I24)+$B$2:$B$79*ISNA(MATCH($B$2:$B$79,$I$17:$I$29,))*ISNA(MATCH($B$2:$B$79,$H$17:$H$29,))*ISNA(MATCH($B$2:$B$79,$G$17:$G$29,))*ISNA(MATCH($B$2:$B$79,J$16:J23,))-$M$16*COLUMN(D24))^2),(SUM($G24:I24)+$B$2:$B$79*ISNA(MATCH($B$2:$B$79,$I$17:$I$29,))*ISNA(MATCH($B$2:$B$79,$H$17:$H$29,))*ISNA(MATCH($B$2:$B$79,$G$17:$G$29,))*ISNA(MATCH($B$2:$B$79,J$16:J23,))-$M$16*COLUMN(D24))^2,))</f>
        <v>1748.0035</v>
      </c>
      <c r="K24" s="1">
        <f t="array" ref="K24">INDEX($B$2:$B$79,MATCH(MIN((SUM($G24:J24)+$B$2:$B$79*ISNA(MATCH($B$2:$B$79,$J$17:$J$29,))*ISNA(MATCH($B$2:$B$79,$I$17:$I$29,))*ISNA(MATCH($B$2:$B$79,$H$17:$H$29,))*ISNA(MATCH($B$2:$B$79,$G$17:$G$29,))*ISNA(MATCH($B$2:$B$79,K$16:K23,))-$M$16*COLUMN(E24))^2),(SUM($G24:J24)+$B$2:$B$79*ISNA(MATCH($B$2:$B$79,$J$17:$J$29,))*ISNA(MATCH($B$2:$B$79,$I$17:$I$29,))*ISNA(MATCH($B$2:$B$79,$H$17:$H$29,))*ISNA(MATCH($B$2:$B$79,$G$17:$G$29,))*ISNA(MATCH($B$2:$B$79,K$16:K23,))-$M$16*COLUMN(E24))^2,))</f>
        <v>1128.0053</v>
      </c>
      <c r="L24" s="1">
        <f t="array" ref="L24">INDEX($B$2:$B$79,MATCH(MIN((SUM($G24:K24)+$B$2:$B$79*ISNA(MATCH($B$2:$B$79,$K$17:$K$29,))*ISNA(MATCH($B$2:$B$79,$J$17:$J$29,))*ISNA(MATCH($B$2:$B$79,$I$17:$I$29,))*ISNA(MATCH($B$2:$B$79,$H$17:$H$29,))*ISNA(MATCH($B$2:$B$79,$G$17:$G$29,))*ISNA(MATCH($B$2:$B$79,L$16:L23,))-$M$16*COLUMN(F24))^2),(SUM($G24:K24)+$B$2:$B$79*ISNA(MATCH($B$2:$B$79,$K$17:$K$29,))*ISNA(MATCH($B$2:$B$79,$J$17:$J$29,))*ISNA(MATCH($B$2:$B$79,$I$17:$I$29,))*ISNA(MATCH($B$2:$B$79,$H$17:$H$29,))*ISNA(MATCH($B$2:$B$79,$G$17:$G$29,))*ISNA(MATCH($B$2:$B$79,L$16:L23,))-$M$16*COLUMN(F24))^2,))</f>
        <v>1907.0065</v>
      </c>
      <c r="M24">
        <f t="shared" si="12"/>
        <v>9388.0260999999991</v>
      </c>
      <c r="N24">
        <f t="shared" si="13"/>
        <v>58.694707692307929</v>
      </c>
      <c r="P24" s="4">
        <f>SUM($O8:O8)+ROW(P8)/1000</f>
        <v>8.0000000000000002E-3</v>
      </c>
      <c r="Q24" s="4">
        <f>SUM($O8:P8)+ROW(Q8)/1000</f>
        <v>1940.0118</v>
      </c>
      <c r="R24" s="4">
        <f>SUM($O8:Q8)+ROW(R8)/1000</f>
        <v>3748.0144</v>
      </c>
      <c r="S24" s="4">
        <f>SUM($O8:R8)+ROW(S8)/1000</f>
        <v>5400.0187999999998</v>
      </c>
      <c r="T24" s="4">
        <f>SUM($O8:S8)+ROW(T8)/1000</f>
        <v>6966.0241999999998</v>
      </c>
      <c r="U24" s="4">
        <f>SUM($O8:T8)+ROW(U8)/1000</f>
        <v>8204.0303000000004</v>
      </c>
    </row>
    <row r="25" spans="1:23" x14ac:dyDescent="0.25">
      <c r="A25">
        <v>24</v>
      </c>
      <c r="B25">
        <v>1000.0024</v>
      </c>
      <c r="E25">
        <f t="shared" si="10"/>
        <v>3097.0056999999997</v>
      </c>
      <c r="G25" s="1">
        <f t="shared" si="11"/>
        <v>1762.0009</v>
      </c>
      <c r="H25" s="1">
        <f t="array" ref="H25">INDEX($B$2:$B$79,MATCH(MIN((SUM($G25:G25)+$B$2:$B$79*ISNA(MATCH($B$2:$B$79,$G$17:$G$29,))*ISNA(MATCH($B$2:$B$79,H$16:H24,))-$M$16*COLUMN(B25))^2),(SUM($G25:G25)+$B$2:$B$79*ISNA(MATCH($B$2:$B$79,$G$17:$G$29,))*ISNA(MATCH($B$2:$B$79,H$16:H24,))-$M$16*COLUMN(B25))^2,))</f>
        <v>1335.0047999999999</v>
      </c>
      <c r="I25" s="1">
        <f t="array" ref="I25">INDEX($B$2:$B$79,MATCH(MIN((SUM($G25:H25)+$B$2:$B$79*ISNA(MATCH($B$2:$B$79,$H$17:$H$29,))*ISNA(MATCH($B$2:$B$79,$G$17:$G$29,))*ISNA(MATCH($B$2:$B$79,I$16:I24,))-$M$16*COLUMN(C25))^2),(SUM($G25:H25)+$B$2:$B$79*ISNA(MATCH($B$2:$B$79,$H$17:$H$29,))*ISNA(MATCH($B$2:$B$79,$G$17:$G$29,))*ISNA(MATCH($B$2:$B$79,I$16:I24,))-$M$16*COLUMN(C25))^2,))</f>
        <v>1505.0057999999999</v>
      </c>
      <c r="J25" s="1">
        <f t="array" ref="J25">INDEX($B$2:$B$79,MATCH(MIN((SUM($G25:I25)+$B$2:$B$79*ISNA(MATCH($B$2:$B$79,$I$17:$I$29,))*ISNA(MATCH($B$2:$B$79,$H$17:$H$29,))*ISNA(MATCH($B$2:$B$79,$G$17:$G$29,))*ISNA(MATCH($B$2:$B$79,J$16:J24,))-$M$16*COLUMN(D25))^2),(SUM($G25:I25)+$B$2:$B$79*ISNA(MATCH($B$2:$B$79,$I$17:$I$29,))*ISNA(MATCH($B$2:$B$79,$H$17:$H$29,))*ISNA(MATCH($B$2:$B$79,$G$17:$G$29,))*ISNA(MATCH($B$2:$B$79,J$16:J24,))-$M$16*COLUMN(D25))^2,))</f>
        <v>1756.0025000000001</v>
      </c>
      <c r="K25" s="1">
        <f t="array" ref="K25">INDEX($B$2:$B$79,MATCH(MIN((SUM($G25:J25)+$B$2:$B$79*ISNA(MATCH($B$2:$B$79,$J$17:$J$29,))*ISNA(MATCH($B$2:$B$79,$I$17:$I$29,))*ISNA(MATCH($B$2:$B$79,$H$17:$H$29,))*ISNA(MATCH($B$2:$B$79,$G$17:$G$29,))*ISNA(MATCH($B$2:$B$79,K$16:K24,))-$M$16*COLUMN(E25))^2),(SUM($G25:J25)+$B$2:$B$79*ISNA(MATCH($B$2:$B$79,$J$17:$J$29,))*ISNA(MATCH($B$2:$B$79,$I$17:$I$29,))*ISNA(MATCH($B$2:$B$79,$H$17:$H$29,))*ISNA(MATCH($B$2:$B$79,$G$17:$G$29,))*ISNA(MATCH($B$2:$B$79,K$16:K24,))-$M$16*COLUMN(E25))^2,))</f>
        <v>1093.0030999999999</v>
      </c>
      <c r="L25" s="1">
        <f t="array" ref="L25">INDEX($B$2:$B$79,MATCH(MIN((SUM($G25:K25)+$B$2:$B$79*ISNA(MATCH($B$2:$B$79,$K$17:$K$29,))*ISNA(MATCH($B$2:$B$79,$J$17:$J$29,))*ISNA(MATCH($B$2:$B$79,$I$17:$I$29,))*ISNA(MATCH($B$2:$B$79,$H$17:$H$29,))*ISNA(MATCH($B$2:$B$79,$G$17:$G$29,))*ISNA(MATCH($B$2:$B$79,L$16:L24,))-$M$16*COLUMN(F25))^2),(SUM($G25:K25)+$B$2:$B$79*ISNA(MATCH($B$2:$B$79,$K$17:$K$29,))*ISNA(MATCH($B$2:$B$79,$J$17:$J$29,))*ISNA(MATCH($B$2:$B$79,$I$17:$I$29,))*ISNA(MATCH($B$2:$B$79,$H$17:$H$29,))*ISNA(MATCH($B$2:$B$79,$G$17:$G$29,))*ISNA(MATCH($B$2:$B$79,L$16:L24,))-$M$16*COLUMN(F25))^2,))</f>
        <v>1913.0071</v>
      </c>
      <c r="M25">
        <f t="shared" si="12"/>
        <v>9364.0241999999998</v>
      </c>
      <c r="N25">
        <f t="shared" si="13"/>
        <v>34.692807692308634</v>
      </c>
      <c r="P25" s="4">
        <f>SUM($O9:O9)+ROW(P9)/1000</f>
        <v>8.9999999999999993E-3</v>
      </c>
      <c r="Q25" s="4">
        <f>SUM($O9:P9)+ROW(Q9)/1000</f>
        <v>1913.0161000000001</v>
      </c>
      <c r="R25" s="4">
        <f>SUM($O9:Q9)+ROW(R9)/1000</f>
        <v>3728.0225</v>
      </c>
      <c r="S25" s="4">
        <f>SUM($O9:R9)+ROW(S9)/1000</f>
        <v>5474.0237999999999</v>
      </c>
      <c r="T25" s="4">
        <f>SUM($O9:S9)+ROW(T9)/1000</f>
        <v>6864.0264999999999</v>
      </c>
      <c r="U25" s="4">
        <f>SUM($O9:T9)+ROW(U9)/1000</f>
        <v>8248.0311000000002</v>
      </c>
    </row>
    <row r="26" spans="1:23" x14ac:dyDescent="0.25">
      <c r="A26">
        <v>25</v>
      </c>
      <c r="B26">
        <v>1756.0025000000001</v>
      </c>
      <c r="E26">
        <f t="shared" si="10"/>
        <v>3115.0043999999998</v>
      </c>
      <c r="G26" s="1">
        <f t="shared" si="11"/>
        <v>1292.001</v>
      </c>
      <c r="H26" s="1">
        <f t="array" ref="H26">INDEX($B$2:$B$79,MATCH(MIN((SUM($G26:G26)+$B$2:$B$79*ISNA(MATCH($B$2:$B$79,$G$17:$G$29,))*ISNA(MATCH($B$2:$B$79,H$16:H25,))-$M$16*COLUMN(B26))^2),(SUM($G26:G26)+$B$2:$B$79*ISNA(MATCH($B$2:$B$79,$G$17:$G$29,))*ISNA(MATCH($B$2:$B$79,H$16:H25,))-$M$16*COLUMN(B26))^2,))</f>
        <v>1823.0034000000001</v>
      </c>
      <c r="I26" s="1">
        <f t="array" ref="I26">INDEX($B$2:$B$79,MATCH(MIN((SUM($G26:H26)+$B$2:$B$79*ISNA(MATCH($B$2:$B$79,$H$17:$H$29,))*ISNA(MATCH($B$2:$B$79,$G$17:$G$29,))*ISNA(MATCH($B$2:$B$79,I$16:I25,))-$M$16*COLUMN(C26))^2),(SUM($G26:H26)+$B$2:$B$79*ISNA(MATCH($B$2:$B$79,$H$17:$H$29,))*ISNA(MATCH($B$2:$B$79,$G$17:$G$29,))*ISNA(MATCH($B$2:$B$79,I$16:I25,))-$M$16*COLUMN(C26))^2,))</f>
        <v>1489.0020999999999</v>
      </c>
      <c r="J26" s="1">
        <f t="array" ref="J26">INDEX($B$2:$B$79,MATCH(MIN((SUM($G26:I26)+$B$2:$B$79*ISNA(MATCH($B$2:$B$79,$I$17:$I$29,))*ISNA(MATCH($B$2:$B$79,$H$17:$H$29,))*ISNA(MATCH($B$2:$B$79,$G$17:$G$29,))*ISNA(MATCH($B$2:$B$79,J$16:J25,))-$M$16*COLUMN(D26))^2),(SUM($G26:I26)+$B$2:$B$79*ISNA(MATCH($B$2:$B$79,$I$17:$I$29,))*ISNA(MATCH($B$2:$B$79,$H$17:$H$29,))*ISNA(MATCH($B$2:$B$79,$G$17:$G$29,))*ISNA(MATCH($B$2:$B$79,J$16:J25,))-$M$16*COLUMN(D26))^2,))</f>
        <v>1758.0045</v>
      </c>
      <c r="K26" s="1">
        <f t="array" ref="K26">INDEX($B$2:$B$79,MATCH(MIN((SUM($G26:J26)+$B$2:$B$79*ISNA(MATCH($B$2:$B$79,$J$17:$J$29,))*ISNA(MATCH($B$2:$B$79,$I$17:$I$29,))*ISNA(MATCH($B$2:$B$79,$H$17:$H$29,))*ISNA(MATCH($B$2:$B$79,$G$17:$G$29,))*ISNA(MATCH($B$2:$B$79,K$16:K25,))-$M$16*COLUMN(E26))^2),(SUM($G26:J26)+$B$2:$B$79*ISNA(MATCH($B$2:$B$79,$J$17:$J$29,))*ISNA(MATCH($B$2:$B$79,$I$17:$I$29,))*ISNA(MATCH($B$2:$B$79,$H$17:$H$29,))*ISNA(MATCH($B$2:$B$79,$G$17:$G$29,))*ISNA(MATCH($B$2:$B$79,K$16:K25,))-$M$16*COLUMN(E26))^2,))</f>
        <v>1092.0021999999999</v>
      </c>
      <c r="L26" s="1">
        <f t="array" ref="L26">INDEX($B$2:$B$79,MATCH(MIN((SUM($G26:K26)+$B$2:$B$79*ISNA(MATCH($B$2:$B$79,$K$17:$K$29,))*ISNA(MATCH($B$2:$B$79,$J$17:$J$29,))*ISNA(MATCH($B$2:$B$79,$I$17:$I$29,))*ISNA(MATCH($B$2:$B$79,$H$17:$H$29,))*ISNA(MATCH($B$2:$B$79,$G$17:$G$29,))*ISNA(MATCH($B$2:$B$79,L$16:L25,))-$M$16*COLUMN(F26))^2),(SUM($G26:K26)+$B$2:$B$79*ISNA(MATCH($B$2:$B$79,$K$17:$K$29,))*ISNA(MATCH($B$2:$B$79,$J$17:$J$29,))*ISNA(MATCH($B$2:$B$79,$I$17:$I$29,))*ISNA(MATCH($B$2:$B$79,$H$17:$H$29,))*ISNA(MATCH($B$2:$B$79,$G$17:$G$29,))*ISNA(MATCH($B$2:$B$79,L$16:L25,))-$M$16*COLUMN(F26))^2,))</f>
        <v>1940.0038</v>
      </c>
      <c r="M26">
        <f t="shared" si="12"/>
        <v>9394.0169999999998</v>
      </c>
      <c r="N26">
        <f t="shared" si="13"/>
        <v>64.685607692308622</v>
      </c>
      <c r="P26" s="4">
        <f>SUM($O10:O10)+ROW(P10)/1000</f>
        <v>0.01</v>
      </c>
      <c r="Q26" s="4">
        <f>SUM($O10:P10)+ROW(Q10)/1000</f>
        <v>1907.0165</v>
      </c>
      <c r="R26" s="4">
        <f>SUM($O10:Q10)+ROW(R10)/1000</f>
        <v>3730.0199000000002</v>
      </c>
      <c r="S26" s="4">
        <f>SUM($O10:R10)+ROW(S10)/1000</f>
        <v>5459.0222000000003</v>
      </c>
      <c r="T26" s="4">
        <f>SUM($O10:S10)+ROW(T10)/1000</f>
        <v>6964.0280000000002</v>
      </c>
      <c r="U26" s="4">
        <f>SUM($O10:T10)+ROW(U10)/1000</f>
        <v>8256.0290000000005</v>
      </c>
    </row>
    <row r="27" spans="1:23" x14ac:dyDescent="0.25">
      <c r="A27">
        <v>26</v>
      </c>
      <c r="B27">
        <v>1808.0026</v>
      </c>
      <c r="E27">
        <f t="shared" si="10"/>
        <v>3108.0028000000002</v>
      </c>
      <c r="G27" s="1">
        <f t="shared" si="11"/>
        <v>1390.0011</v>
      </c>
      <c r="H27" s="1">
        <f t="array" ref="H27">INDEX($B$2:$B$79,MATCH(MIN((SUM($G27:G27)+$B$2:$B$79*ISNA(MATCH($B$2:$B$79,$G$17:$G$29,))*ISNA(MATCH($B$2:$B$79,H$16:H26,))-$M$16*COLUMN(B27))^2),(SUM($G27:G27)+$B$2:$B$79*ISNA(MATCH($B$2:$B$79,$G$17:$G$29,))*ISNA(MATCH($B$2:$B$79,H$16:H26,))-$M$16*COLUMN(B27))^2,))</f>
        <v>1718.0017</v>
      </c>
      <c r="I27" s="1">
        <f t="array" ref="I27">INDEX($B$2:$B$79,MATCH(MIN((SUM($G27:H27)+$B$2:$B$79*ISNA(MATCH($B$2:$B$79,$H$17:$H$29,))*ISNA(MATCH($B$2:$B$79,$G$17:$G$29,))*ISNA(MATCH($B$2:$B$79,I$16:I26,))-$M$16*COLUMN(C27))^2),(SUM($G27:H27)+$B$2:$B$79*ISNA(MATCH($B$2:$B$79,$H$17:$H$29,))*ISNA(MATCH($B$2:$B$79,$G$17:$G$29,))*ISNA(MATCH($B$2:$B$79,I$16:I26,))-$M$16*COLUMN(C27))^2,))</f>
        <v>1651.0029</v>
      </c>
      <c r="J27" s="1">
        <f t="array" ref="J27">INDEX($B$2:$B$79,MATCH(MIN((SUM($G27:I27)+$B$2:$B$79*ISNA(MATCH($B$2:$B$79,$I$17:$I$29,))*ISNA(MATCH($B$2:$B$79,$H$17:$H$29,))*ISNA(MATCH($B$2:$B$79,$G$17:$G$29,))*ISNA(MATCH($B$2:$B$79,J$16:J26,))-$M$16*COLUMN(D27))^2),(SUM($G27:I27)+$B$2:$B$79*ISNA(MATCH($B$2:$B$79,$I$17:$I$29,))*ISNA(MATCH($B$2:$B$79,$H$17:$H$29,))*ISNA(MATCH($B$2:$B$79,$G$17:$G$29,))*ISNA(MATCH($B$2:$B$79,J$16:J26,))-$M$16*COLUMN(D27))^2,))</f>
        <v>1384.0046</v>
      </c>
      <c r="K27" s="1">
        <f t="array" ref="K27">INDEX($B$2:$B$79,MATCH(MIN((SUM($G27:J27)+$B$2:$B$79*ISNA(MATCH($B$2:$B$79,$J$17:$J$29,))*ISNA(MATCH($B$2:$B$79,$I$17:$I$29,))*ISNA(MATCH($B$2:$B$79,$H$17:$H$29,))*ISNA(MATCH($B$2:$B$79,$G$17:$G$29,))*ISNA(MATCH($B$2:$B$79,K$16:K26,))-$M$16*COLUMN(E27))^2),(SUM($G27:J27)+$B$2:$B$79*ISNA(MATCH($B$2:$B$79,$J$17:$J$29,))*ISNA(MATCH($B$2:$B$79,$I$17:$I$29,))*ISNA(MATCH($B$2:$B$79,$H$17:$H$29,))*ISNA(MATCH($B$2:$B$79,$G$17:$G$29,))*ISNA(MATCH($B$2:$B$79,K$16:K26,))-$M$16*COLUMN(E27))^2,))</f>
        <v>1782.0066999999999</v>
      </c>
      <c r="L27" s="1">
        <f t="array" ref="L27">INDEX($B$2:$B$79,MATCH(MIN((SUM($G27:K27)+$B$2:$B$79*ISNA(MATCH($B$2:$B$79,$K$17:$K$29,))*ISNA(MATCH($B$2:$B$79,$J$17:$J$29,))*ISNA(MATCH($B$2:$B$79,$I$17:$I$29,))*ISNA(MATCH($B$2:$B$79,$H$17:$H$29,))*ISNA(MATCH($B$2:$B$79,$G$17:$G$29,))*ISNA(MATCH($B$2:$B$79,L$16:L26,))-$M$16*COLUMN(F27))^2),(SUM($G27:K27)+$B$2:$B$79*ISNA(MATCH($B$2:$B$79,$K$17:$K$29,))*ISNA(MATCH($B$2:$B$79,$J$17:$J$29,))*ISNA(MATCH($B$2:$B$79,$I$17:$I$29,))*ISNA(MATCH($B$2:$B$79,$H$17:$H$29,))*ISNA(MATCH($B$2:$B$79,$G$17:$G$29,))*ISNA(MATCH($B$2:$B$79,L$16:L26,))-$M$16*COLUMN(F27))^2,))</f>
        <v>1013.0032</v>
      </c>
      <c r="M27">
        <f t="shared" si="12"/>
        <v>8938.020199999999</v>
      </c>
      <c r="N27">
        <f t="shared" si="13"/>
        <v>-391.31119230769218</v>
      </c>
      <c r="P27" s="4">
        <f>SUM($O11:O11)+ROW(P11)/1000</f>
        <v>1.0999999999999999E-2</v>
      </c>
      <c r="Q27" s="4">
        <f>SUM($O11:P11)+ROW(Q11)/1000</f>
        <v>1906.0172</v>
      </c>
      <c r="R27" s="4">
        <f>SUM($O11:Q11)+ROW(R11)/1000</f>
        <v>3751.0234999999998</v>
      </c>
      <c r="S27" s="4">
        <f>SUM($O11:R11)+ROW(S11)/1000</f>
        <v>5364.0309999999999</v>
      </c>
      <c r="T27" s="4">
        <f>SUM($O11:S11)+ROW(T11)/1000</f>
        <v>6951.0343000000003</v>
      </c>
      <c r="U27" s="4">
        <f>SUM($O11:T11)+ROW(U11)/1000</f>
        <v>8255.0362999999998</v>
      </c>
    </row>
    <row r="28" spans="1:23" x14ac:dyDescent="0.25">
      <c r="A28">
        <v>27</v>
      </c>
      <c r="B28">
        <v>1390.0027</v>
      </c>
      <c r="E28">
        <f t="shared" si="10"/>
        <v>3111.0048999999999</v>
      </c>
      <c r="G28" s="1">
        <f t="shared" si="11"/>
        <v>1228.0011999999999</v>
      </c>
      <c r="H28" s="1">
        <f t="array" ref="H28">INDEX($B$2:$B$79,MATCH(MIN((SUM($G28:G28)+$B$2:$B$79*ISNA(MATCH($B$2:$B$79,$G$17:$G$29,))*ISNA(MATCH($B$2:$B$79,H$16:H27,))-$M$16*COLUMN(B28))^2),(SUM($G28:G28)+$B$2:$B$79*ISNA(MATCH($B$2:$B$79,$G$17:$G$29,))*ISNA(MATCH($B$2:$B$79,H$16:H27,))-$M$16*COLUMN(B28))^2,))</f>
        <v>1883.0037</v>
      </c>
      <c r="I28" s="1">
        <f t="array" ref="I28">INDEX($B$2:$B$79,MATCH(MIN((SUM($G28:H28)+$B$2:$B$79*ISNA(MATCH($B$2:$B$79,$H$17:$H$29,))*ISNA(MATCH($B$2:$B$79,$G$17:$G$29,))*ISNA(MATCH($B$2:$B$79,I$16:I27,))-$M$16*COLUMN(C28))^2),(SUM($G28:H28)+$B$2:$B$79*ISNA(MATCH($B$2:$B$79,$H$17:$H$29,))*ISNA(MATCH($B$2:$B$79,$G$17:$G$29,))*ISNA(MATCH($B$2:$B$79,I$16:I27,))-$M$16*COLUMN(C28))^2,))</f>
        <v>1652.0044</v>
      </c>
      <c r="J28" s="1">
        <f t="array" ref="J28">INDEX($B$2:$B$79,MATCH(MIN((SUM($G28:I28)+$B$2:$B$79*ISNA(MATCH($B$2:$B$79,$I$17:$I$29,))*ISNA(MATCH($B$2:$B$79,$H$17:$H$29,))*ISNA(MATCH($B$2:$B$79,$G$17:$G$29,))*ISNA(MATCH($B$2:$B$79,J$16:J27,))-$M$16*COLUMN(D28))^2),(SUM($G28:I28)+$B$2:$B$79*ISNA(MATCH($B$2:$B$79,$I$17:$I$29,))*ISNA(MATCH($B$2:$B$79,$H$17:$H$29,))*ISNA(MATCH($B$2:$B$79,$G$17:$G$29,))*ISNA(MATCH($B$2:$B$79,J$16:J27,))-$M$16*COLUMN(D28))^2,))</f>
        <v>1323.0055</v>
      </c>
      <c r="K28" s="1">
        <f t="array" ref="K28">INDEX($B$2:$B$79,MATCH(MIN((SUM($G28:J28)+$B$2:$B$79*ISNA(MATCH($B$2:$B$79,$J$17:$J$29,))*ISNA(MATCH($B$2:$B$79,$I$17:$I$29,))*ISNA(MATCH($B$2:$B$79,$H$17:$H$29,))*ISNA(MATCH($B$2:$B$79,$G$17:$G$29,))*ISNA(MATCH($B$2:$B$79,K$16:K27,))-$M$16*COLUMN(E28))^2),(SUM($G28:J28)+$B$2:$B$79*ISNA(MATCH($B$2:$B$79,$J$17:$J$29,))*ISNA(MATCH($B$2:$B$79,$I$17:$I$29,))*ISNA(MATCH($B$2:$B$79,$H$17:$H$29,))*ISNA(MATCH($B$2:$B$79,$G$17:$G$29,))*ISNA(MATCH($B$2:$B$79,K$16:K27,))-$M$16*COLUMN(E28))^2,))</f>
        <v>1808.0026</v>
      </c>
      <c r="L28" s="1">
        <f t="array" ref="L28">INDEX($B$2:$B$79,MATCH(MIN((SUM($G28:K28)+$B$2:$B$79*ISNA(MATCH($B$2:$B$79,$K$17:$K$29,))*ISNA(MATCH($B$2:$B$79,$J$17:$J$29,))*ISNA(MATCH($B$2:$B$79,$I$17:$I$29,))*ISNA(MATCH($B$2:$B$79,$H$17:$H$29,))*ISNA(MATCH($B$2:$B$79,$G$17:$G$29,))*ISNA(MATCH($B$2:$B$79,L$16:L27,))-$M$16*COLUMN(F28))^2),(SUM($G28:K28)+$B$2:$B$79*ISNA(MATCH($B$2:$B$79,$K$17:$K$29,))*ISNA(MATCH($B$2:$B$79,$J$17:$J$29,))*ISNA(MATCH($B$2:$B$79,$I$17:$I$29,))*ISNA(MATCH($B$2:$B$79,$H$17:$H$29,))*ISNA(MATCH($B$2:$B$79,$G$17:$G$29,))*ISNA(MATCH($B$2:$B$79,L$16:L27,))-$M$16*COLUMN(F28))^2,))</f>
        <v>1000.0024</v>
      </c>
      <c r="M28">
        <f t="shared" si="12"/>
        <v>8894.0198</v>
      </c>
      <c r="N28">
        <f t="shared" si="13"/>
        <v>-435.31159230769117</v>
      </c>
      <c r="P28" s="4">
        <f>SUM($O12:O12)+ROW(P12)/1000</f>
        <v>1.2E-2</v>
      </c>
      <c r="Q28" s="4">
        <f>SUM($O12:P12)+ROW(Q12)/1000</f>
        <v>1897.0162</v>
      </c>
      <c r="R28" s="4">
        <f>SUM($O12:Q12)+ROW(R12)/1000</f>
        <v>3745.0202000000004</v>
      </c>
      <c r="S28" s="4">
        <f>SUM($O12:R12)+ROW(S12)/1000</f>
        <v>5412.0217999999995</v>
      </c>
      <c r="T28" s="4">
        <f>SUM($O12:S12)+ROW(T12)/1000</f>
        <v>6966.0266999999994</v>
      </c>
      <c r="U28" s="4">
        <f>SUM($O12:T12)+ROW(U12)/1000</f>
        <v>8194.0308000000005</v>
      </c>
    </row>
    <row r="29" spans="1:23" x14ac:dyDescent="0.25">
      <c r="A29">
        <v>28</v>
      </c>
      <c r="B29">
        <v>1189.0028</v>
      </c>
      <c r="E29">
        <f t="shared" si="10"/>
        <v>3125.0027</v>
      </c>
      <c r="G29" s="1">
        <f t="shared" si="11"/>
        <v>1746.0012999999999</v>
      </c>
      <c r="H29" s="1">
        <f t="array" ref="H29">INDEX($B$2:$B$79,MATCH(MIN((SUM($G29:G29)+$B$2:$B$79*ISNA(MATCH($B$2:$B$79,$G$17:$G$29,))*ISNA(MATCH($B$2:$B$79,H$16:H28,))-$M$16*COLUMN(B29))^2),(SUM($G29:G29)+$B$2:$B$79*ISNA(MATCH($B$2:$B$79,$G$17:$G$29,))*ISNA(MATCH($B$2:$B$79,H$16:H28,))-$M$16*COLUMN(B29))^2,))</f>
        <v>1379.0014000000001</v>
      </c>
      <c r="I29" s="1">
        <f t="array" ref="I29">INDEX($B$2:$B$79,MATCH(MIN((SUM($G29:H29)+$B$2:$B$79*ISNA(MATCH($B$2:$B$79,$H$17:$H$29,))*ISNA(MATCH($B$2:$B$79,$G$17:$G$29,))*ISNA(MATCH($B$2:$B$79,I$16:I28,))-$M$16*COLUMN(C29))^2),(SUM($G29:H29)+$B$2:$B$79*ISNA(MATCH($B$2:$B$79,$H$17:$H$29,))*ISNA(MATCH($B$2:$B$79,$G$17:$G$29,))*ISNA(MATCH($B$2:$B$79,I$16:I28,))-$M$16*COLUMN(C29))^2,))</f>
        <v>1446.0065999999999</v>
      </c>
      <c r="J29" s="1">
        <f t="array" ref="J29">INDEX($B$2:$B$79,MATCH(MIN((SUM($G29:I29)+$B$2:$B$79*ISNA(MATCH($B$2:$B$79,$I$17:$I$29,))*ISNA(MATCH($B$2:$B$79,$H$17:$H$29,))*ISNA(MATCH($B$2:$B$79,$G$17:$G$29,))*ISNA(MATCH($B$2:$B$79,J$16:J28,))-$M$16*COLUMN(D29))^2),(SUM($G29:I29)+$B$2:$B$79*ISNA(MATCH($B$2:$B$79,$I$17:$I$29,))*ISNA(MATCH($B$2:$B$79,$H$17:$H$29,))*ISNA(MATCH($B$2:$B$79,$G$17:$G$29,))*ISNA(MATCH($B$2:$B$79,J$16:J28,))-$M$16*COLUMN(D29))^2,))</f>
        <v>1758.0047</v>
      </c>
      <c r="K29" s="1">
        <f t="array" ref="K29">INDEX($B$2:$B$79,MATCH(MIN((SUM($G29:J29)+$B$2:$B$79*ISNA(MATCH($B$2:$B$79,$J$17:$J$29,))*ISNA(MATCH($B$2:$B$79,$I$17:$I$29,))*ISNA(MATCH($B$2:$B$79,$H$17:$H$29,))*ISNA(MATCH($B$2:$B$79,$G$17:$G$29,))*ISNA(MATCH($B$2:$B$79,K$16:K28,))-$M$16*COLUMN(E29))^2),(SUM($G29:J29)+$B$2:$B$79*ISNA(MATCH($B$2:$B$79,$J$17:$J$29,))*ISNA(MATCH($B$2:$B$79,$I$17:$I$29,))*ISNA(MATCH($B$2:$B$79,$H$17:$H$29,))*ISNA(MATCH($B$2:$B$79,$G$17:$G$29,))*ISNA(MATCH($B$2:$B$79,K$16:K28,))-$M$16*COLUMN(E29))^2,))</f>
        <v>1086.0077000000001</v>
      </c>
      <c r="L29" s="1">
        <f t="array" ref="L29">INDEX($B$2:$B$79,MATCH(MIN((SUM($G29:K29)+$B$2:$B$79*ISNA(MATCH($B$2:$B$79,$K$17:$K$29,))*ISNA(MATCH($B$2:$B$79,$J$17:$J$29,))*ISNA(MATCH($B$2:$B$79,$I$17:$I$29,))*ISNA(MATCH($B$2:$B$79,$H$17:$H$29,))*ISNA(MATCH($B$2:$B$79,$G$17:$G$29,))*ISNA(MATCH($B$2:$B$79,L$16:L28,))-$M$16*COLUMN(F29))^2),(SUM($G29:K29)+$B$2:$B$79*ISNA(MATCH($B$2:$B$79,$K$17:$K$29,))*ISNA(MATCH($B$2:$B$79,$J$17:$J$29,))*ISNA(MATCH($B$2:$B$79,$I$17:$I$29,))*ISNA(MATCH($B$2:$B$79,$H$17:$H$29,))*ISNA(MATCH($B$2:$B$79,$G$17:$G$29,))*ISNA(MATCH($B$2:$B$79,L$16:L28,))-$M$16*COLUMN(F29))^2,))</f>
        <v>1953.0036</v>
      </c>
      <c r="M29">
        <f t="shared" si="12"/>
        <v>9368.0252999999993</v>
      </c>
      <c r="N29">
        <f t="shared" si="13"/>
        <v>38.69390769230813</v>
      </c>
      <c r="P29" s="4">
        <f>SUM($O13:O13)+ROW(P13)/1000</f>
        <v>1.2999999999999999E-2</v>
      </c>
      <c r="Q29" s="4">
        <f>SUM($O13:P13)+ROW(Q13)/1000</f>
        <v>1883.0166999999999</v>
      </c>
      <c r="R29" s="4">
        <f>SUM($O13:Q13)+ROW(R13)/1000</f>
        <v>3732.0174999999999</v>
      </c>
      <c r="S29" s="4">
        <f>SUM($O13:R13)+ROW(S13)/1000</f>
        <v>5450.0191999999997</v>
      </c>
      <c r="T29" s="4">
        <f>SUM($O13:S13)+ROW(T13)/1000</f>
        <v>6968.0230999999994</v>
      </c>
      <c r="U29" s="4">
        <f>SUM($O13:T13)+ROW(U13)/1000</f>
        <v>8196.0243000000009</v>
      </c>
    </row>
    <row r="30" spans="1:23" x14ac:dyDescent="0.25">
      <c r="A30">
        <v>29</v>
      </c>
      <c r="B30">
        <v>1651.0029</v>
      </c>
      <c r="L30" s="5" t="s">
        <v>3</v>
      </c>
      <c r="M30" s="2">
        <f>VARP(M17:M29)</f>
        <v>58383.20089655152</v>
      </c>
      <c r="N30">
        <f>SUM(N17:N29)</f>
        <v>1.2732925824820995E-11</v>
      </c>
      <c r="P30" s="4">
        <f>SUM($O14:O14)+ROW(P14)/1000</f>
        <v>1.4E-2</v>
      </c>
      <c r="Q30" s="4">
        <f>SUM($O14:P14)+ROW(Q14)/1000</f>
        <v>1876.0192</v>
      </c>
      <c r="R30" s="4">
        <f>SUM($O14:Q14)+ROW(R14)/1000</f>
        <v>3733.0264999999999</v>
      </c>
      <c r="S30" s="4">
        <f>SUM($O14:R14)+ROW(S14)/1000</f>
        <v>5426.0321999999996</v>
      </c>
      <c r="T30" s="4">
        <f>SUM($O14:S14)+ROW(T14)/1000</f>
        <v>6970.0371999999998</v>
      </c>
      <c r="U30" s="4">
        <f>SUM($O14:T14)+ROW(U14)/1000</f>
        <v>8185.0441999999994</v>
      </c>
    </row>
    <row r="31" spans="1:23" x14ac:dyDescent="0.25">
      <c r="A31">
        <v>30</v>
      </c>
      <c r="B31">
        <v>1068.0029999999999</v>
      </c>
      <c r="M31">
        <f>SUM($B$2:$B$79)/78</f>
        <v>1554.888565384615</v>
      </c>
      <c r="O31" s="9">
        <v>1</v>
      </c>
      <c r="V31">
        <f>SUM(B2:B79)/13</f>
        <v>9329.3313923076912</v>
      </c>
    </row>
    <row r="32" spans="1:23" x14ac:dyDescent="0.25">
      <c r="A32">
        <v>31</v>
      </c>
      <c r="B32">
        <v>1093.0030999999999</v>
      </c>
      <c r="E32">
        <f>78^3</f>
        <v>474552</v>
      </c>
      <c r="G32" s="1">
        <f t="array" ref="G32">INDEX($B$2:$B$79,MATCH(MIN((SUM($F32:F32)+$B$2:$B$79*ISNA(MATCH($B$2:$B$79,$F32:F32,))*ISNA(MATCH($B$2:$B$79,$G31:$L31,))-$M$31*COLUMN(A32))^2),(SUM($F32:F32)+$B$2:$B$79*ISNA(MATCH($B$2:$B$79,$F32:F32,))*ISNA(MATCH($B$2:$B$79,$G31:$L31,))-$M$31*COLUMN(A32))^2,))</f>
        <v>1554.0048999999999</v>
      </c>
      <c r="H32" s="1">
        <f t="array" ref="H32">INDEX($B$2:$B$79,MATCH(MIN((SUM($F32:G32)+$B$2:$B$79*ISNA(MATCH($B$2:$B$79,$F32:G32,))*ISNA(MATCH($B$2:$B$79,$G31:$L31,))-$M$31*COLUMN(B32))^2),(SUM($F32:G32)+$B$2:$B$79*ISNA(MATCH($B$2:$B$79,$F32:G32,))*ISNA(MATCH($B$2:$B$79,$G31:$L31,))-$M$31*COLUMN(B32))^2,))</f>
        <v>1551.0018</v>
      </c>
      <c r="I32" s="1">
        <f t="array" ref="I32">INDEX($B$2:$B$79,MATCH(MIN((SUM($F32:H32)+$B$2:$B$79*ISNA(MATCH($B$2:$B$79,$F32:H32,))*ISNA(MATCH($B$2:$B$79,$G31:$L31,))-$M$31*COLUMN(C32))^2),(SUM($F32:H32)+$B$2:$B$79*ISNA(MATCH($B$2:$B$79,$F32:H32,))*ISNA(MATCH($B$2:$B$79,$G31:$L31,))-$M$31*COLUMN(C32))^2,))</f>
        <v>1562.0043000000001</v>
      </c>
      <c r="J32" s="1">
        <f t="array" ref="J32">INDEX($B$2:$B$79,MATCH(MIN((SUM($F32:I32)+$B$2:$B$79*ISNA(MATCH($B$2:$B$79,$F32:I32,))*ISNA(MATCH($B$2:$B$79,$G31:$L31,))-$M$31*COLUMN(D32))^2),(SUM($F32:I32)+$B$2:$B$79*ISNA(MATCH($B$2:$B$79,$F32:I32,))*ISNA(MATCH($B$2:$B$79,$G31:$L31,))-$M$31*COLUMN(D32))^2,))</f>
        <v>1544.0050000000001</v>
      </c>
      <c r="K32" s="1">
        <f t="array" ref="K32">INDEX($B$2:$B$79,MATCH(MIN((SUM($F32:J32)+$B$2:$B$79*ISNA(MATCH($B$2:$B$79,$F32:J32,))*ISNA(MATCH($B$2:$B$79,$G31:$L31,))-$M$31*COLUMN(E32))^2),(SUM($F32:J32)+$B$2:$B$79*ISNA(MATCH($B$2:$B$79,$F32:J32,))*ISNA(MATCH($B$2:$B$79,$G31:$L31,))-$M$31*COLUMN(E32))^2,))</f>
        <v>1566.0054</v>
      </c>
      <c r="L32" s="1">
        <f t="array" ref="L32">INDEX($B$2:$B$79,MATCH(MIN((SUM($F32:K32)+$B$2:$B$79*ISNA(MATCH($B$2:$B$79,$F32:K32,))*ISNA(MATCH($B$2:$B$79,$G31:$L31,))-$M$31*COLUMN(F32))^2),(SUM($F32:K32)+$B$2:$B$79*ISNA(MATCH($B$2:$B$79,$F32:K32,))*ISNA(MATCH($B$2:$B$79,$G31:$L31,))-$M$31*COLUMN(F32))^2,))</f>
        <v>1518.0038999999999</v>
      </c>
      <c r="M32">
        <f>SUM(G32:L32)</f>
        <v>9295.0253000000012</v>
      </c>
      <c r="N32">
        <f>M32-M$1</f>
        <v>-34.306092307690051</v>
      </c>
      <c r="P32" s="10">
        <f t="array" aca="1" ref="P32" ca="1">IF($O$31,IF(OR(P32=$O32:O32,P32=$P$31:$U31,$V32&gt;=4),INDEX($B$2:$B$79,RANDBETWEEN(1,78)),P32),)</f>
        <v>1728.0069000000001</v>
      </c>
      <c r="Q32" s="10">
        <f t="array" aca="1" ref="Q32" ca="1">IF($O$31,IF(OR(Q32=$O32:P32,Q32=$P$31:$U31,$V32&gt;=4),INDEX($B$2:$B$79,RANDBETWEEN(1,78)),Q32),)</f>
        <v>1845.0063</v>
      </c>
      <c r="R32" s="10">
        <f t="array" aca="1" ref="R32" ca="1">IF($O$31,IF(OR(R32=$O32:Q32,R32=$P$31:$U31,$V32&gt;=4),INDEX($B$2:$B$79,RANDBETWEEN(1,78)),R32),)</f>
        <v>1907.0065</v>
      </c>
      <c r="S32" s="10">
        <f t="array" aca="1" ref="S32" ca="1">IF($O$31,IF(OR(S32=$O32:R32,S32=$P$31:$U31,$V32&gt;=4),INDEX($B$2:$B$79,RANDBETWEEN(1,78)),S32),)</f>
        <v>1379.0014000000001</v>
      </c>
      <c r="T32" s="10">
        <f t="array" aca="1" ref="T32" ca="1">IF($O$31,IF(OR(T32=$O32:S32,T32=$P$31:$U31,$V32&gt;=4),INDEX($B$2:$B$79,RANDBETWEEN(1,78)),T32),)</f>
        <v>1390.0027</v>
      </c>
      <c r="U32" s="10">
        <f t="array" aca="1" ref="U32" ca="1">IF($O$31,INDEX($B$2:$B$79,MATCH(MIN((SUM(P32:T32)+$B$2:$B$79*ISNA(MATCH($B$2:$B$79,P31:U31,))*ISNA(MATCH($B$2:$B$79,P32:T32,))-$V$31)^2),(SUM(P32:T32)+$B$2:$B$79*ISNA(MATCH($B$2:$B$79,P31:U31,))*ISNA(MATCH($B$2:$B$79,P32:T32,))-$V$31)^2,0)),)</f>
        <v>1080.0006000000001</v>
      </c>
      <c r="V32" s="11">
        <f t="shared" ref="V32:V44" ca="1" si="14">SUM(P32:U32,-V$31)^2</f>
        <v>9.424427698142214E-2</v>
      </c>
      <c r="W32" s="12">
        <f ca="1">SUM(P32:U32)</f>
        <v>9329.0244000000002</v>
      </c>
    </row>
    <row r="33" spans="1:23" x14ac:dyDescent="0.25">
      <c r="A33">
        <v>32</v>
      </c>
      <c r="B33">
        <v>1013.0032</v>
      </c>
      <c r="E33">
        <f t="array" ref="E33">INDEX(B2:B79,(ROW($1:$474552)-1)/78+1)+INDEX(B2:B79,MOD(ROW($1:$474552)-1,78)+1)+INDEX(B2:B79,MOD(ROW($1:$474552)-1,78*78)/78+1)</f>
        <v>5823.0002999999997</v>
      </c>
      <c r="G33" s="1">
        <f t="array" ref="G33">INDEX($B$2:$B$79,MATCH(MIN((SUM($F33:F33)+$B$2:$B$79*ISNA(MATCH($B$2:$B$79,$F33:F33,))*ISNA(MATCH($B$2:$B$79,$G31:$L31,))*ISNA(MATCH($B$2:$B$79,$G32:$L32,))-$M$31*COLUMN(A33))^2),(SUM($F33:F33)+$B$2:$B$79*ISNA(MATCH($B$2:$B$79,$F33:F33,))*ISNA(MATCH($B$2:$B$79,$G31:$L31,))*ISNA(MATCH($B$2:$B$79,$G32:$L32,))-$M$31*COLUMN(A33))^2,))</f>
        <v>1587.0033000000001</v>
      </c>
      <c r="H33" s="1">
        <f t="array" ref="H33">INDEX($B$2:$B$79,MATCH(MIN((SUM($F33:G33)+$B$2:$B$79*ISNA(MATCH($B$2:$B$79,$F33:G33,))*ISNA(MATCH($B$2:$B$79,$G31:$L31,))*ISNA(MATCH($B$2:$B$79,$G32:$L32,))-$M$31*COLUMN(B33))^2),(SUM($F33:G33)+$B$2:$B$79*ISNA(MATCH($B$2:$B$79,$F33:G33,))*ISNA(MATCH($B$2:$B$79,$G31:$L31,))*ISNA(MATCH($B$2:$B$79,$G32:$L32,))-$M$31*COLUMN(B33))^2,))</f>
        <v>1505.0057999999999</v>
      </c>
      <c r="I33" s="1">
        <f t="array" ref="I33">INDEX($B$2:$B$79,MATCH(MIN((SUM($F33:H33)+$B$2:$B$79*ISNA(MATCH($B$2:$B$79,$F33:H33,))*ISNA(MATCH($B$2:$B$79,$G31:$L31,))*ISNA(MATCH($B$2:$B$79,$G32:$L32,))-$M$31*COLUMN(C33))^2),(SUM($F33:H33)+$B$2:$B$79*ISNA(MATCH($B$2:$B$79,$F33:H33,))*ISNA(MATCH($B$2:$B$79,$G31:$L31,))*ISNA(MATCH($B$2:$B$79,$G32:$L32,))-$M$31*COLUMN(C33))^2,))</f>
        <v>1613.0074999999999</v>
      </c>
      <c r="J33" s="1">
        <f t="array" ref="J33">INDEX($B$2:$B$79,MATCH(MIN((SUM($F33:I33)+$B$2:$B$79*ISNA(MATCH($B$2:$B$79,$F33:I33,))*ISNA(MATCH($B$2:$B$79,$G31:$L31,))*ISNA(MATCH($B$2:$B$79,$G32:$L32,))-$M$31*COLUMN(D33))^2),(SUM($F33:I33)+$B$2:$B$79*ISNA(MATCH($B$2:$B$79,$F33:I33,))*ISNA(MATCH($B$2:$B$79,$G31:$L31,))*ISNA(MATCH($B$2:$B$79,$G32:$L32,))-$M$31*COLUMN(D33))^2,))</f>
        <v>1489.0020999999999</v>
      </c>
      <c r="K33" s="1">
        <f t="array" ref="K33">INDEX($B$2:$B$79,MATCH(MIN((SUM($F33:J33)+$B$2:$B$79*ISNA(MATCH($B$2:$B$79,$F33:J33,))*ISNA(MATCH($B$2:$B$79,$G31:$L31,))*ISNA(MATCH($B$2:$B$79,$G32:$L32,))-$M$31*COLUMN(E33))^2),(SUM($F33:J33)+$B$2:$B$79*ISNA(MATCH($B$2:$B$79,$F33:J33,))*ISNA(MATCH($B$2:$B$79,$G31:$L31,))*ISNA(MATCH($B$2:$B$79,$G32:$L32,))-$M$31*COLUMN(E33))^2,))</f>
        <v>1651.0029</v>
      </c>
      <c r="L33" s="1">
        <f t="array" ref="L33">INDEX($B$2:$B$79,MATCH(MIN((SUM($F33:K33)+$B$2:$B$79*ISNA(MATCH($B$2:$B$79,$F33:K33,))*ISNA(MATCH($B$2:$B$79,$G31:$L31,))*ISNA(MATCH($B$2:$B$79,$G32:$L32,))-$M$31*COLUMN(F33))^2),(SUM($F33:K33)+$B$2:$B$79*ISNA(MATCH($B$2:$B$79,$F33:K33,))*ISNA(MATCH($B$2:$B$79,$G31:$L31,))*ISNA(MATCH($B$2:$B$79,$G32:$L32,))-$M$31*COLUMN(F33))^2,))</f>
        <v>1446.0065999999999</v>
      </c>
      <c r="M33">
        <f t="shared" ref="M33:M44" si="15">SUM(G33:L33)</f>
        <v>9291.0282000000007</v>
      </c>
      <c r="N33">
        <f t="shared" ref="N33:N44" si="16">M33-M$1</f>
        <v>-38.303192307690551</v>
      </c>
      <c r="P33" s="10">
        <f t="array" aca="1" ref="P33" ca="1">IF($O$31,IF(OR(P33=$O33:O33,P33=$P$31:$U32,$V33&gt;=4),INDEX(LARGE($B$2:$B$79*ISNA(MATCH($B$2:$B$79,$P31:$U31,))*ISNA(MATCH($B$2:$B$79,$P32:$U32,))*ISNA(MATCH($B$2:$B$79,$O33:O33,)),ROW($1:$78)),RANDBETWEEN(1,78-COUNT($P$31:$U32)-COUNT($O33:O33))),P33),)</f>
        <v>1983.0075999999999</v>
      </c>
      <c r="Q33" s="10">
        <f t="array" aca="1" ref="Q33" ca="1">IF($O$31,IF(OR(Q33=$O33:P33,Q33=$P$31:$U32,$V33&gt;=4),INDEX(LARGE($B$2:$B$79*ISNA(MATCH($B$2:$B$79,$P31:$U31,))*ISNA(MATCH($B$2:$B$79,$P32:$U32,))*ISNA(MATCH($B$2:$B$79,$O33:P33,)),ROW($1:$78)),RANDBETWEEN(1,78-COUNT($P$31:$U32)-COUNT($O33:P33))),Q33),)</f>
        <v>1729.0023000000001</v>
      </c>
      <c r="R33" s="10">
        <f t="array" aca="1" ref="R33" ca="1">IF($O$31,IF(OR(R33=$O33:Q33,R33=$P$31:$U32,$V33&gt;=4),INDEX(LARGE($B$2:$B$79*ISNA(MATCH($B$2:$B$79,$P31:$U31,))*ISNA(MATCH($B$2:$B$79,$P32:$U32,))*ISNA(MATCH($B$2:$B$79,$O33:Q33,)),ROW($1:$78)),RANDBETWEEN(1,78-COUNT($P$31:$U32)-COUNT($O33:Q33))),R33),)</f>
        <v>1093.0030999999999</v>
      </c>
      <c r="S33" s="10">
        <f t="array" aca="1" ref="S33" ca="1">IF($O$31,IF(OR(S33=$O33:R33,S33=$P$31:$U32,$V33&gt;=4),INDEX(LARGE($B$2:$B$79*ISNA(MATCH($B$2:$B$79,$P31:$U31,))*ISNA(MATCH($B$2:$B$79,$P32:$U32,))*ISNA(MATCH($B$2:$B$79,$O33:R33,)),ROW($1:$78)),RANDBETWEEN(1,78-COUNT($P$31:$U32)-COUNT($O33:R33))),S33),)</f>
        <v>1292.001</v>
      </c>
      <c r="T33" s="10">
        <f t="array" aca="1" ref="T33" ca="1">IF($O$31,IF(OR(T33=$O33:S33,T33=$P$31:$U32,$V33&gt;=4),INDEX(LARGE($B$2:$B$79*ISNA(MATCH($B$2:$B$79,$P31:$U31,))*ISNA(MATCH($B$2:$B$79,$P32:$U32,))*ISNA(MATCH($B$2:$B$79,$O33:S33,)),ROW($1:$78)),RANDBETWEEN(1,78-COUNT($P$31:$U32)-COUNT($O33:S33))),T33),)</f>
        <v>1335.0047999999999</v>
      </c>
      <c r="U33" s="10">
        <f t="array" aca="1" ref="U33" ca="1">IF($O$31,INDEX($B$2:$B$79,MATCH(MIN((SUM(P33:T33)+$B$2:$B$79*ISNA(MATCH($B$2:$B$79,P31:U31,))*ISNA(MATCH($B$2:$B$79,P32:U32,))*ISNA(MATCH($B$2:$B$79,P33:T33,))-$V$31)^2),(SUM(P33:T33)+$B$2:$B$79*ISNA(MATCH($B$2:$B$79,P31:U31,))*ISNA(MATCH($B$2:$B$79,P32:U32,))*ISNA(MATCH($B$2:$B$79,P33:T33,))-$V$31)^2,0)),)</f>
        <v>1897.0042000000001</v>
      </c>
      <c r="V33" s="11">
        <f t="shared" ca="1" si="14"/>
        <v>9.5105815443581515E-2</v>
      </c>
      <c r="W33" s="12">
        <f t="shared" ref="W33:W44" ca="1" si="17">SUM(P33:U33)</f>
        <v>9329.0229999999992</v>
      </c>
    </row>
    <row r="34" spans="1:23" x14ac:dyDescent="0.25">
      <c r="A34">
        <v>33</v>
      </c>
      <c r="B34">
        <v>1587.0033000000001</v>
      </c>
      <c r="G34" s="1">
        <f t="array" ref="G34">INDEX($B$2:$B$79,MATCH(MIN((SUM($F34:F34)+$B$2:$B$79*ISNA(MATCH($B$2:$B$79,$F34:F34,))*ISNA(MATCH($B$2:$B$79,$G31:$L31,))*ISNA(MATCH($B$2:$B$79,$G32:$L32,))*ISNA(MATCH($B$2:$B$79,$G33:$L33,))-$M$31*COLUMN(A34))^2),(SUM($F34:F34)+$B$2:$B$79*ISNA(MATCH($B$2:$B$79,$F34:F34,))*ISNA(MATCH($B$2:$B$79,$G31:$L31,))*ISNA(MATCH($B$2:$B$79,$G32:$L32,))*ISNA(MATCH($B$2:$B$79,$G33:$L33,))-$M$31*COLUMN(A34))^2,))</f>
        <v>1652.0044</v>
      </c>
      <c r="H34" s="1">
        <f t="array" ref="H34">INDEX($B$2:$B$79,MATCH(MIN((SUM($F34:G34)+$B$2:$B$79*ISNA(MATCH($B$2:$B$79,$F34:G34,))*ISNA(MATCH($B$2:$B$79,$G31:$L31,))*ISNA(MATCH($B$2:$B$79,$G32:$L32,))*ISNA(MATCH($B$2:$B$79,$G33:$L33,))-$M$31*COLUMN(B34))^2),(SUM($F34:G34)+$B$2:$B$79*ISNA(MATCH($B$2:$B$79,$F34:G34,))*ISNA(MATCH($B$2:$B$79,$G31:$L31,))*ISNA(MATCH($B$2:$B$79,$G32:$L32,))*ISNA(MATCH($B$2:$B$79,$G33:$L33,))-$M$31*COLUMN(B34))^2,))</f>
        <v>1434.0056</v>
      </c>
      <c r="I34" s="1">
        <f t="array" ref="I34">INDEX($B$2:$B$79,MATCH(MIN((SUM($F34:H34)+$B$2:$B$79*ISNA(MATCH($B$2:$B$79,$F34:H34,))*ISNA(MATCH($B$2:$B$79,$G31:$L31,))*ISNA(MATCH($B$2:$B$79,$G32:$L32,))*ISNA(MATCH($B$2:$B$79,$G33:$L33,))-$M$31*COLUMN(C34))^2),(SUM($F34:H34)+$B$2:$B$79*ISNA(MATCH($B$2:$B$79,$F34:H34,))*ISNA(MATCH($B$2:$B$79,$G31:$L31,))*ISNA(MATCH($B$2:$B$79,$G32:$L32,))*ISNA(MATCH($B$2:$B$79,$G33:$L33,))-$M$31*COLUMN(C34))^2,))</f>
        <v>1667.0016000000001</v>
      </c>
      <c r="J34" s="1">
        <f t="array" ref="J34">INDEX($B$2:$B$79,MATCH(MIN((SUM($F34:I34)+$B$2:$B$79*ISNA(MATCH($B$2:$B$79,$F34:I34,))*ISNA(MATCH($B$2:$B$79,$G31:$L31,))*ISNA(MATCH($B$2:$B$79,$G32:$L32,))*ISNA(MATCH($B$2:$B$79,$G33:$L33,))-$M$31*COLUMN(D34))^2),(SUM($F34:I34)+$B$2:$B$79*ISNA(MATCH($B$2:$B$79,$F34:I34,))*ISNA(MATCH($B$2:$B$79,$G31:$L31,))*ISNA(MATCH($B$2:$B$79,$G32:$L32,))*ISNA(MATCH($B$2:$B$79,$G33:$L33,))-$M$31*COLUMN(D34))^2,))</f>
        <v>1390.0027</v>
      </c>
      <c r="K34" s="1">
        <f t="array" ref="K34">INDEX($B$2:$B$79,MATCH(MIN((SUM($F34:J34)+$B$2:$B$79*ISNA(MATCH($B$2:$B$79,$F34:J34,))*ISNA(MATCH($B$2:$B$79,$G31:$L31,))*ISNA(MATCH($B$2:$B$79,$G32:$L32,))*ISNA(MATCH($B$2:$B$79,$G33:$L33,))-$M$31*COLUMN(E34))^2),(SUM($F34:J34)+$B$2:$B$79*ISNA(MATCH($B$2:$B$79,$F34:J34,))*ISNA(MATCH($B$2:$B$79,$G31:$L31,))*ISNA(MATCH($B$2:$B$79,$G32:$L32,))*ISNA(MATCH($B$2:$B$79,$G33:$L33,))-$M$31*COLUMN(E34))^2,))</f>
        <v>1680.0072</v>
      </c>
      <c r="L34" s="1">
        <f t="array" ref="L34">INDEX($B$2:$B$79,MATCH(MIN((SUM($F34:K34)+$B$2:$B$79*ISNA(MATCH($B$2:$B$79,$F34:K34,))*ISNA(MATCH($B$2:$B$79,$G31:$L31,))*ISNA(MATCH($B$2:$B$79,$G32:$L32,))*ISNA(MATCH($B$2:$B$79,$G33:$L33,))-$M$31*COLUMN(F34))^2),(SUM($F34:K34)+$B$2:$B$79*ISNA(MATCH($B$2:$B$79,$F34:K34,))*ISNA(MATCH($B$2:$B$79,$G31:$L31,))*ISNA(MATCH($B$2:$B$79,$G32:$L32,))*ISNA(MATCH($B$2:$B$79,$G33:$L33,))-$M$31*COLUMN(F34))^2,))</f>
        <v>1390.0011</v>
      </c>
      <c r="M34">
        <f t="shared" si="15"/>
        <v>9213.0226000000002</v>
      </c>
      <c r="N34">
        <f t="shared" si="16"/>
        <v>-116.30879230769096</v>
      </c>
      <c r="P34" s="10">
        <f t="array" aca="1" ref="P34" ca="1">IF($O$31,IF(OR(P34=$O34:O34,P34=$P$31:$U33,$V34&gt;=4),INDEX(LARGE($B$2:$B$79*ISNA(MATCH($B$2:$B$79,$P31:$U31,))*ISNA(MATCH($B$2:$B$79,$P32:$U32,))*ISNA(MATCH($B$2:$B$79,$P33:$U33,))*ISNA(MATCH($B$2:$B$79,$O34:O34,)),ROW($1:$78)),RANDBETWEEN(1,78-COUNT($P$31:$U33)-COUNT($O34:O34))),P34),)</f>
        <v>1562.0043000000001</v>
      </c>
      <c r="Q34" s="10">
        <f t="array" aca="1" ref="Q34" ca="1">IF($O$31,IF(OR(Q34=$O34:P34,Q34=$P$31:$U33,$V34&gt;=4),INDEX(LARGE($B$2:$B$79*ISNA(MATCH($B$2:$B$79,$P31:$U31,))*ISNA(MATCH($B$2:$B$79,$P32:$U32,))*ISNA(MATCH($B$2:$B$79,$P33:$U33,))*ISNA(MATCH($B$2:$B$79,$O34:P34,)),ROW($1:$78)),RANDBETWEEN(1,78-COUNT($P$31:$U33)-COUNT($O34:P34))),Q34),)</f>
        <v>1189.0028</v>
      </c>
      <c r="R34" s="10">
        <f t="array" aca="1" ref="R34" ca="1">IF($O$31,IF(OR(R34=$O34:Q34,R34=$P$31:$U33,$V34&gt;=4),INDEX(LARGE($B$2:$B$79*ISNA(MATCH($B$2:$B$79,$P31:$U31,))*ISNA(MATCH($B$2:$B$79,$P32:$U32,))*ISNA(MATCH($B$2:$B$79,$P33:$U33,))*ISNA(MATCH($B$2:$B$79,$O34:Q34,)),ROW($1:$78)),RANDBETWEEN(1,78-COUNT($P$31:$U33)-COUNT($O34:Q34))),R34),)</f>
        <v>1518.0038999999999</v>
      </c>
      <c r="S34" s="10">
        <f t="array" aca="1" ref="S34" ca="1">IF($O$31,IF(OR(S34=$O34:R34,S34=$P$31:$U33,$V34&gt;=4),INDEX(LARGE($B$2:$B$79*ISNA(MATCH($B$2:$B$79,$P31:$U31,))*ISNA(MATCH($B$2:$B$79,$P32:$U32,))*ISNA(MATCH($B$2:$B$79,$P33:$U33,))*ISNA(MATCH($B$2:$B$79,$O34:R34,)),ROW($1:$78)),RANDBETWEEN(1,78-COUNT($P$31:$U33)-COUNT($O34:R34))),S34),)</f>
        <v>1953.0036</v>
      </c>
      <c r="T34" s="10">
        <f t="array" aca="1" ref="T34" ca="1">IF($O$31,IF(OR(T34=$O34:S34,T34=$P$31:$U33,$V34&gt;=4),INDEX(LARGE($B$2:$B$79*ISNA(MATCH($B$2:$B$79,$P31:$U31,))*ISNA(MATCH($B$2:$B$79,$P32:$U32,))*ISNA(MATCH($B$2:$B$79,$P33:$U33,))*ISNA(MATCH($B$2:$B$79,$O34:S34,)),ROW($1:$78)),RANDBETWEEN(1,78-COUNT($P$31:$U33)-COUNT($O34:S34))),T34),)</f>
        <v>1144.0015000000001</v>
      </c>
      <c r="U34" s="10">
        <f t="array" aca="1" ref="U34" ca="1">IF($O$31,INDEX($B$2:$B$79,MATCH(MIN((SUM(P34:T34)+$B$2:$B$79*ISNA(MATCH($B$2:$B$79,P31:U31,))*ISNA(MATCH($B$2:$B$79,P32:U32,))*ISNA(MATCH($B$2:$B$79,P33:U33,))*ISNA(MATCH($B$2:$B$79,P34:T34,))-$V$31)^2),(SUM(P34:T34)+$B$2:$B$79*ISNA(MATCH($B$2:$B$79,P31:U31,))*ISNA(MATCH($B$2:$B$79,P32:U32,))*ISNA(MATCH($B$2:$B$79,P33:U33,))*ISNA(MATCH($B$2:$B$79,P34:T34,))-$V$31)^2,0)),)</f>
        <v>1962.0078000000001</v>
      </c>
      <c r="V34" s="11">
        <f t="shared" ca="1" si="14"/>
        <v>1.7095361346713029</v>
      </c>
      <c r="W34" s="12">
        <f t="shared" ca="1" si="17"/>
        <v>9328.0239000000001</v>
      </c>
    </row>
    <row r="35" spans="1:23" x14ac:dyDescent="0.25">
      <c r="A35">
        <v>34</v>
      </c>
      <c r="B35">
        <v>1823.0034000000001</v>
      </c>
      <c r="G35" s="1">
        <f t="array" ref="G35">INDEX($B$2:$B$79,MATCH(MIN((SUM($F35:F35)+$B$2:$B$79*ISNA(MATCH($B$2:$B$79,$F35:F35,))*ISNA(MATCH($B$2:$B$79,$G31:$L31,))*ISNA(MATCH($B$2:$B$79,$G32:$L32,))*ISNA(MATCH($B$2:$B$79,$G33:$L33,))*ISNA(MATCH($B$2:$B$79,$G34:$L34,))-$M$31*COLUMN(A35))^2),(SUM($F35:F35)+$B$2:$B$79*ISNA(MATCH($B$2:$B$79,$F35:F35,))*ISNA(MATCH($B$2:$B$79,$G31:$L31,))*ISNA(MATCH($B$2:$B$79,$G32:$L32,))*ISNA(MATCH($B$2:$B$79,$G33:$L33,))*ISNA(MATCH($B$2:$B$79,$G34:$L34,))-$M$31*COLUMN(A35))^2,))</f>
        <v>1693.0056999999999</v>
      </c>
      <c r="H35" s="1">
        <f t="array" ref="H35">INDEX($B$2:$B$79,MATCH(MIN((SUM($F35:G35)+$B$2:$B$79*ISNA(MATCH($B$2:$B$79,$F35:G35,))*ISNA(MATCH($B$2:$B$79,$G31:$L31,))*ISNA(MATCH($B$2:$B$79,$G32:$L32,))*ISNA(MATCH($B$2:$B$79,$G33:$L33,))*ISNA(MATCH($B$2:$B$79,$G34:$L34,))-$M$31*COLUMN(B35))^2),(SUM($F35:G35)+$B$2:$B$79*ISNA(MATCH($B$2:$B$79,$F35:G35,))*ISNA(MATCH($B$2:$B$79,$G31:$L31,))*ISNA(MATCH($B$2:$B$79,$G32:$L32,))*ISNA(MATCH($B$2:$B$79,$G33:$L33,))*ISNA(MATCH($B$2:$B$79,$G34:$L34,))-$M$31*COLUMN(B35))^2,))</f>
        <v>1384.0046</v>
      </c>
      <c r="I35" s="1">
        <f t="array" ref="I35">INDEX($B$2:$B$79,MATCH(MIN((SUM($F35:H35)+$B$2:$B$79*ISNA(MATCH($B$2:$B$79,$F35:H35,))*ISNA(MATCH($B$2:$B$79,$G31:$L31,))*ISNA(MATCH($B$2:$B$79,$G32:$L32,))*ISNA(MATCH($B$2:$B$79,$G33:$L33,))*ISNA(MATCH($B$2:$B$79,$G34:$L34,))-$M$31*COLUMN(C35))^2),(SUM($F35:H35)+$B$2:$B$79*ISNA(MATCH($B$2:$B$79,$F35:H35,))*ISNA(MATCH($B$2:$B$79,$G31:$L31,))*ISNA(MATCH($B$2:$B$79,$G32:$L32,))*ISNA(MATCH($B$2:$B$79,$G33:$L33,))*ISNA(MATCH($B$2:$B$79,$G34:$L34,))-$M$31*COLUMN(C35))^2,))</f>
        <v>1718.0017</v>
      </c>
      <c r="J35" s="1">
        <f t="array" ref="J35">INDEX($B$2:$B$79,MATCH(MIN((SUM($F35:I35)+$B$2:$B$79*ISNA(MATCH($B$2:$B$79,$F35:I35,))*ISNA(MATCH($B$2:$B$79,$G31:$L31,))*ISNA(MATCH($B$2:$B$79,$G32:$L32,))*ISNA(MATCH($B$2:$B$79,$G33:$L33,))*ISNA(MATCH($B$2:$B$79,$G34:$L34,))-$M$31*COLUMN(D35))^2),(SUM($F35:I35)+$B$2:$B$79*ISNA(MATCH($B$2:$B$79,$F35:I35,))*ISNA(MATCH($B$2:$B$79,$G31:$L31,))*ISNA(MATCH($B$2:$B$79,$G32:$L32,))*ISNA(MATCH($B$2:$B$79,$G33:$L33,))*ISNA(MATCH($B$2:$B$79,$G34:$L34,))-$M$31*COLUMN(D35))^2,))</f>
        <v>1379.0014000000001</v>
      </c>
      <c r="K35" s="1">
        <f t="array" ref="K35">INDEX($B$2:$B$79,MATCH(MIN((SUM($F35:J35)+$B$2:$B$79*ISNA(MATCH($B$2:$B$79,$F35:J35,))*ISNA(MATCH($B$2:$B$79,$G31:$L31,))*ISNA(MATCH($B$2:$B$79,$G32:$L32,))*ISNA(MATCH($B$2:$B$79,$G33:$L33,))*ISNA(MATCH($B$2:$B$79,$G34:$L34,))-$M$31*COLUMN(E35))^2),(SUM($F35:J35)+$B$2:$B$79*ISNA(MATCH($B$2:$B$79,$F35:J35,))*ISNA(MATCH($B$2:$B$79,$G31:$L31,))*ISNA(MATCH($B$2:$B$79,$G32:$L32,))*ISNA(MATCH($B$2:$B$79,$G33:$L33,))*ISNA(MATCH($B$2:$B$79,$G34:$L34,))-$M$31*COLUMN(E35))^2,))</f>
        <v>1728.0069000000001</v>
      </c>
      <c r="L35" s="1">
        <f t="array" ref="L35">INDEX($B$2:$B$79,MATCH(MIN((SUM($F35:K35)+$B$2:$B$79*ISNA(MATCH($B$2:$B$79,$F35:K35,))*ISNA(MATCH($B$2:$B$79,$G31:$L31,))*ISNA(MATCH($B$2:$B$79,$G32:$L32,))*ISNA(MATCH($B$2:$B$79,$G33:$L33,))*ISNA(MATCH($B$2:$B$79,$G34:$L34,))-$M$31*COLUMN(F35))^2),(SUM($F35:K35)+$B$2:$B$79*ISNA(MATCH($B$2:$B$79,$F35:K35,))*ISNA(MATCH($B$2:$B$79,$G31:$L31,))*ISNA(MATCH($B$2:$B$79,$G32:$L32,))*ISNA(MATCH($B$2:$B$79,$G33:$L33,))*ISNA(MATCH($B$2:$B$79,$G34:$L34,))-$M$31*COLUMN(F35))^2,))</f>
        <v>1364.0003999999999</v>
      </c>
      <c r="M35">
        <f t="shared" si="15"/>
        <v>9266.0207000000009</v>
      </c>
      <c r="N35">
        <f t="shared" si="16"/>
        <v>-63.31069230769026</v>
      </c>
      <c r="P35" s="10">
        <f t="array" aca="1" ref="P35" ca="1">IF($O$31,IF(OR(P35=$O35:O35,P35=$P$31:$U34,$V35&gt;=4),INDEX(LARGE($B$2:$B$79*ISNA(MATCH($B$2:$B$79,$P31:$U31,))*ISNA(MATCH($B$2:$B$79,$P32:$U32,))*ISNA(MATCH($B$2:$B$79,$P33:$U33,))*ISNA(MATCH($B$2:$B$79,$P34:$U34,))*ISNA(MATCH($B$2:$B$79,$O35:O35,)),ROW($1:$78)),RANDBETWEEN(1,78-COUNT($P$31:$U34)-COUNT($O35:O35))),P35),)</f>
        <v>1141.0001999999999</v>
      </c>
      <c r="Q35" s="10">
        <f t="array" aca="1" ref="Q35" ca="1">IF($O$31,IF(OR(Q35=$O35:P35,Q35=$P$31:$U34,$V35&gt;=4),INDEX(LARGE($B$2:$B$79*ISNA(MATCH($B$2:$B$79,$P31:$U31,))*ISNA(MATCH($B$2:$B$79,$P32:$U32,))*ISNA(MATCH($B$2:$B$79,$P33:$U33,))*ISNA(MATCH($B$2:$B$79,$P34:$U34,))*ISNA(MATCH($B$2:$B$79,$O35:P35,)),ROW($1:$78)),RANDBETWEEN(1,78-COUNT($P$31:$U34)-COUNT($O35:P35))),Q35),)</f>
        <v>1228.0041000000001</v>
      </c>
      <c r="R35" s="10">
        <f t="array" aca="1" ref="R35" ca="1">IF($O$31,IF(OR(R35=$O35:Q35,R35=$P$31:$U34,$V35&gt;=4),INDEX(LARGE($B$2:$B$79*ISNA(MATCH($B$2:$B$79,$P31:$U31,))*ISNA(MATCH($B$2:$B$79,$P32:$U32,))*ISNA(MATCH($B$2:$B$79,$P33:$U33,))*ISNA(MATCH($B$2:$B$79,$P34:$U34,))*ISNA(MATCH($B$2:$B$79,$O35:Q35,)),ROW($1:$78)),RANDBETWEEN(1,78-COUNT($P$31:$U34)-COUNT($O35:Q35))),R35),)</f>
        <v>1718.0017</v>
      </c>
      <c r="S35" s="10">
        <f t="array" aca="1" ref="S35" ca="1">IF($O$31,IF(OR(S35=$O35:R35,S35=$P$31:$U34,$V35&gt;=4),INDEX(LARGE($B$2:$B$79*ISNA(MATCH($B$2:$B$79,$P31:$U31,))*ISNA(MATCH($B$2:$B$79,$P32:$U32,))*ISNA(MATCH($B$2:$B$79,$P33:$U33,))*ISNA(MATCH($B$2:$B$79,$P34:$U34,))*ISNA(MATCH($B$2:$B$79,$O35:R35,)),ROW($1:$78)),RANDBETWEEN(1,78-COUNT($P$31:$U34)-COUNT($O35:R35))),S35),)</f>
        <v>1746.0012999999999</v>
      </c>
      <c r="T35" s="10">
        <f t="array" aca="1" ref="T35" ca="1">IF($O$31,IF(OR(T35=$O35:S35,T35=$P$31:$U34,$V35&gt;=4),INDEX(LARGE($B$2:$B$79*ISNA(MATCH($B$2:$B$79,$P31:$U31,))*ISNA(MATCH($B$2:$B$79,$P32:$U32,))*ISNA(MATCH($B$2:$B$79,$P33:$U33,))*ISNA(MATCH($B$2:$B$79,$P34:$U34,))*ISNA(MATCH($B$2:$B$79,$O35:S35,)),ROW($1:$78)),RANDBETWEEN(1,78-COUNT($P$31:$U34)-COUNT($O35:S35))),T35),)</f>
        <v>1680.0072</v>
      </c>
      <c r="U35" s="10">
        <f t="array" aca="1" ref="U35" ca="1">IF($O$31,INDEX($B$2:$B$79,MATCH(MIN((SUM(P35:T35)+$B$2:$B$79*ISNA(MATCH($B$2:$B$79,P31:U31,))*ISNA(MATCH($B$2:$B$79,P32:U32,))*ISNA(MATCH($B$2:$B$79,P33:U33,))*ISNA(MATCH($B$2:$B$79,P34:U34,))*ISNA(MATCH($B$2:$B$79,P35:T35,))-$V$31)^2),(SUM(P35:T35)+$B$2:$B$79*ISNA(MATCH($B$2:$B$79,P31:U31,))*ISNA(MATCH($B$2:$B$79,P32:U32,))*ISNA(MATCH($B$2:$B$79,P33:U33,))*ISNA(MATCH($B$2:$B$79,P34:U34,))*ISNA(MATCH($B$2:$B$79,P35:T35,))-$V$31)^2,)),)</f>
        <v>1815.0064</v>
      </c>
      <c r="V35" s="11">
        <f t="shared" ca="1" si="14"/>
        <v>1.7173900885190512</v>
      </c>
      <c r="W35" s="12">
        <f t="shared" ca="1" si="17"/>
        <v>9328.0208999999995</v>
      </c>
    </row>
    <row r="36" spans="1:23" x14ac:dyDescent="0.25">
      <c r="A36">
        <v>35</v>
      </c>
      <c r="B36">
        <v>1748.0035</v>
      </c>
      <c r="G36" s="1">
        <f t="array" ref="G36">INDEX($B$2:$B$79,MATCH(MIN((SUM($F36:F36)+$B$2:$B$79*ISNA(MATCH($B$2:$B$79,$F36:F36,))*ISNA(MATCH($B$2:$B$79,$G31:$L31,))*ISNA(MATCH($B$2:$B$79,$G32:$L32,))*ISNA(MATCH($B$2:$B$79,$G33:$L33,))*ISNA(MATCH($B$2:$B$79,$G34:$L34,))*ISNA(MATCH($B$2:$B$79,$G35:$L35,))-$M$31*COLUMN(A36))^2),(SUM($F36:F36)+$B$2:$B$79*ISNA(MATCH($B$2:$B$79,$F36:F36,))*ISNA(MATCH($B$2:$B$79,$G31:$L31,))*ISNA(MATCH($B$2:$B$79,$G32:$L32,))*ISNA(MATCH($B$2:$B$79,$G33:$L33,))*ISNA(MATCH($B$2:$B$79,$G34:$L34,))*ISNA(MATCH($B$2:$B$79,$G35:$L35,))-$M$31*COLUMN(A36))^2,))</f>
        <v>1729.0023000000001</v>
      </c>
      <c r="H36" s="1">
        <f t="array" ref="H36">INDEX($B$2:$B$79,MATCH(MIN((SUM($F36:G36)+$B$2:$B$79*ISNA(MATCH($B$2:$B$79,$F36:G36,))*ISNA(MATCH($B$2:$B$79,$G31:$L31,))*ISNA(MATCH($B$2:$B$79,$G32:$L32,))*ISNA(MATCH($B$2:$B$79,$G33:$L33,))*ISNA(MATCH($B$2:$B$79,$G34:$L34,))*ISNA(MATCH($B$2:$B$79,$G35:$L35,))-$M$31*COLUMN(B36))^2),(SUM($F36:G36)+$B$2:$B$79*ISNA(MATCH($B$2:$B$79,$F36:G36,))*ISNA(MATCH($B$2:$B$79,$G31:$L31,))*ISNA(MATCH($B$2:$B$79,$G32:$L32,))*ISNA(MATCH($B$2:$B$79,$G33:$L33,))*ISNA(MATCH($B$2:$B$79,$G34:$L34,))*ISNA(MATCH($B$2:$B$79,$G35:$L35,))-$M$31*COLUMN(B36))^2,))</f>
        <v>1335.0047999999999</v>
      </c>
      <c r="I36" s="1">
        <f t="array" ref="I36">INDEX($B$2:$B$79,MATCH(MIN((SUM($F36:H36)+$B$2:$B$79*ISNA(MATCH($B$2:$B$79,$F36:H36,))*ISNA(MATCH($B$2:$B$79,$G31:$L31,))*ISNA(MATCH($B$2:$B$79,$G32:$L32,))*ISNA(MATCH($B$2:$B$79,$G33:$L33,))*ISNA(MATCH($B$2:$B$79,$G34:$L34,))*ISNA(MATCH($B$2:$B$79,$G35:$L35,))-$M$31*COLUMN(C36))^2),(SUM($F36:H36)+$B$2:$B$79*ISNA(MATCH($B$2:$B$79,$F36:H36,))*ISNA(MATCH($B$2:$B$79,$G31:$L31,))*ISNA(MATCH($B$2:$B$79,$G32:$L32,))*ISNA(MATCH($B$2:$B$79,$G33:$L33,))*ISNA(MATCH($B$2:$B$79,$G34:$L34,))*ISNA(MATCH($B$2:$B$79,$G35:$L35,))-$M$31*COLUMN(C36))^2,))</f>
        <v>1746.0012999999999</v>
      </c>
      <c r="J36" s="1">
        <f t="array" ref="J36">INDEX($B$2:$B$79,MATCH(MIN((SUM($F36:I36)+$B$2:$B$79*ISNA(MATCH($B$2:$B$79,$F36:I36,))*ISNA(MATCH($B$2:$B$79,$G31:$L31,))*ISNA(MATCH($B$2:$B$79,$G32:$L32,))*ISNA(MATCH($B$2:$B$79,$G33:$L33,))*ISNA(MATCH($B$2:$B$79,$G34:$L34,))*ISNA(MATCH($B$2:$B$79,$G35:$L35,))-$M$31*COLUMN(D36))^2),(SUM($F36:I36)+$B$2:$B$79*ISNA(MATCH($B$2:$B$79,$F36:I36,))*ISNA(MATCH($B$2:$B$79,$G31:$L31,))*ISNA(MATCH($B$2:$B$79,$G32:$L32,))*ISNA(MATCH($B$2:$B$79,$G33:$L33,))*ISNA(MATCH($B$2:$B$79,$G34:$L34,))*ISNA(MATCH($B$2:$B$79,$G35:$L35,))-$M$31*COLUMN(D36))^2,))</f>
        <v>1323.0055</v>
      </c>
      <c r="K36" s="1">
        <f t="array" ref="K36">INDEX($B$2:$B$79,MATCH(MIN((SUM($F36:J36)+$B$2:$B$79*ISNA(MATCH($B$2:$B$79,$F36:J36,))*ISNA(MATCH($B$2:$B$79,$G31:$L31,))*ISNA(MATCH($B$2:$B$79,$G32:$L32,))*ISNA(MATCH($B$2:$B$79,$G33:$L33,))*ISNA(MATCH($B$2:$B$79,$G34:$L34,))*ISNA(MATCH($B$2:$B$79,$G35:$L35,))-$M$31*COLUMN(E36))^2),(SUM($F36:J36)+$B$2:$B$79*ISNA(MATCH($B$2:$B$79,$F36:J36,))*ISNA(MATCH($B$2:$B$79,$G31:$L31,))*ISNA(MATCH($B$2:$B$79,$G32:$L32,))*ISNA(MATCH($B$2:$B$79,$G33:$L33,))*ISNA(MATCH($B$2:$B$79,$G34:$L34,))*ISNA(MATCH($B$2:$B$79,$G35:$L35,))-$M$31*COLUMN(E36))^2,))</f>
        <v>1746.0068000000001</v>
      </c>
      <c r="L36" s="1">
        <f t="array" ref="L36">INDEX($B$2:$B$79,MATCH(MIN((SUM($F36:K36)+$B$2:$B$79*ISNA(MATCH($B$2:$B$79,$F36:K36,))*ISNA(MATCH($B$2:$B$79,$G31:$L31,))*ISNA(MATCH($B$2:$B$79,$G32:$L32,))*ISNA(MATCH($B$2:$B$79,$G33:$L33,))*ISNA(MATCH($B$2:$B$79,$G34:$L34,))*ISNA(MATCH($B$2:$B$79,$G35:$L35,))-$M$31*COLUMN(F36))^2),(SUM($F36:K36)+$B$2:$B$79*ISNA(MATCH($B$2:$B$79,$F36:K36,))*ISNA(MATCH($B$2:$B$79,$G31:$L31,))*ISNA(MATCH($B$2:$B$79,$G32:$L32,))*ISNA(MATCH($B$2:$B$79,$G33:$L33,))*ISNA(MATCH($B$2:$B$79,$G34:$L34,))*ISNA(MATCH($B$2:$B$79,$G35:$L35,))-$M$31*COLUMN(F36))^2,))</f>
        <v>1304.002</v>
      </c>
      <c r="M36">
        <f t="shared" si="15"/>
        <v>9183.0226999999995</v>
      </c>
      <c r="N36">
        <f t="shared" si="16"/>
        <v>-146.30869230769167</v>
      </c>
      <c r="P36" s="10">
        <f t="array" aca="1" ref="P36" ca="1">IF($O$31,IF(OR(P36=$O36:O36,P36=$P$31:$U35,$V36&gt;=4),INDEX(LARGE($B$2:$B$79*ISNA(MATCH($B$2:$B$79,$P31:$U31,))*ISNA(MATCH($B$2:$B$79,$P32:$U32,))*ISNA(MATCH($B$2:$B$79,$P33:$U33,))*ISNA(MATCH($B$2:$B$79,$P34:$U34,))*ISNA(MATCH($B$2:$B$79,$P35:$U35,))*ISNA(MATCH($B$2:$B$79,$O36:O36,)),ROW($1:$78)),RANDBETWEEN(1,78-COUNT($P$31:$U35)-COUNT($O36:O36))),P36),)</f>
        <v>1758.0047</v>
      </c>
      <c r="Q36" s="10">
        <f t="array" aca="1" ref="Q36" ca="1">IF($O$31,IF(OR(Q36=$O36:P36,Q36=$P$31:$U35,$V36&gt;=4),INDEX(LARGE($B$2:$B$79*ISNA(MATCH($B$2:$B$79,$P31:$U31,))*ISNA(MATCH($B$2:$B$79,$P32:$U32,))*ISNA(MATCH($B$2:$B$79,$P33:$U33,))*ISNA(MATCH($B$2:$B$79,$P34:$U34,))*ISNA(MATCH($B$2:$B$79,$P35:$U35,))*ISNA(MATCH($B$2:$B$79,$O36:P36,)),ROW($1:$78)),RANDBETWEEN(1,78-COUNT($P$31:$U35)-COUNT($O36:P36))),Q36),)</f>
        <v>1758.0045</v>
      </c>
      <c r="R36" s="10">
        <f t="array" aca="1" ref="R36" ca="1">IF($O$31,IF(OR(R36=$O36:Q36,R36=$P$31:$U35,$V36&gt;=4),INDEX(LARGE($B$2:$B$79*ISNA(MATCH($B$2:$B$79,$P31:$U31,))*ISNA(MATCH($B$2:$B$79,$P32:$U32,))*ISNA(MATCH($B$2:$B$79,$P33:$U33,))*ISNA(MATCH($B$2:$B$79,$P34:$U34,))*ISNA(MATCH($B$2:$B$79,$P35:$U35,))*ISNA(MATCH($B$2:$B$79,$O36:Q36,)),ROW($1:$78)),RANDBETWEEN(1,78-COUNT($P$31:$U35)-COUNT($O36:Q36))),R36),)</f>
        <v>1756.0025000000001</v>
      </c>
      <c r="S36" s="10">
        <f t="array" aca="1" ref="S36" ca="1">IF($O$31,IF(OR(S36=$O36:R36,S36=$P$31:$U35,$V36&gt;=4),INDEX(LARGE($B$2:$B$79*ISNA(MATCH($B$2:$B$79,$P31:$U31,))*ISNA(MATCH($B$2:$B$79,$P32:$U32,))*ISNA(MATCH($B$2:$B$79,$P33:$U33,))*ISNA(MATCH($B$2:$B$79,$P34:$U34,))*ISNA(MATCH($B$2:$B$79,$P35:$U35,))*ISNA(MATCH($B$2:$B$79,$O36:R36,)),ROW($1:$78)),RANDBETWEEN(1,78-COUNT($P$31:$U35)-COUNT($O36:R36))),S36),)</f>
        <v>1068.0029999999999</v>
      </c>
      <c r="T36" s="10">
        <f t="array" aca="1" ref="T36" ca="1">IF($O$31,IF(OR(T36=$O36:S36,T36=$P$31:$U35,$V36&gt;=4),INDEX(LARGE($B$2:$B$79*ISNA(MATCH($B$2:$B$79,$P31:$U31,))*ISNA(MATCH($B$2:$B$79,$P32:$U32,))*ISNA(MATCH($B$2:$B$79,$P33:$U33,))*ISNA(MATCH($B$2:$B$79,$P34:$U34,))*ISNA(MATCH($B$2:$B$79,$P35:$U35,))*ISNA(MATCH($B$2:$B$79,$O36:S36,)),ROW($1:$78)),RANDBETWEEN(1,78-COUNT($P$31:$U35)-COUNT($O36:S36))),T36),)</f>
        <v>1667.0016000000001</v>
      </c>
      <c r="U36" s="10">
        <f t="array" aca="1" ref="U36" ca="1">IF($O$31,INDEX($B$2:$B$79,MATCH(MIN((SUM(P36:T36)+$B$2:$B$79*ISNA(MATCH($B$2:$B$79,P31:U31,))*ISNA(MATCH($B$2:$B$79,P32:U32,))*ISNA(MATCH($B$2:$B$79,P33:U33,))*ISNA(MATCH($B$2:$B$79,P34:U34,))*ISNA(MATCH($B$2:$B$79,P35:U35,))*ISNA(MATCH($B$2:$B$79,P36:T36,))-$V$31)^2),(SUM(P36:T36)+$B$2:$B$79*ISNA(MATCH($B$2:$B$79,P31:U31,))*ISNA(MATCH($B$2:$B$79,P32:U32,))*ISNA(MATCH($B$2:$B$79,P33:U33,))*ISNA(MATCH($B$2:$B$79,P34:U34,))*ISNA(MATCH($B$2:$B$79,P35:U35,))*ISNA(MATCH($B$2:$B$79,P36:T36,))-$V$31)^2,)),)</f>
        <v>1323.0055</v>
      </c>
      <c r="V36" s="11">
        <f t="shared" ca="1" si="14"/>
        <v>0.47666278159725323</v>
      </c>
      <c r="W36" s="12">
        <f t="shared" ca="1" si="17"/>
        <v>9330.0217999999986</v>
      </c>
    </row>
    <row r="37" spans="1:23" x14ac:dyDescent="0.25">
      <c r="A37">
        <v>36</v>
      </c>
      <c r="B37">
        <v>1953.0036</v>
      </c>
      <c r="G37" s="1">
        <f t="array" ref="G37">INDEX($B$2:$B$79,MATCH(MIN((SUM($F37:F37)+$B$2:$B$79*ISNA(MATCH($B$2:$B$79,$F37:F37,))*ISNA(MATCH($B$2:$B$79,$G31:$L31,))*ISNA(MATCH($B$2:$B$79,$G32:$L32,))*ISNA(MATCH($B$2:$B$79,$G33:$L33,))*ISNA(MATCH($B$2:$B$79,$G34:$L34,))*ISNA(MATCH($B$2:$B$79,$G35:$L35,))*ISNA(MATCH($B$2:$B$79,$G36:$L36,))-$M$31*COLUMN(A37))^2),(SUM($F37:F37)+$B$2:$B$79*ISNA(MATCH($B$2:$B$79,$F37:F37,))*ISNA(MATCH($B$2:$B$79,$G31:$L31,))*ISNA(MATCH($B$2:$B$79,$G32:$L32,))*ISNA(MATCH($B$2:$B$79,$G33:$L33,))*ISNA(MATCH($B$2:$B$79,$G34:$L34,))*ISNA(MATCH($B$2:$B$79,$G35:$L35,))*ISNA(MATCH($B$2:$B$79,$G36:$L36,))-$M$31*COLUMN(A37))^2,))</f>
        <v>1748.0035</v>
      </c>
      <c r="H37" s="1">
        <f t="array" ref="H37">INDEX($B$2:$B$79,MATCH(MIN((SUM($F37:G37)+$B$2:$B$79*ISNA(MATCH($B$2:$B$79,$F37:G37,))*ISNA(MATCH($B$2:$B$79,$G31:$L31,))*ISNA(MATCH($B$2:$B$79,$G32:$L32,))*ISNA(MATCH($B$2:$B$79,$G33:$L33,))*ISNA(MATCH($B$2:$B$79,$G34:$L34,))*ISNA(MATCH($B$2:$B$79,$G35:$L35,))*ISNA(MATCH($B$2:$B$79,$G36:$L36,))-$M$31*COLUMN(B37))^2),(SUM($F37:G37)+$B$2:$B$79*ISNA(MATCH($B$2:$B$79,$F37:G37,))*ISNA(MATCH($B$2:$B$79,$G31:$L31,))*ISNA(MATCH($B$2:$B$79,$G32:$L32,))*ISNA(MATCH($B$2:$B$79,$G33:$L33,))*ISNA(MATCH($B$2:$B$79,$G34:$L34,))*ISNA(MATCH($B$2:$B$79,$G35:$L35,))*ISNA(MATCH($B$2:$B$79,$G36:$L36,))-$M$31*COLUMN(B37))^2,))</f>
        <v>1294.0005000000001</v>
      </c>
      <c r="I37" s="1">
        <f t="array" ref="I37">INDEX($B$2:$B$79,MATCH(MIN((SUM($F37:H37)+$B$2:$B$79*ISNA(MATCH($B$2:$B$79,$F37:H37,))*ISNA(MATCH($B$2:$B$79,$G31:$L31,))*ISNA(MATCH($B$2:$B$79,$G32:$L32,))*ISNA(MATCH($B$2:$B$79,$G33:$L33,))*ISNA(MATCH($B$2:$B$79,$G34:$L34,))*ISNA(MATCH($B$2:$B$79,$G35:$L35,))*ISNA(MATCH($B$2:$B$79,$G36:$L36,))-$M$31*COLUMN(C37))^2),(SUM($F37:H37)+$B$2:$B$79*ISNA(MATCH($B$2:$B$79,$F37:H37,))*ISNA(MATCH($B$2:$B$79,$G31:$L31,))*ISNA(MATCH($B$2:$B$79,$G32:$L32,))*ISNA(MATCH($B$2:$B$79,$G33:$L33,))*ISNA(MATCH($B$2:$B$79,$G34:$L34,))*ISNA(MATCH($B$2:$B$79,$G35:$L35,))*ISNA(MATCH($B$2:$B$79,$G36:$L36,))-$M$31*COLUMN(C37))^2,))</f>
        <v>1756.0025000000001</v>
      </c>
      <c r="J37" s="1">
        <f t="array" ref="J37">INDEX($B$2:$B$79,MATCH(MIN((SUM($F37:I37)+$B$2:$B$79*ISNA(MATCH($B$2:$B$79,$F37:I37,))*ISNA(MATCH($B$2:$B$79,$G31:$L31,))*ISNA(MATCH($B$2:$B$79,$G32:$L32,))*ISNA(MATCH($B$2:$B$79,$G33:$L33,))*ISNA(MATCH($B$2:$B$79,$G34:$L34,))*ISNA(MATCH($B$2:$B$79,$G35:$L35,))*ISNA(MATCH($B$2:$B$79,$G36:$L36,))-$M$31*COLUMN(D37))^2),(SUM($F37:I37)+$B$2:$B$79*ISNA(MATCH($B$2:$B$79,$F37:I37,))*ISNA(MATCH($B$2:$B$79,$G31:$L31,))*ISNA(MATCH($B$2:$B$79,$G32:$L32,))*ISNA(MATCH($B$2:$B$79,$G33:$L33,))*ISNA(MATCH($B$2:$B$79,$G34:$L34,))*ISNA(MATCH($B$2:$B$79,$G35:$L35,))*ISNA(MATCH($B$2:$B$79,$G36:$L36,))-$M$31*COLUMN(D37))^2,))</f>
        <v>1292.001</v>
      </c>
      <c r="K37" s="1">
        <f t="array" ref="K37">INDEX($B$2:$B$79,MATCH(MIN((SUM($F37:J37)+$B$2:$B$79*ISNA(MATCH($B$2:$B$79,$F37:J37,))*ISNA(MATCH($B$2:$B$79,$G31:$L31,))*ISNA(MATCH($B$2:$B$79,$G32:$L32,))*ISNA(MATCH($B$2:$B$79,$G33:$L33,))*ISNA(MATCH($B$2:$B$79,$G34:$L34,))*ISNA(MATCH($B$2:$B$79,$G35:$L35,))*ISNA(MATCH($B$2:$B$79,$G36:$L36,))-$M$31*COLUMN(E37))^2),(SUM($F37:J37)+$B$2:$B$79*ISNA(MATCH($B$2:$B$79,$F37:J37,))*ISNA(MATCH($B$2:$B$79,$G31:$L31,))*ISNA(MATCH($B$2:$B$79,$G32:$L32,))*ISNA(MATCH($B$2:$B$79,$G33:$L33,))*ISNA(MATCH($B$2:$B$79,$G34:$L34,))*ISNA(MATCH($B$2:$B$79,$G35:$L35,))*ISNA(MATCH($B$2:$B$79,$G36:$L36,))-$M$31*COLUMN(E37))^2,))</f>
        <v>1758.0045</v>
      </c>
      <c r="L37" s="1">
        <f t="array" ref="L37">INDEX($B$2:$B$79,MATCH(MIN((SUM($F37:K37)+$B$2:$B$79*ISNA(MATCH($B$2:$B$79,$F37:K37,))*ISNA(MATCH($B$2:$B$79,$G31:$L31,))*ISNA(MATCH($B$2:$B$79,$G32:$L32,))*ISNA(MATCH($B$2:$B$79,$G33:$L33,))*ISNA(MATCH($B$2:$B$79,$G34:$L34,))*ISNA(MATCH($B$2:$B$79,$G35:$L35,))*ISNA(MATCH($B$2:$B$79,$G36:$L36,))-$M$31*COLUMN(F37))^2),(SUM($F37:K37)+$B$2:$B$79*ISNA(MATCH($B$2:$B$79,$F37:K37,))*ISNA(MATCH($B$2:$B$79,$G31:$L31,))*ISNA(MATCH($B$2:$B$79,$G32:$L32,))*ISNA(MATCH($B$2:$B$79,$G33:$L33,))*ISNA(MATCH($B$2:$B$79,$G34:$L34,))*ISNA(MATCH($B$2:$B$79,$G35:$L35,))*ISNA(MATCH($B$2:$B$79,$G36:$L36,))-$M$31*COLUMN(F37))^2,))</f>
        <v>1238.0061000000001</v>
      </c>
      <c r="M37">
        <f t="shared" si="15"/>
        <v>9086.0180999999993</v>
      </c>
      <c r="N37">
        <f t="shared" si="16"/>
        <v>-243.31329230769188</v>
      </c>
      <c r="P37" s="10">
        <f t="array" aca="1" ref="P37" ca="1">IF($O$31,IF(OR(P37=$O37:O37,P37=$P$31:$U36,$V37&gt;=4),INDEX(LARGE($B$2:$B$79*ISNA(MATCH($B$2:$B$79,$P31:$U31,))*ISNA(MATCH($B$2:$B$79,$P32:$U32,))*ISNA(MATCH($B$2:$B$79,$P33:$U33,))*ISNA(MATCH($B$2:$B$79,$P34:$U34,))*ISNA(MATCH($B$2:$B$79,$P35:$U35,))*ISNA(MATCH($B$2:$B$79,$P36:$U36,))*ISNA(MATCH($B$2:$B$79,$O37:O37,)),ROW($1:$78)),RANDBETWEEN(1,78-COUNT($P$31:$U36)-COUNT($O37:O37))),P37),)</f>
        <v>1446.0065999999999</v>
      </c>
      <c r="Q37" s="10">
        <f t="array" aca="1" ref="Q37" ca="1">IF($O$31,IF(OR(Q37=$O37:P37,Q37=$P$31:$U36,$V37&gt;=4),INDEX(LARGE($B$2:$B$79*ISNA(MATCH($B$2:$B$79,$P31:$U31,))*ISNA(MATCH($B$2:$B$79,$P32:$U32,))*ISNA(MATCH($B$2:$B$79,$P33:$U33,))*ISNA(MATCH($B$2:$B$79,$P34:$U34,))*ISNA(MATCH($B$2:$B$79,$P35:$U35,))*ISNA(MATCH($B$2:$B$79,$P36:$U36,))*ISNA(MATCH($B$2:$B$79,$O37:P37,)),ROW($1:$78)),RANDBETWEEN(1,78-COUNT($P$31:$U36)-COUNT($O37:P37))),Q37),)</f>
        <v>1102.0007000000001</v>
      </c>
      <c r="R37" s="10">
        <f t="array" aca="1" ref="R37" ca="1">IF($O$31,IF(OR(R37=$O37:Q37,R37=$P$31:$U36,$V37&gt;=4),INDEX(LARGE($B$2:$B$79*ISNA(MATCH($B$2:$B$79,$P31:$U31,))*ISNA(MATCH($B$2:$B$79,$P32:$U32,))*ISNA(MATCH($B$2:$B$79,$P33:$U33,))*ISNA(MATCH($B$2:$B$79,$P34:$U34,))*ISNA(MATCH($B$2:$B$79,$P35:$U35,))*ISNA(MATCH($B$2:$B$79,$P36:$U36,))*ISNA(MATCH($B$2:$B$79,$O37:Q37,)),ROW($1:$78)),RANDBETWEEN(1,78-COUNT($P$31:$U36)-COUNT($O37:Q37))),R37),)</f>
        <v>1913.0071</v>
      </c>
      <c r="S37" s="10">
        <f t="array" aca="1" ref="S37" ca="1">IF($O$31,IF(OR(S37=$O37:R37,S37=$P$31:$U36,$V37&gt;=4),INDEX(LARGE($B$2:$B$79*ISNA(MATCH($B$2:$B$79,$P31:$U31,))*ISNA(MATCH($B$2:$B$79,$P32:$U32,))*ISNA(MATCH($B$2:$B$79,$P33:$U33,))*ISNA(MATCH($B$2:$B$79,$P34:$U34,))*ISNA(MATCH($B$2:$B$79,$P35:$U35,))*ISNA(MATCH($B$2:$B$79,$P36:$U36,))*ISNA(MATCH($B$2:$B$79,$O37:R37,)),ROW($1:$78)),RANDBETWEEN(1,78-COUNT($P$31:$U36)-COUNT($O37:R37))),S37),)</f>
        <v>1883.0037</v>
      </c>
      <c r="T37" s="10">
        <f t="array" aca="1" ref="T37" ca="1">IF($O$31,IF(OR(T37=$O37:S37,T37=$P$31:$U36,$V37&gt;=4),INDEX(LARGE($B$2:$B$79*ISNA(MATCH($B$2:$B$79,$P31:$U31,))*ISNA(MATCH($B$2:$B$79,$P32:$U32,))*ISNA(MATCH($B$2:$B$79,$P33:$U33,))*ISNA(MATCH($B$2:$B$79,$P34:$U34,))*ISNA(MATCH($B$2:$B$79,$P35:$U35,))*ISNA(MATCH($B$2:$B$79,$P36:$U36,))*ISNA(MATCH($B$2:$B$79,$O37:S37,)),ROW($1:$78)),RANDBETWEEN(1,78-COUNT($P$31:$U36)-COUNT($O37:S37))),T37),)</f>
        <v>1770.0060000000001</v>
      </c>
      <c r="U37" s="10">
        <f t="array" aca="1" ref="U37" ca="1">IF($O$31,INDEX($B$2:$B$79,MATCH(MIN((SUM(P37:T37)+$B$2:$B$79*ISNA(MATCH($B$2:$B$79,P31:U31,))*ISNA(MATCH($B$2:$B$79,P32:U32,))*ISNA(MATCH($B$2:$B$79,P33:U33,))*ISNA(MATCH($B$2:$B$79,P34:U34,))*ISNA(MATCH($B$2:$B$79,P35:U35,))*ISNA(MATCH($B$2:$B$79,P36:U36,))*ISNA(MATCH($B$2:$B$79,P37:T37,))-$V$31)^2),(SUM(P37:T37)+$B$2:$B$79*ISNA(MATCH($B$2:$B$79,P31:U31,))*ISNA(MATCH($B$2:$B$79,P32:U32,))*ISNA(MATCH($B$2:$B$79,P33:U33,))*ISNA(MATCH($B$2:$B$79,P34:U34,))*ISNA(MATCH($B$2:$B$79,P35:U35,))*ISNA(MATCH($B$2:$B$79,P36:U36,))*ISNA(MATCH($B$2:$B$79,P37:T37,))-$V$31)^2,)),)</f>
        <v>1215.0070000000001</v>
      </c>
      <c r="V37" s="11">
        <f t="shared" ca="1" si="14"/>
        <v>9.0175470058417431E-2</v>
      </c>
      <c r="W37" s="12">
        <f t="shared" ca="1" si="17"/>
        <v>9329.0311000000002</v>
      </c>
    </row>
    <row r="38" spans="1:23" x14ac:dyDescent="0.25">
      <c r="A38">
        <v>37</v>
      </c>
      <c r="B38">
        <v>1883.0037</v>
      </c>
      <c r="G38" s="1">
        <f t="array" ref="G38">INDEX($B$2:$B$79,MATCH(MIN((SUM($F38:F38)+$B$2:$B$79*ISNA(MATCH($B$2:$B$79,$F38:F38,))*ISNA(MATCH($B$2:$B$79,$G31:$L31,))*ISNA(MATCH($B$2:$B$79,$G32:$L32,))*ISNA(MATCH($B$2:$B$79,$G33:$L33,))*ISNA(MATCH($B$2:$B$79,$G34:$L34,))*ISNA(MATCH($B$2:$B$79,$G35:$L35,))*ISNA(MATCH($B$2:$B$79,$G36:$L36,))*ISNA(MATCH($B$2:$B$79,$G37:$L37,))-$M$31*COLUMN(A38))^2),(SUM($F38:F38)+$B$2:$B$79*ISNA(MATCH($B$2:$B$79,$F38:F38,))*ISNA(MATCH($B$2:$B$79,$G31:$L31,))*ISNA(MATCH($B$2:$B$79,$G32:$L32,))*ISNA(MATCH($B$2:$B$79,$G33:$L33,))*ISNA(MATCH($B$2:$B$79,$G34:$L34,))*ISNA(MATCH($B$2:$B$79,$G35:$L35,))*ISNA(MATCH($B$2:$B$79,$G36:$L36,))*ISNA(MATCH($B$2:$B$79,$G37:$L37,))-$M$31*COLUMN(A38))^2,))</f>
        <v>1758.0047</v>
      </c>
      <c r="H38" s="1">
        <f t="array" ref="H38">INDEX($B$2:$B$79,MATCH(MIN((SUM($F38:G38)+$B$2:$B$79*ISNA(MATCH($B$2:$B$79,$F38:G38,))*ISNA(MATCH($B$2:$B$79,$G31:$L31,))*ISNA(MATCH($B$2:$B$79,$G32:$L32,))*ISNA(MATCH($B$2:$B$79,$G33:$L33,))*ISNA(MATCH($B$2:$B$79,$G34:$L34,))*ISNA(MATCH($B$2:$B$79,$G35:$L35,))*ISNA(MATCH($B$2:$B$79,$G36:$L36,))*ISNA(MATCH($B$2:$B$79,$G37:$L37,))-$M$31*COLUMN(B38))^2),(SUM($F38:G38)+$B$2:$B$79*ISNA(MATCH($B$2:$B$79,$F38:G38,))*ISNA(MATCH($B$2:$B$79,$G31:$L31,))*ISNA(MATCH($B$2:$B$79,$G32:$L32,))*ISNA(MATCH($B$2:$B$79,$G33:$L33,))*ISNA(MATCH($B$2:$B$79,$G34:$L34,))*ISNA(MATCH($B$2:$B$79,$G35:$L35,))*ISNA(MATCH($B$2:$B$79,$G36:$L36,))*ISNA(MATCH($B$2:$B$79,$G37:$L37,))-$M$31*COLUMN(B38))^2,))</f>
        <v>1228.0041000000001</v>
      </c>
      <c r="I38" s="1">
        <f t="array" ref="I38">INDEX($B$2:$B$79,MATCH(MIN((SUM($F38:H38)+$B$2:$B$79*ISNA(MATCH($B$2:$B$79,$F38:H38,))*ISNA(MATCH($B$2:$B$79,$G31:$L31,))*ISNA(MATCH($B$2:$B$79,$G32:$L32,))*ISNA(MATCH($B$2:$B$79,$G33:$L33,))*ISNA(MATCH($B$2:$B$79,$G34:$L34,))*ISNA(MATCH($B$2:$B$79,$G35:$L35,))*ISNA(MATCH($B$2:$B$79,$G36:$L36,))*ISNA(MATCH($B$2:$B$79,$G37:$L37,))-$M$31*COLUMN(C38))^2),(SUM($F38:H38)+$B$2:$B$79*ISNA(MATCH($B$2:$B$79,$F38:H38,))*ISNA(MATCH($B$2:$B$79,$G31:$L31,))*ISNA(MATCH($B$2:$B$79,$G32:$L32,))*ISNA(MATCH($B$2:$B$79,$G33:$L33,))*ISNA(MATCH($B$2:$B$79,$G34:$L34,))*ISNA(MATCH($B$2:$B$79,$G35:$L35,))*ISNA(MATCH($B$2:$B$79,$G36:$L36,))*ISNA(MATCH($B$2:$B$79,$G37:$L37,))-$M$31*COLUMN(C38))^2,))</f>
        <v>1762.0009</v>
      </c>
      <c r="J38" s="1">
        <f t="array" ref="J38">INDEX($B$2:$B$79,MATCH(MIN((SUM($F38:I38)+$B$2:$B$79*ISNA(MATCH($B$2:$B$79,$F38:I38,))*ISNA(MATCH($B$2:$B$79,$G31:$L31,))*ISNA(MATCH($B$2:$B$79,$G32:$L32,))*ISNA(MATCH($B$2:$B$79,$G33:$L33,))*ISNA(MATCH($B$2:$B$79,$G34:$L34,))*ISNA(MATCH($B$2:$B$79,$G35:$L35,))*ISNA(MATCH($B$2:$B$79,$G36:$L36,))*ISNA(MATCH($B$2:$B$79,$G37:$L37,))-$M$31*COLUMN(D38))^2),(SUM($F38:I38)+$B$2:$B$79*ISNA(MATCH($B$2:$B$79,$F38:I38,))*ISNA(MATCH($B$2:$B$79,$G31:$L31,))*ISNA(MATCH($B$2:$B$79,$G32:$L32,))*ISNA(MATCH($B$2:$B$79,$G33:$L33,))*ISNA(MATCH($B$2:$B$79,$G34:$L34,))*ISNA(MATCH($B$2:$B$79,$G35:$L35,))*ISNA(MATCH($B$2:$B$79,$G36:$L36,))*ISNA(MATCH($B$2:$B$79,$G37:$L37,))-$M$31*COLUMN(D38))^2,))</f>
        <v>1228.0011999999999</v>
      </c>
      <c r="K38" s="1">
        <f t="array" ref="K38">INDEX($B$2:$B$79,MATCH(MIN((SUM($F38:J38)+$B$2:$B$79*ISNA(MATCH($B$2:$B$79,$F38:J38,))*ISNA(MATCH($B$2:$B$79,$G31:$L31,))*ISNA(MATCH($B$2:$B$79,$G32:$L32,))*ISNA(MATCH($B$2:$B$79,$G33:$L33,))*ISNA(MATCH($B$2:$B$79,$G34:$L34,))*ISNA(MATCH($B$2:$B$79,$G35:$L35,))*ISNA(MATCH($B$2:$B$79,$G36:$L36,))*ISNA(MATCH($B$2:$B$79,$G37:$L37,))-$M$31*COLUMN(E38))^2),(SUM($F38:J38)+$B$2:$B$79*ISNA(MATCH($B$2:$B$79,$F38:J38,))*ISNA(MATCH($B$2:$B$79,$G31:$L31,))*ISNA(MATCH($B$2:$B$79,$G32:$L32,))*ISNA(MATCH($B$2:$B$79,$G33:$L33,))*ISNA(MATCH($B$2:$B$79,$G34:$L34,))*ISNA(MATCH($B$2:$B$79,$G35:$L35,))*ISNA(MATCH($B$2:$B$79,$G36:$L36,))*ISNA(MATCH($B$2:$B$79,$G37:$L37,))-$M$31*COLUMN(E38))^2,))</f>
        <v>1808.0026</v>
      </c>
      <c r="L38" s="1">
        <f t="array" ref="L38">INDEX($B$2:$B$79,MATCH(MIN((SUM($F38:K38)+$B$2:$B$79*ISNA(MATCH($B$2:$B$79,$F38:K38,))*ISNA(MATCH($B$2:$B$79,$G31:$L31,))*ISNA(MATCH($B$2:$B$79,$G32:$L32,))*ISNA(MATCH($B$2:$B$79,$G33:$L33,))*ISNA(MATCH($B$2:$B$79,$G34:$L34,))*ISNA(MATCH($B$2:$B$79,$G35:$L35,))*ISNA(MATCH($B$2:$B$79,$G36:$L36,))*ISNA(MATCH($B$2:$B$79,$G37:$L37,))-$M$31*COLUMN(F38))^2),(SUM($F38:K38)+$B$2:$B$79*ISNA(MATCH($B$2:$B$79,$F38:K38,))*ISNA(MATCH($B$2:$B$79,$G31:$L31,))*ISNA(MATCH($B$2:$B$79,$G32:$L32,))*ISNA(MATCH($B$2:$B$79,$G33:$L33,))*ISNA(MATCH($B$2:$B$79,$G34:$L34,))*ISNA(MATCH($B$2:$B$79,$G35:$L35,))*ISNA(MATCH($B$2:$B$79,$G36:$L36,))*ISNA(MATCH($B$2:$B$79,$G37:$L37,))-$M$31*COLUMN(F38))^2,))</f>
        <v>1770.0060000000001</v>
      </c>
      <c r="M38">
        <f t="shared" si="15"/>
        <v>9554.0195000000003</v>
      </c>
      <c r="N38">
        <f t="shared" si="16"/>
        <v>224.68810769230913</v>
      </c>
      <c r="P38" s="10">
        <f t="array" aca="1" ref="P38" ca="1">IF($O$31,IF(OR(P38=$O38:O38,P38=$P$31:$U37,$V38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O38:O38,)),ROW($1:$78)),RANDBETWEEN(1,78-COUNT($P$31:$U37)-COUNT($O38:O38))),P38),)</f>
        <v>1364.0003999999999</v>
      </c>
      <c r="Q38" s="10">
        <f t="array" aca="1" ref="Q38" ca="1">IF($O$31,IF(OR(Q38=$O38:P38,Q38=$P$31:$U37,$V38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O38:P38,)),ROW($1:$78)),RANDBETWEEN(1,78-COUNT($P$31:$U37)-COUNT($O38:P38))),Q38),)</f>
        <v>1857.0073</v>
      </c>
      <c r="R38" s="10">
        <f t="array" aca="1" ref="R38" ca="1">IF($O$31,IF(OR(R38=$O38:Q38,R38=$P$31:$U37,$V38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O38:Q38,)),ROW($1:$78)),RANDBETWEEN(1,78-COUNT($P$31:$U37)-COUNT($O38:Q38))),R38),)</f>
        <v>1906.0062</v>
      </c>
      <c r="S38" s="10">
        <f t="array" aca="1" ref="S38" ca="1">IF($O$31,IF(OR(S38=$O38:R38,S38=$P$31:$U37,$V38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O38:R38,)),ROW($1:$78)),RANDBETWEEN(1,78-COUNT($P$31:$U37)-COUNT($O38:R38))),S38),)</f>
        <v>1092.0021999999999</v>
      </c>
      <c r="T38" s="10">
        <f t="array" aca="1" ref="T38" ca="1">IF($O$31,IF(OR(T38=$O38:S38,T38=$P$31:$U37,$V38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O38:S38,)),ROW($1:$78)),RANDBETWEEN(1,78-COUNT($P$31:$U37)-COUNT($O38:S38))),T38),)</f>
        <v>1566.0054</v>
      </c>
      <c r="U38" s="10">
        <f t="array" aca="1" ref="U38" ca="1">IF($O$31,INDEX($B$2:$B$79,MATCH(MIN((SUM(P38:T38)+$B$2:$B$79*ISNA(MATCH($B$2:$B$79,P31:U31,))*ISNA(MATCH($B$2:$B$79,P32:U32,))*ISNA(MATCH($B$2:$B$79,P33:U33,))*ISNA(MATCH($B$2:$B$79,P34:U34,))*ISNA(MATCH($B$2:$B$79,P35:U35,))*ISNA(MATCH($B$2:$B$79,P36:U36,))*ISNA(MATCH($B$2:$B$79,P37:U37,))*ISNA(MATCH($B$2:$B$79,P38:T38,))-$V$31)^2),(SUM(P38:T38)+$B$2:$B$79*ISNA(MATCH($B$2:$B$79,P31:U31,))*ISNA(MATCH($B$2:$B$79,P32:U32,))*ISNA(MATCH($B$2:$B$79,P33:U33,))*ISNA(MATCH($B$2:$B$79,P34:U34,))*ISNA(MATCH($B$2:$B$79,P35:U35,))*ISNA(MATCH($B$2:$B$79,P36:U36,))*ISNA(MATCH($B$2:$B$79,P37:U37,))*ISNA(MATCH($B$2:$B$79,P38:T38,))-$V$31)^2,)),)</f>
        <v>1544.0050000000001</v>
      </c>
      <c r="V38" s="11">
        <f t="shared" ca="1" si="14"/>
        <v>9.2959319289302886E-2</v>
      </c>
      <c r="W38" s="12">
        <f t="shared" ca="1" si="17"/>
        <v>9329.0264999999999</v>
      </c>
    </row>
    <row r="39" spans="1:23" x14ac:dyDescent="0.25">
      <c r="A39">
        <v>38</v>
      </c>
      <c r="B39">
        <v>1940.0038</v>
      </c>
      <c r="G39" s="1">
        <f t="array" ref="G39">INDEX($B$2:$B$79,MATCH(MIN((SUM($F39:F39)+$B$2:$B$79*ISNA(MATCH($B$2:$B$79,$F39:F39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-$M$31*COLUMN(A39))^2),(SUM($F39:F39)+$B$2:$B$79*ISNA(MATCH($B$2:$B$79,$F39:F39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-$M$31*COLUMN(A39))^2,))</f>
        <v>1771.0019</v>
      </c>
      <c r="H39" s="1">
        <f t="array" ref="H39">INDEX($B$2:$B$79,MATCH(MIN((SUM($F39:G39)+$B$2:$B$79*ISNA(MATCH($B$2:$B$79,$F39:G39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-$M$31*COLUMN(B39))^2),(SUM($F39:G39)+$B$2:$B$79*ISNA(MATCH($B$2:$B$79,$F39:G39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-$M$31*COLUMN(B39))^2,))</f>
        <v>1215.0070000000001</v>
      </c>
      <c r="I39" s="1">
        <f t="array" ref="I39">INDEX($B$2:$B$79,MATCH(MIN((SUM($F39:H39)+$B$2:$B$79*ISNA(MATCH($B$2:$B$79,$F39:H39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-$M$31*COLUMN(C39))^2),(SUM($F39:H39)+$B$2:$B$79*ISNA(MATCH($B$2:$B$79,$F39:H39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-$M$31*COLUMN(C39))^2,))</f>
        <v>1782.0066999999999</v>
      </c>
      <c r="J39" s="1">
        <f t="array" ref="J39">INDEX($B$2:$B$79,MATCH(MIN((SUM($F39:I39)+$B$2:$B$79*ISNA(MATCH($B$2:$B$79,$F39:I39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-$M$31*COLUMN(D39))^2),(SUM($F39:I39)+$B$2:$B$79*ISNA(MATCH($B$2:$B$79,$F39:I39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-$M$31*COLUMN(D39))^2,))</f>
        <v>1198.0074</v>
      </c>
      <c r="K39" s="1">
        <f t="array" ref="K39">INDEX($B$2:$B$79,MATCH(MIN((SUM($F39:J39)+$B$2:$B$79*ISNA(MATCH($B$2:$B$79,$F39:J39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-$M$31*COLUMN(E39))^2),(SUM($F39:J39)+$B$2:$B$79*ISNA(MATCH($B$2:$B$79,$F39:J39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-$M$31*COLUMN(E39))^2,))</f>
        <v>1815.0064</v>
      </c>
      <c r="L39" s="1">
        <f t="array" ref="L39">INDEX($B$2:$B$79,MATCH(MIN((SUM($F39:K39)+$B$2:$B$79*ISNA(MATCH($B$2:$B$79,$F39:K39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-$M$31*COLUMN(F39))^2),(SUM($F39:K39)+$B$2:$B$79*ISNA(MATCH($B$2:$B$79,$F39:K39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-$M$31*COLUMN(F39))^2,))</f>
        <v>1823.0034000000001</v>
      </c>
      <c r="M39">
        <f t="shared" si="15"/>
        <v>9604.032799999999</v>
      </c>
      <c r="N39">
        <f t="shared" si="16"/>
        <v>274.70140769230784</v>
      </c>
      <c r="P39" s="10">
        <f t="array" aca="1" ref="P39" ca="1">IF($O$31,IF(OR(P39=$O39:O39,P39=$P$31:$U38,$V39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O39:O39,)),ROW($1:$78)),RANDBETWEEN(1,78-COUNT($P$31:$U38)-COUNT($O39:O39))),P39),)</f>
        <v>1384.0046</v>
      </c>
      <c r="Q39" s="10">
        <f t="array" aca="1" ref="Q39" ca="1">IF($O$31,IF(OR(Q39=$O39:P39,Q39=$P$31:$U38,$V39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O39:P39,)),ROW($1:$78)),RANDBETWEEN(1,78-COUNT($P$31:$U38)-COUNT($O39:P39))),Q39),)</f>
        <v>1551.0018</v>
      </c>
      <c r="R39" s="10">
        <f t="array" aca="1" ref="R39" ca="1">IF($O$31,IF(OR(R39=$O39:Q39,R39=$P$31:$U38,$V39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O39:Q39,)),ROW($1:$78)),RANDBETWEEN(1,78-COUNT($P$31:$U38)-COUNT($O39:Q39))),R39),)</f>
        <v>1554.0048999999999</v>
      </c>
      <c r="S39" s="10">
        <f t="array" aca="1" ref="S39" ca="1">IF($O$31,IF(OR(S39=$O39:R39,S39=$P$31:$U38,$V39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O39:R39,)),ROW($1:$78)),RANDBETWEEN(1,78-COUNT($P$31:$U38)-COUNT($O39:R39))),S39),)</f>
        <v>1139.0002999999999</v>
      </c>
      <c r="T39" s="10">
        <f t="array" aca="1" ref="T39" ca="1">IF($O$31,IF(OR(T39=$O39:S39,T39=$P$31:$U38,$V39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O39:S39,)),ROW($1:$78)),RANDBETWEEN(1,78-COUNT($P$31:$U38)-COUNT($O39:S39))),T39),)</f>
        <v>1762.0009</v>
      </c>
      <c r="U39" s="10">
        <f t="array" aca="1" ref="U39" ca="1">IF($O$31,INDEX($B$2:$B$79,MATCH(MIN((SUM(P39:T39)+$B$2:$B$79*ISNA(MATCH($B$2:$B$79,P31:U31,))*ISNA(MATCH($B$2:$B$79,P32:U32,))*ISNA(MATCH($B$2:$B$79,P33:U33,))*ISNA(MATCH($B$2:$B$79,P34:U34,))*ISNA(MATCH($B$2:$B$79,P35:U35,))*ISNA(MATCH($B$2:$B$79,P36:U36,))*ISNA(MATCH($B$2:$B$79,P37:U37,))*ISNA(MATCH($B$2:$B$79,P38:U38,))*ISNA(MATCH($B$2:$B$79,P39:T39,))-$V$31)^2),(SUM(P39:T39)+$B$2:$B$79*ISNA(MATCH($B$2:$B$79,P31:U31,))*ISNA(MATCH($B$2:$B$79,P32:U32,))*ISNA(MATCH($B$2:$B$79,P33:U33,))*ISNA(MATCH($B$2:$B$79,P34:U34,))*ISNA(MATCH($B$2:$B$79,P35:U35,))*ISNA(MATCH($B$2:$B$79,P36:U36,))*ISNA(MATCH($B$2:$B$79,P37:U37,))*ISNA(MATCH($B$2:$B$79,P38:U38,))*ISNA(MATCH($B$2:$B$79,P39:T39,))-$V$31)^2,)),)</f>
        <v>1940.0038</v>
      </c>
      <c r="V39" s="11">
        <f t="shared" ca="1" si="14"/>
        <v>0.46909854698282843</v>
      </c>
      <c r="W39" s="12">
        <f t="shared" ca="1" si="17"/>
        <v>9330.0162999999993</v>
      </c>
    </row>
    <row r="40" spans="1:23" x14ac:dyDescent="0.25">
      <c r="A40">
        <v>39</v>
      </c>
      <c r="B40">
        <v>1518.0038999999999</v>
      </c>
      <c r="G40" s="1">
        <f t="array" ref="G40">INDEX($B$2:$B$79,MATCH(MIN((SUM($F40:F40)+$B$2:$B$79*ISNA(MATCH($B$2:$B$79,$F40:F40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-$M$31*COLUMN(A40))^2),(SUM($F40:F40)+$B$2:$B$79*ISNA(MATCH($B$2:$B$79,$F40:F40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-$M$31*COLUMN(A40))^2,))</f>
        <v>1845.0063</v>
      </c>
      <c r="H40" s="1">
        <f t="array" ref="H40">INDEX($B$2:$B$79,MATCH(MIN((SUM($F40:G40)+$B$2:$B$79*ISNA(MATCH($B$2:$B$79,$F40:G40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-$M$31*COLUMN(B40))^2),(SUM($F40:G40)+$B$2:$B$79*ISNA(MATCH($B$2:$B$79,$F40:G40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-$M$31*COLUMN(B40))^2,))</f>
        <v>1189.0028</v>
      </c>
      <c r="I40" s="1">
        <f t="array" ref="I40">INDEX($B$2:$B$79,MATCH(MIN((SUM($F40:H40)+$B$2:$B$79*ISNA(MATCH($B$2:$B$79,$F40:H40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-$M$31*COLUMN(C40))^2),(SUM($F40:H40)+$B$2:$B$79*ISNA(MATCH($B$2:$B$79,$F40:H40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-$M$31*COLUMN(C40))^2,))</f>
        <v>1848.0039999999999</v>
      </c>
      <c r="J40" s="1">
        <f t="array" ref="J40">INDEX($B$2:$B$79,MATCH(MIN((SUM($F40:I40)+$B$2:$B$79*ISNA(MATCH($B$2:$B$79,$F40:I40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-$M$31*COLUMN(D40))^2),(SUM($F40:I40)+$B$2:$B$79*ISNA(MATCH($B$2:$B$79,$F40:I40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-$M$31*COLUMN(D40))^2,))</f>
        <v>1144.0015000000001</v>
      </c>
      <c r="K40" s="1">
        <f t="array" ref="K40">INDEX($B$2:$B$79,MATCH(MIN((SUM($F40:J40)+$B$2:$B$79*ISNA(MATCH($B$2:$B$79,$F40:J40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-$M$31*COLUMN(E40))^2),(SUM($F40:J40)+$B$2:$B$79*ISNA(MATCH($B$2:$B$79,$F40:J40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-$M$31*COLUMN(E40))^2,))</f>
        <v>1849.0008</v>
      </c>
      <c r="L40" s="1">
        <f t="array" ref="L40">INDEX($B$2:$B$79,MATCH(MIN((SUM($F40:K40)+$B$2:$B$79*ISNA(MATCH($B$2:$B$79,$F40:K40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-$M$31*COLUMN(F40))^2),(SUM($F40:K40)+$B$2:$B$79*ISNA(MATCH($B$2:$B$79,$F40:K40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-$M$31*COLUMN(F40))^2,))</f>
        <v>1141.0001999999999</v>
      </c>
      <c r="M40">
        <f t="shared" si="15"/>
        <v>9016.0156000000006</v>
      </c>
      <c r="N40">
        <f t="shared" si="16"/>
        <v>-313.31579230769057</v>
      </c>
      <c r="P40" s="10">
        <f t="array" aca="1" ref="P40" ca="1">IF($O$31,IF(OR(P40=$O40:O40,P40=$P$31:$U39,$V40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O40:O40,)),ROW($1:$78)),RANDBETWEEN(1,78-COUNT($P$31:$U39)-COUNT($O40:O40))),P40),)</f>
        <v>1434.0056</v>
      </c>
      <c r="Q40" s="10">
        <f t="array" aca="1" ref="Q40" ca="1">IF($O$31,IF(OR(Q40=$O40:P40,Q40=$P$31:$U39,$V40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O40:P40,)),ROW($1:$78)),RANDBETWEEN(1,78-COUNT($P$31:$U39)-COUNT($O40:P40))),Q40),)</f>
        <v>1782.0066999999999</v>
      </c>
      <c r="R40" s="10">
        <f t="array" aca="1" ref="R40" ca="1">IF($O$31,IF(OR(R40=$O40:Q40,R40=$P$31:$U39,$V40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O40:Q40,)),ROW($1:$78)),RANDBETWEEN(1,78-COUNT($P$31:$U39)-COUNT($O40:Q40))),R40),)</f>
        <v>1000.0024</v>
      </c>
      <c r="S40" s="10">
        <f t="array" aca="1" ref="S40" ca="1">IF($O$31,IF(OR(S40=$O40:R40,S40=$P$31:$U39,$V40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O40:R40,)),ROW($1:$78)),RANDBETWEEN(1,78-COUNT($P$31:$U39)-COUNT($O40:R40))),S40),)</f>
        <v>1489.0020999999999</v>
      </c>
      <c r="T40" s="10">
        <f t="array" aca="1" ref="T40" ca="1">IF($O$31,IF(OR(T40=$O40:S40,T40=$P$31:$U39,$V40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O40:S40,)),ROW($1:$78)),RANDBETWEEN(1,78-COUNT($P$31:$U39)-COUNT($O40:S40))),T40),)</f>
        <v>1748.0035</v>
      </c>
      <c r="U40" s="10">
        <f t="array" aca="1" ref="U40" ca="1">IF($O$31,INDEX($B$2:$B$79,MATCH(MIN((SUM(P40:T40)+$B$2:$B$79*ISNA(MATCH($B$2:$B$79,P31:U31,))*ISNA(MATCH($B$2:$B$79,P32:U32,))*ISNA(MATCH($B$2:$B$79,P33:U33,))*ISNA(MATCH($B$2:$B$79,P34:U34,))*ISNA(MATCH($B$2:$B$79,P35:U35,))*ISNA(MATCH($B$2:$B$79,P36:U36,))*ISNA(MATCH($B$2:$B$79,P37:U37,))*ISNA(MATCH($B$2:$B$79,P38:U38,))*ISNA(MATCH($B$2:$B$79,P39:U39,))*ISNA(MATCH($B$2:$B$79,P40:T40,))-$V$31)^2),(SUM(P40:T40)+$B$2:$B$79*ISNA(MATCH($B$2:$B$79,P31:U31,))*ISNA(MATCH($B$2:$B$79,P32:U32,))*ISNA(MATCH($B$2:$B$79,P33:U33,))*ISNA(MATCH($B$2:$B$79,P34:U34,))*ISNA(MATCH($B$2:$B$79,P35:U35,))*ISNA(MATCH($B$2:$B$79,P36:U36,))*ISNA(MATCH($B$2:$B$79,P37:U37,))*ISNA(MATCH($B$2:$B$79,P38:U38,))*ISNA(MATCH($B$2:$B$79,P39:U39,))*ISNA(MATCH($B$2:$B$79,P40:T40,))-$V$31)^2,)),)</f>
        <v>1876.0052000000001</v>
      </c>
      <c r="V40" s="11">
        <f t="shared" ca="1" si="14"/>
        <v>9.3570103904810048E-2</v>
      </c>
      <c r="W40" s="12">
        <f t="shared" ca="1" si="17"/>
        <v>9329.0254999999997</v>
      </c>
    </row>
    <row r="41" spans="1:23" x14ac:dyDescent="0.25">
      <c r="A41">
        <v>40</v>
      </c>
      <c r="B41">
        <v>1848.0039999999999</v>
      </c>
      <c r="G41" s="1">
        <f t="array" ref="G41">INDEX($B$2:$B$79,MATCH(MIN((SUM($F41:F41)+$B$2:$B$79*ISNA(MATCH($B$2:$B$79,$F41:F41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-$M$31*COLUMN(A41))^2),(SUM($F41:F41)+$B$2:$B$79*ISNA(MATCH($B$2:$B$79,$F41:F41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-$M$31*COLUMN(A41))^2,))</f>
        <v>1857.0073</v>
      </c>
      <c r="H41" s="1">
        <f t="array" ref="H41">INDEX($B$2:$B$79,MATCH(MIN((SUM($F41:G41)+$B$2:$B$79*ISNA(MATCH($B$2:$B$79,$F41:G41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-$M$31*COLUMN(B41))^2),(SUM($F41:G41)+$B$2:$B$79*ISNA(MATCH($B$2:$B$79,$F41:G41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-$M$31*COLUMN(B41))^2,))</f>
        <v>1139.0002999999999</v>
      </c>
      <c r="I41" s="1">
        <f t="array" ref="I41">INDEX($B$2:$B$79,MATCH(MIN((SUM($F41:H41)+$B$2:$B$79*ISNA(MATCH($B$2:$B$79,$F41:H41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-$M$31*COLUMN(C41))^2),(SUM($F41:H41)+$B$2:$B$79*ISNA(MATCH($B$2:$B$79,$F41:H41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-$M$31*COLUMN(C41))^2,))</f>
        <v>1876.0052000000001</v>
      </c>
      <c r="J41" s="1">
        <f t="array" ref="J41">INDEX($B$2:$B$79,MATCH(MIN((SUM($F41:I41)+$B$2:$B$79*ISNA(MATCH($B$2:$B$79,$F41:I41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-$M$31*COLUMN(D41))^2),(SUM($F41:I41)+$B$2:$B$79*ISNA(MATCH($B$2:$B$79,$F41:I41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-$M$31*COLUMN(D41))^2,))</f>
        <v>1128.0053</v>
      </c>
      <c r="K41" s="1">
        <f t="array" ref="K41">INDEX($B$2:$B$79,MATCH(MIN((SUM($F41:J41)+$B$2:$B$79*ISNA(MATCH($B$2:$B$79,$F41:J41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-$M$31*COLUMN(E41))^2),(SUM($F41:J41)+$B$2:$B$79*ISNA(MATCH($B$2:$B$79,$F41:J41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-$M$31*COLUMN(E41))^2,))</f>
        <v>1883.0037</v>
      </c>
      <c r="L41" s="1">
        <f t="array" ref="L41">INDEX($B$2:$B$79,MATCH(MIN((SUM($F41:K41)+$B$2:$B$79*ISNA(MATCH($B$2:$B$79,$F41:K41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-$M$31*COLUMN(F41))^2),(SUM($F41:K41)+$B$2:$B$79*ISNA(MATCH($B$2:$B$79,$F41:K41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-$M$31*COLUMN(F41))^2,))</f>
        <v>1102.0007000000001</v>
      </c>
      <c r="M41">
        <f t="shared" si="15"/>
        <v>8985.0225000000009</v>
      </c>
      <c r="N41">
        <f t="shared" si="16"/>
        <v>-344.30889230769026</v>
      </c>
      <c r="P41" s="10">
        <f t="array" aca="1" ref="P41" ca="1">IF($O$31,IF(OR(P41=$O41:O41,P41=$P$31:$U40,$V41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P40:$U40,))*ISNA(MATCH($B$2:$B$79,$O41:O41,)),ROW($1:$78)),RANDBETWEEN(1,78-COUNT($P$31:$U40)-COUNT($O41:O41))),P41),)</f>
        <v>1652.0044</v>
      </c>
      <c r="Q41" s="10">
        <f t="array" aca="1" ref="Q41" ca="1">IF($O$31,IF(OR(Q41=$O41:P41,Q41=$P$31:$U40,$V41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P40:$U40,))*ISNA(MATCH($B$2:$B$79,$O41:P41,)),ROW($1:$78)),RANDBETWEEN(1,78-COUNT($P$31:$U40)-COUNT($O41:P41))),Q41),)</f>
        <v>1849.0008</v>
      </c>
      <c r="R41" s="10">
        <f t="array" aca="1" ref="R41" ca="1">IF($O$31,IF(OR(R41=$O41:Q41,R41=$P$31:$U40,$V41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P40:$U40,))*ISNA(MATCH($B$2:$B$79,$O41:Q41,)),ROW($1:$78)),RANDBETWEEN(1,78-COUNT($P$31:$U40)-COUNT($O41:Q41))),R41),)</f>
        <v>1238.0061000000001</v>
      </c>
      <c r="S41" s="10">
        <f t="array" aca="1" ref="S41" ca="1">IF($O$31,IF(OR(S41=$O41:R41,S41=$P$31:$U40,$V41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P40:$U40,))*ISNA(MATCH($B$2:$B$79,$O41:R41,)),ROW($1:$78)),RANDBETWEEN(1,78-COUNT($P$31:$U40)-COUNT($O41:R41))),S41),)</f>
        <v>1390.0011</v>
      </c>
      <c r="T41" s="10">
        <f t="array" aca="1" ref="T41" ca="1">IF($O$31,IF(OR(T41=$O41:S41,T41=$P$31:$U40,$V41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P40:$U40,))*ISNA(MATCH($B$2:$B$79,$O41:S41,)),ROW($1:$78)),RANDBETWEEN(1,78-COUNT($P$31:$U40)-COUNT($O41:S41))),T41),)</f>
        <v>1613.0074999999999</v>
      </c>
      <c r="U41" s="10">
        <f t="array" aca="1" ref="U41" ca="1">IF($O$31,INDEX($B$2:$B$79,MATCH(MIN((SUM(P41:T41)+$B$2:$B$79*ISNA(MATCH($B$2:$B$79,P31:U31,))*ISNA(MATCH($B$2:$B$79,P32:U32,))*ISNA(MATCH($B$2:$B$79,P33:U33,))*ISNA(MATCH($B$2:$B$79,P34:U34,))*ISNA(MATCH($B$2:$B$79,P35:U35,))*ISNA(MATCH($B$2:$B$79,P36:U36,))*ISNA(MATCH($B$2:$B$79,P37:U37,))*ISNA(MATCH($B$2:$B$79,P38:U38,))*ISNA(MATCH($B$2:$B$79,P39:U39,))*ISNA(MATCH($B$2:$B$79,P40:U40,))*ISNA(MATCH($B$2:$B$79,P41:T41,))-$V$31)^2),(SUM(P41:T41)+$B$2:$B$79*ISNA(MATCH($B$2:$B$79,P31:U31,))*ISNA(MATCH($B$2:$B$79,P32:U32,))*ISNA(MATCH($B$2:$B$79,P33:U33,))*ISNA(MATCH($B$2:$B$79,P34:U34,))*ISNA(MATCH($B$2:$B$79,P35:U35,))*ISNA(MATCH($B$2:$B$79,P36:U36,))*ISNA(MATCH($B$2:$B$79,P37:U37,))*ISNA(MATCH($B$2:$B$79,P38:U38,))*ISNA(MATCH($B$2:$B$79,P39:U39,))*ISNA(MATCH($B$2:$B$79,P40:U40,))*ISNA(MATCH($B$2:$B$79,P41:T41,))-$V$31)^2,)),)</f>
        <v>1587.0033000000001</v>
      </c>
      <c r="V41" s="11">
        <f t="shared" ca="1" si="14"/>
        <v>9.4982498520255365E-2</v>
      </c>
      <c r="W41" s="12">
        <f t="shared" ca="1" si="17"/>
        <v>9329.0231999999996</v>
      </c>
    </row>
    <row r="42" spans="1:23" x14ac:dyDescent="0.25">
      <c r="A42">
        <v>41</v>
      </c>
      <c r="B42">
        <v>1228.0041000000001</v>
      </c>
      <c r="G42" s="1">
        <f t="array" ref="G42">INDEX($B$2:$B$79,MATCH(MIN((SUM($F42:F42)+$B$2:$B$79*ISNA(MATCH($B$2:$B$79,$F42:F42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-$M$31*COLUMN(A42))^2),(SUM($F42:F42)+$B$2:$B$79*ISNA(MATCH($B$2:$B$79,$F42:F42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-$M$31*COLUMN(A42))^2,))</f>
        <v>1897.0042000000001</v>
      </c>
      <c r="H42" s="1">
        <f t="array" ref="H42">INDEX($B$2:$B$79,MATCH(MIN((SUM($F42:G42)+$B$2:$B$79*ISNA(MATCH($B$2:$B$79,$F42:G42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-$M$31*COLUMN(B42))^2),(SUM($F42:G42)+$B$2:$B$79*ISNA(MATCH($B$2:$B$79,$F42:G42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-$M$31*COLUMN(B42))^2,))</f>
        <v>1093.0030999999999</v>
      </c>
      <c r="I42" s="1">
        <f t="array" ref="I42">INDEX($B$2:$B$79,MATCH(MIN((SUM($F42:H42)+$B$2:$B$79*ISNA(MATCH($B$2:$B$79,$F42:H42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-$M$31*COLUMN(C42))^2),(SUM($F42:H42)+$B$2:$B$79*ISNA(MATCH($B$2:$B$79,$F42:H42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-$M$31*COLUMN(C42))^2,))</f>
        <v>1906.0062</v>
      </c>
      <c r="J42" s="1">
        <f t="array" ref="J42">INDEX($B$2:$B$79,MATCH(MIN((SUM($F42:I42)+$B$2:$B$79*ISNA(MATCH($B$2:$B$79,$F42:I42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-$M$31*COLUMN(D42))^2),(SUM($F42:I42)+$B$2:$B$79*ISNA(MATCH($B$2:$B$79,$F42:I42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-$M$31*COLUMN(D42))^2,))</f>
        <v>1092.0021999999999</v>
      </c>
      <c r="K42" s="1">
        <f t="array" ref="K42">INDEX($B$2:$B$79,MATCH(MIN((SUM($F42:J42)+$B$2:$B$79*ISNA(MATCH($B$2:$B$79,$F42:J42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-$M$31*COLUMN(E42))^2),(SUM($F42:J42)+$B$2:$B$79*ISNA(MATCH($B$2:$B$79,$F42:J42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-$M$31*COLUMN(E42))^2,))</f>
        <v>1907.0065</v>
      </c>
      <c r="L42" s="1">
        <f t="array" ref="L42">INDEX($B$2:$B$79,MATCH(MIN((SUM($F42:K42)+$B$2:$B$79*ISNA(MATCH($B$2:$B$79,$F42:K42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-$M$31*COLUMN(F42))^2),(SUM($F42:K42)+$B$2:$B$79*ISNA(MATCH($B$2:$B$79,$F42:K42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-$M$31*COLUMN(F42))^2,))</f>
        <v>1086.0077000000001</v>
      </c>
      <c r="M42">
        <f t="shared" si="15"/>
        <v>8981.0298999999995</v>
      </c>
      <c r="N42">
        <f t="shared" si="16"/>
        <v>-348.30149230769166</v>
      </c>
      <c r="P42" s="10">
        <f t="array" aca="1" ref="P42" ca="1">IF($O$31,IF(OR(P42=$O42:O42,P42=$P$31:$U41,$V42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P40:$U40,))*ISNA(MATCH($B$2:$B$79,$P41:$U41,))*ISNA(MATCH($B$2:$B$79,$O42:O42,)),ROW($1:$78)),RANDBETWEEN(1,78-COUNT($P$31:$U41)-COUNT($O42:O42))),P42),)</f>
        <v>1823.0034000000001</v>
      </c>
      <c r="Q42" s="10">
        <f t="array" aca="1" ref="Q42" ca="1">IF($O$31,IF(OR(Q42=$O42:P42,Q42=$P$31:$U41,$V42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P40:$U40,))*ISNA(MATCH($B$2:$B$79,$P41:$U41,))*ISNA(MATCH($B$2:$B$79,$O42:P42,)),ROW($1:$78)),RANDBETWEEN(1,78-COUNT($P$31:$U41)-COUNT($O42:P42))),Q42),)</f>
        <v>1128.0053</v>
      </c>
      <c r="R42" s="10">
        <f t="array" aca="1" ref="R42" ca="1">IF($O$31,IF(OR(R42=$O42:Q42,R42=$P$31:$U41,$V42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P40:$U40,))*ISNA(MATCH($B$2:$B$79,$P41:$U41,))*ISNA(MATCH($B$2:$B$79,$O42:Q42,)),ROW($1:$78)),RANDBETWEEN(1,78-COUNT($P$31:$U41)-COUNT($O42:Q42))),R42),)</f>
        <v>1228.0011999999999</v>
      </c>
      <c r="S42" s="10">
        <f t="array" aca="1" ref="S42" ca="1">IF($O$31,IF(OR(S42=$O42:R42,S42=$P$31:$U41,$V42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P40:$U40,))*ISNA(MATCH($B$2:$B$79,$P41:$U41,))*ISNA(MATCH($B$2:$B$79,$O42:R42,)),ROW($1:$78)),RANDBETWEEN(1,78-COUNT($P$31:$U41)-COUNT($O42:R42))),S42),)</f>
        <v>1651.0029</v>
      </c>
      <c r="T42" s="10">
        <f t="array" aca="1" ref="T42" ca="1">IF($O$31,IF(OR(T42=$O42:S42,T42=$P$31:$U41,$V42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P40:$U40,))*ISNA(MATCH($B$2:$B$79,$P41:$U41,))*ISNA(MATCH($B$2:$B$79,$O42:S42,)),ROW($1:$78)),RANDBETWEEN(1,78-COUNT($P$31:$U41)-COUNT($O42:S42))),T42),)</f>
        <v>1693.0056999999999</v>
      </c>
      <c r="U42" s="10">
        <f t="array" aca="1" ref="U42" ca="1">IF($O$31,INDEX($B$2:$B$79,MATCH(MIN((SUM(P42:T42)+$B$2:$B$79*ISNA(MATCH($B$2:$B$79,P31:U31,))*ISNA(MATCH($B$2:$B$79,P32:U32,))*ISNA(MATCH($B$2:$B$79,P33:U33,))*ISNA(MATCH($B$2:$B$79,P34:U34,))*ISNA(MATCH($B$2:$B$79,P35:U35,))*ISNA(MATCH($B$2:$B$79,P36:U36,))*ISNA(MATCH($B$2:$B$79,P37:U37,))*ISNA(MATCH($B$2:$B$79,P38:U38,))*ISNA(MATCH($B$2:$B$79,P39:U39,))*ISNA(MATCH($B$2:$B$79,P40:U40,))*ISNA(MATCH($B$2:$B$79,P41:U41,))*ISNA(MATCH($B$2:$B$79,P42:T42,))-$V$31)^2),(SUM(P42:T42)+$B$2:$B$79*ISNA(MATCH($B$2:$B$79,P31:U31,))*ISNA(MATCH($B$2:$B$79,P32:U32,))*ISNA(MATCH($B$2:$B$79,P33:U33,))*ISNA(MATCH($B$2:$B$79,P34:U34,))*ISNA(MATCH($B$2:$B$79,P35:U35,))*ISNA(MATCH($B$2:$B$79,P36:U36,))*ISNA(MATCH($B$2:$B$79,P37:U37,))*ISNA(MATCH($B$2:$B$79,P38:U38,))*ISNA(MATCH($B$2:$B$79,P39:U39,))*ISNA(MATCH($B$2:$B$79,P40:U40,))*ISNA(MATCH($B$2:$B$79,P41:U41,))*ISNA(MATCH($B$2:$B$79,P42:T42,))-$V$31)^2,)),)</f>
        <v>1808.0026</v>
      </c>
      <c r="V42" s="11">
        <f t="shared" ca="1" si="14"/>
        <v>2.8551120854472929</v>
      </c>
      <c r="W42" s="12">
        <f t="shared" ca="1" si="17"/>
        <v>9331.0210999999999</v>
      </c>
    </row>
    <row r="43" spans="1:23" x14ac:dyDescent="0.25">
      <c r="A43">
        <v>42</v>
      </c>
      <c r="B43">
        <v>1897.0042000000001</v>
      </c>
      <c r="G43" s="1">
        <f t="array" ref="G43">INDEX($B$2:$B$79,MATCH(MIN((SUM($F43:F43)+$B$2:$B$79*ISNA(MATCH($B$2:$B$79,$F43:F43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-$M$31*COLUMN(A43))^2),(SUM($F43:F43)+$B$2:$B$79*ISNA(MATCH($B$2:$B$79,$F43:F43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-$M$31*COLUMN(A43))^2,))</f>
        <v>1913.0071</v>
      </c>
      <c r="H43" s="1">
        <f t="array" ref="H43">INDEX($B$2:$B$79,MATCH(MIN((SUM($F43:G43)+$B$2:$B$79*ISNA(MATCH($B$2:$B$79,$F43:G43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-$M$31*COLUMN(B43))^2),(SUM($F43:G43)+$B$2:$B$79*ISNA(MATCH($B$2:$B$79,$F43:G43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-$M$31*COLUMN(B43))^2,))</f>
        <v>1080.0006000000001</v>
      </c>
      <c r="I43" s="1">
        <f t="array" ref="I43">INDEX($B$2:$B$79,MATCH(MIN((SUM($F43:H43)+$B$2:$B$79*ISNA(MATCH($B$2:$B$79,$F43:H43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-$M$31*COLUMN(C43))^2),(SUM($F43:H43)+$B$2:$B$79*ISNA(MATCH($B$2:$B$79,$F43:H43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-$M$31*COLUMN(C43))^2,))</f>
        <v>1940.0038</v>
      </c>
      <c r="J43" s="1">
        <f t="array" ref="J43">INDEX($B$2:$B$79,MATCH(MIN((SUM($F43:I43)+$B$2:$B$79*ISNA(MATCH($B$2:$B$79,$F43:I43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-$M$31*COLUMN(D43))^2),(SUM($F43:I43)+$B$2:$B$79*ISNA(MATCH($B$2:$B$79,$F43:I43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-$M$31*COLUMN(D43))^2,))</f>
        <v>1068.0029999999999</v>
      </c>
      <c r="K43" s="1">
        <f t="array" ref="K43">INDEX($B$2:$B$79,MATCH(MIN((SUM($F43:J43)+$B$2:$B$79*ISNA(MATCH($B$2:$B$79,$F43:J43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-$M$31*COLUMN(E43))^2),(SUM($F43:J43)+$B$2:$B$79*ISNA(MATCH($B$2:$B$79,$F43:J43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-$M$31*COLUMN(E43))^2,))</f>
        <v>1941.0001</v>
      </c>
      <c r="L43" s="1">
        <f t="array" ref="L43">INDEX($B$2:$B$79,MATCH(MIN((SUM($F43:K43)+$B$2:$B$79*ISNA(MATCH($B$2:$B$79,$F43:K43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-$M$31*COLUMN(F43))^2),(SUM($F43:K43)+$B$2:$B$79*ISNA(MATCH($B$2:$B$79,$F43:K43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-$M$31*COLUMN(F43))^2,))</f>
        <v>1013.0032</v>
      </c>
      <c r="M43">
        <f t="shared" si="15"/>
        <v>8955.0177999999996</v>
      </c>
      <c r="N43">
        <f t="shared" si="16"/>
        <v>-374.31359230769158</v>
      </c>
      <c r="P43" s="10">
        <f t="array" aca="1" ref="P43" ca="1">IF($O$31,IF(OR(P43=$O43:O43,P43=$P$31:$U42,$V43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P40:$U40,))*ISNA(MATCH($B$2:$B$79,$P41:$U41,))*ISNA(MATCH($B$2:$B$79,$P42:$U42,))*ISNA(MATCH($B$2:$B$79,$O43:O43,)),ROW($1:$78)),RANDBETWEEN(1,78-COUNT($P$31:$U42)-COUNT($O43:O43))),P43),)</f>
        <v>1086.0077000000001</v>
      </c>
      <c r="Q43" s="10">
        <f t="array" aca="1" ref="Q43" ca="1">IF($O$31,IF(OR(Q43=$O43:P43,Q43=$P$31:$U42,$V43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P40:$U40,))*ISNA(MATCH($B$2:$B$79,$P41:$U41,))*ISNA(MATCH($B$2:$B$79,$P42:$U42,))*ISNA(MATCH($B$2:$B$79,$O43:P43,)),ROW($1:$78)),RANDBETWEEN(1,78-COUNT($P$31:$U42)-COUNT($O43:P43))),Q43),)</f>
        <v>1198.0074</v>
      </c>
      <c r="R43" s="10">
        <f t="array" aca="1" ref="R43" ca="1">IF($O$31,IF(OR(R43=$O43:Q43,R43=$P$31:$U42,$V43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P40:$U40,))*ISNA(MATCH($B$2:$B$79,$P41:$U41,))*ISNA(MATCH($B$2:$B$79,$P42:$U42,))*ISNA(MATCH($B$2:$B$79,$O43:Q43,)),ROW($1:$78)),RANDBETWEEN(1,78-COUNT($P$31:$U42)-COUNT($O43:Q43))),R43),)</f>
        <v>1848.0039999999999</v>
      </c>
      <c r="S43" s="10">
        <f t="array" aca="1" ref="S43" ca="1">IF($O$31,IF(OR(S43=$O43:R43,S43=$P$31:$U42,$V43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P40:$U40,))*ISNA(MATCH($B$2:$B$79,$P41:$U41,))*ISNA(MATCH($B$2:$B$79,$P42:$U42,))*ISNA(MATCH($B$2:$B$79,$O43:R43,)),ROW($1:$78)),RANDBETWEEN(1,78-COUNT($P$31:$U42)-COUNT($O43:R43))),S43),)</f>
        <v>1941.0001</v>
      </c>
      <c r="T43" s="10">
        <f t="array" aca="1" ref="T43" ca="1">IF($O$31,IF(OR(T43=$O43:S43,T43=$P$31:$U42,$V43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P40:$U40,))*ISNA(MATCH($B$2:$B$79,$P41:$U41,))*ISNA(MATCH($B$2:$B$79,$P42:$U42,))*ISNA(MATCH($B$2:$B$79,$O43:S43,)),ROW($1:$78)),RANDBETWEEN(1,78-COUNT($P$31:$U42)-COUNT($O43:S43))),T43),)</f>
        <v>1962.0051000000001</v>
      </c>
      <c r="U43" s="10">
        <f t="array" aca="1" ref="U43" ca="1">IF($O$31,INDEX($B$2:$B$79,MATCH(MIN((SUM(P43:T43)+$B$2:$B$79*ISNA(MATCH($B$2:$B$79,P31:U31,))*ISNA(MATCH($B$2:$B$79,P32:U32,))*ISNA(MATCH($B$2:$B$79,P33:U33,))*ISNA(MATCH($B$2:$B$79,P34:U34,))*ISNA(MATCH($B$2:$B$79,P35:U35,))*ISNA(MATCH($B$2:$B$79,P36:U36,))*ISNA(MATCH($B$2:$B$79,P37:U37,))*ISNA(MATCH($B$2:$B$79,P38:U38,))*ISNA(MATCH($B$2:$B$79,P39:U39,))*ISNA(MATCH($B$2:$B$79,P40:U40,))*ISNA(MATCH($B$2:$B$79,P41:U41,))*ISNA(MATCH($B$2:$B$79,P42:U42,))*ISNA(MATCH($B$2:$B$79,P43:T43,))-$V$31)^2),(SUM(P43:T43)+$B$2:$B$79*ISNA(MATCH($B$2:$B$79,P31:U31,))*ISNA(MATCH($B$2:$B$79,P32:U32,))*ISNA(MATCH($B$2:$B$79,P33:U33,))*ISNA(MATCH($B$2:$B$79,P34:U34,))*ISNA(MATCH($B$2:$B$79,P35:U35,))*ISNA(MATCH($B$2:$B$79,P36:U36,))*ISNA(MATCH($B$2:$B$79,P37:U37,))*ISNA(MATCH($B$2:$B$79,P38:U38,))*ISNA(MATCH($B$2:$B$79,P39:U39,))*ISNA(MATCH($B$2:$B$79,P40:U40,))*ISNA(MATCH($B$2:$B$79,P41:U41,))*ISNA(MATCH($B$2:$B$79,P42:U42,))*ISNA(MATCH($B$2:$B$79,P43:T43,))-$V$31)^2,)),)</f>
        <v>1294.0005000000001</v>
      </c>
      <c r="V43" s="11">
        <f t="shared" ca="1" si="14"/>
        <v>9.3998843135888618E-2</v>
      </c>
      <c r="W43" s="12">
        <f t="shared" ca="1" si="17"/>
        <v>9329.0247999999992</v>
      </c>
    </row>
    <row r="44" spans="1:23" x14ac:dyDescent="0.25">
      <c r="A44">
        <v>43</v>
      </c>
      <c r="B44">
        <v>1562.0043000000001</v>
      </c>
      <c r="G44" s="1">
        <f t="array" ref="G44">INDEX($B$2:$B$79,MATCH(MIN((SUM($F44:F44)+$B$2:$B$79*ISNA(MATCH($B$2:$B$79,$F44:F44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*ISNA(MATCH($B$2:$B$79,$G43:$L43,))-$M$31*COLUMN(A44))^2),(SUM($F44:F44)+$B$2:$B$79*ISNA(MATCH($B$2:$B$79,$F44:F44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*ISNA(MATCH($B$2:$B$79,$G43:$L43,))-$M$31*COLUMN(A44))^2,))</f>
        <v>1953.0036</v>
      </c>
      <c r="H44" s="1">
        <f t="array" ref="H44">INDEX($B$2:$B$79,MATCH(MIN((SUM($F44:G44)+$B$2:$B$79*ISNA(MATCH($B$2:$B$79,$F44:G44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*ISNA(MATCH($B$2:$B$79,$G43:$L43,))-$M$31*COLUMN(B44))^2),(SUM($F44:G44)+$B$2:$B$79*ISNA(MATCH($B$2:$B$79,$F44:G44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*ISNA(MATCH($B$2:$B$79,$G43:$L43,))-$M$31*COLUMN(B44))^2,))</f>
        <v>1000.0024</v>
      </c>
      <c r="I44" s="1">
        <f t="array" ref="I44">INDEX($B$2:$B$79,MATCH(MIN((SUM($F44:H44)+$B$2:$B$79*ISNA(MATCH($B$2:$B$79,$F44:H44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*ISNA(MATCH($B$2:$B$79,$G43:$L43,))-$M$31*COLUMN(C44))^2),(SUM($F44:H44)+$B$2:$B$79*ISNA(MATCH($B$2:$B$79,$F44:H44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*ISNA(MATCH($B$2:$B$79,$G43:$L43,))-$M$31*COLUMN(C44))^2,))</f>
        <v>1962.0051000000001</v>
      </c>
      <c r="J44" s="1">
        <f t="array" ref="J44">INDEX($B$2:$B$79,MATCH(MIN((SUM($F44:I44)+$B$2:$B$79*ISNA(MATCH($B$2:$B$79,$F44:I44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*ISNA(MATCH($B$2:$B$79,$G43:$L43,))-$M$31*COLUMN(D44))^2),(SUM($F44:I44)+$B$2:$B$79*ISNA(MATCH($B$2:$B$79,$F44:I44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*ISNA(MATCH($B$2:$B$79,$G43:$L43,))-$M$31*COLUMN(D44))^2,))</f>
        <v>1962.0078000000001</v>
      </c>
      <c r="K44" s="1">
        <f t="array" ref="K44">INDEX($B$2:$B$79,MATCH(MIN((SUM($F44:J44)+$B$2:$B$79*ISNA(MATCH($B$2:$B$79,$F44:J44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*ISNA(MATCH($B$2:$B$79,$G43:$L43,))-$M$31*COLUMN(E44))^2),(SUM($F44:J44)+$B$2:$B$79*ISNA(MATCH($B$2:$B$79,$F44:J44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*ISNA(MATCH($B$2:$B$79,$G43:$L43,))-$M$31*COLUMN(E44))^2,))</f>
        <v>1941.0001</v>
      </c>
      <c r="L44" s="1">
        <f t="array" ref="L44">INDEX($B$2:$B$79,MATCH(MIN((SUM($F44:K44)+$B$2:$B$79*ISNA(MATCH($B$2:$B$79,$F44:K44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*ISNA(MATCH($B$2:$B$79,$G43:$L43,))-$M$31*COLUMN(F44))^2),(SUM($F44:K44)+$B$2:$B$79*ISNA(MATCH($B$2:$B$79,$F44:K44,))*ISNA(MATCH($B$2:$B$79,$G31:$L31,))*ISNA(MATCH($B$2:$B$79,$G32:$L32,))*ISNA(MATCH($B$2:$B$79,$G33:$L33,))*ISNA(MATCH($B$2:$B$79,$G34:$L34,))*ISNA(MATCH($B$2:$B$79,$G35:$L35,))*ISNA(MATCH($B$2:$B$79,$G36:$L36,))*ISNA(MATCH($B$2:$B$79,$G37:$L37,))*ISNA(MATCH($B$2:$B$79,$G38:$L38,))*ISNA(MATCH($B$2:$B$79,$G39:$L39,))*ISNA(MATCH($B$2:$B$79,$G40:$L40,))*ISNA(MATCH($B$2:$B$79,$G41:$L41,))*ISNA(MATCH($B$2:$B$79,$G42:$L42,))*ISNA(MATCH($B$2:$B$79,$G43:$L43,))-$M$31*COLUMN(F44))^2,))</f>
        <v>1941.0001</v>
      </c>
      <c r="M44">
        <f t="shared" si="15"/>
        <v>10759.0191</v>
      </c>
      <c r="N44">
        <f t="shared" si="16"/>
        <v>1429.6877076923083</v>
      </c>
      <c r="P44" s="10">
        <f t="array" aca="1" ref="P44" ca="1">IF($O$31,IF(OR(P44=$O44:O44,P44=$P$31:$U43,$V44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P40:$U40,))*ISNA(MATCH($B$2:$B$79,$P41:$U41,))*ISNA(MATCH($B$2:$B$79,$P42:$U42,))*ISNA(MATCH($B$2:$B$79,$P43:$U43,))*ISNA(MATCH($B$2:$B$79,$O44:O44,)),ROW($1:$78)),RANDBETWEEN(1,78-COUNT($P$31:$U43)-COUNT($O44:O44))),P44),)</f>
        <v>1304.002</v>
      </c>
      <c r="Q44" s="10">
        <f t="array" aca="1" ref="Q44" ca="1">IF($O$31,IF(OR(Q44=$O44:P44,Q44=$P$31:$U43,$V44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P40:$U40,))*ISNA(MATCH($B$2:$B$79,$P41:$U41,))*ISNA(MATCH($B$2:$B$79,$P42:$U42,))*ISNA(MATCH($B$2:$B$79,$P43:$U43,))*ISNA(MATCH($B$2:$B$79,$O44:P44,)),ROW($1:$78)),RANDBETWEEN(1,78-COUNT($P$31:$U43)-COUNT($O44:P44))),Q44),)</f>
        <v>1013.0032</v>
      </c>
      <c r="R44" s="10">
        <f t="array" aca="1" ref="R44" ca="1">IF($O$31,IF(OR(R44=$O44:Q44,R44=$P$31:$U43,$V44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P40:$U40,))*ISNA(MATCH($B$2:$B$79,$P41:$U41,))*ISNA(MATCH($B$2:$B$79,$P42:$U42,))*ISNA(MATCH($B$2:$B$79,$P43:$U43,))*ISNA(MATCH($B$2:$B$79,$O44:Q44,)),ROW($1:$78)),RANDBETWEEN(1,78-COUNT($P$31:$U43)-COUNT($O44:Q44))),R44),)</f>
        <v>1992.0059000000001</v>
      </c>
      <c r="S44" s="10">
        <f t="array" aca="1" ref="S44" ca="1">IF($O$31,IF(OR(S44=$O44:R44,S44=$P$31:$U43,$V44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P40:$U40,))*ISNA(MATCH($B$2:$B$79,$P41:$U41,))*ISNA(MATCH($B$2:$B$79,$P42:$U42,))*ISNA(MATCH($B$2:$B$79,$P43:$U43,))*ISNA(MATCH($B$2:$B$79,$O44:R44,)),ROW($1:$78)),RANDBETWEEN(1,78-COUNT($P$31:$U43)-COUNT($O44:R44))),S44),)</f>
        <v>1505.0057999999999</v>
      </c>
      <c r="T44" s="10">
        <f t="array" aca="1" ref="T44" ca="1">IF($O$31,IF(OR(T44=$O44:S44,T44=$P$31:$U43,$V44&gt;=4),INDEX(LARGE($B$2:$B$79*ISNA(MATCH($B$2:$B$79,$P31:$U31,))*ISNA(MATCH($B$2:$B$79,$P32:$U32,))*ISNA(MATCH($B$2:$B$79,$P33:$U33,))*ISNA(MATCH($B$2:$B$79,$P34:$U34,))*ISNA(MATCH($B$2:$B$79,$P35:$U35,))*ISNA(MATCH($B$2:$B$79,$P36:$U36,))*ISNA(MATCH($B$2:$B$79,$P37:$U37,))*ISNA(MATCH($B$2:$B$79,$P38:$U38,))*ISNA(MATCH($B$2:$B$79,$P39:$U39,))*ISNA(MATCH($B$2:$B$79,$P40:$U40,))*ISNA(MATCH($B$2:$B$79,$P41:$U41,))*ISNA(MATCH($B$2:$B$79,$P42:$U42,))*ISNA(MATCH($B$2:$B$79,$P43:$U43,))*ISNA(MATCH($B$2:$B$79,$O44:S44,)),ROW($1:$78)),RANDBETWEEN(1,78-COUNT($P$31:$U43)-COUNT($O44:S44))),T44),)</f>
        <v>1771.0019</v>
      </c>
      <c r="U44" s="10">
        <f t="array" aca="1" ref="U44" ca="1">IF($O$31,INDEX($B$2:$B$79,MATCH(MIN((SUM(P44:T44)+$B$2:$B$79*ISNA(MATCH($B$2:$B$79,P31:U31,))*ISNA(MATCH($B$2:$B$79,P32:U32,))*ISNA(MATCH($B$2:$B$79,P33:U33,))*ISNA(MATCH($B$2:$B$79,P34:U34,))*ISNA(MATCH($B$2:$B$79,P35:U35,))*ISNA(MATCH($B$2:$B$79,P36:U36,))*ISNA(MATCH($B$2:$B$79,P37:U37,))*ISNA(MATCH($B$2:$B$79,P38:U38,))*ISNA(MATCH($B$2:$B$79,P39:U39,))*ISNA(MATCH($B$2:$B$79,P40:U40,))*ISNA(MATCH($B$2:$B$79,P41:U41,))*ISNA(MATCH($B$2:$B$79,P42:U42,))*ISNA(MATCH($B$2:$B$79,P43:U43,))*ISNA(MATCH($B$2:$B$79,P44:T44,))-$V$31)^2),(SUM(P44:T44)+$B$2:$B$79*ISNA(MATCH($B$2:$B$79,P31:U31,))*ISNA(MATCH($B$2:$B$79,P32:U32,))*ISNA(MATCH($B$2:$B$79,P33:U33,))*ISNA(MATCH($B$2:$B$79,P34:U34,))*ISNA(MATCH($B$2:$B$79,P35:U35,))*ISNA(MATCH($B$2:$B$79,P36:U36,))*ISNA(MATCH($B$2:$B$79,P37:U37,))*ISNA(MATCH($B$2:$B$79,P38:U38,))*ISNA(MATCH($B$2:$B$79,P39:U39,))*ISNA(MATCH($B$2:$B$79,P40:U40,))*ISNA(MATCH($B$2:$B$79,P41:U41,))*ISNA(MATCH($B$2:$B$79,P42:U42,))*ISNA(MATCH($B$2:$B$79,P43:U43,))*ISNA(MATCH($B$2:$B$79,P44:T44,))-$V$31)^2,)),)</f>
        <v>1746.0068000000001</v>
      </c>
      <c r="V44" s="11">
        <f t="shared" ca="1" si="14"/>
        <v>2.8703397046811778</v>
      </c>
      <c r="W44" s="12">
        <f t="shared" ca="1" si="17"/>
        <v>9331.0256000000008</v>
      </c>
    </row>
    <row r="45" spans="1:23" x14ac:dyDescent="0.25">
      <c r="A45">
        <v>44</v>
      </c>
      <c r="B45">
        <v>1652.0044</v>
      </c>
      <c r="L45" s="5" t="s">
        <v>3</v>
      </c>
      <c r="M45" s="2">
        <f>VARP(M32:M44)</f>
        <v>211401.12767028314</v>
      </c>
      <c r="N45">
        <f>SUM(N32:N44)</f>
        <v>-93.013299999984156</v>
      </c>
      <c r="W45" s="2">
        <f ca="1">VAR(W32:W44)</f>
        <v>0.89609797243604861</v>
      </c>
    </row>
    <row r="46" spans="1:23" x14ac:dyDescent="0.25">
      <c r="A46">
        <v>45</v>
      </c>
      <c r="B46">
        <v>1758.0045</v>
      </c>
    </row>
    <row r="47" spans="1:23" x14ac:dyDescent="0.25">
      <c r="A47">
        <v>46</v>
      </c>
      <c r="B47">
        <v>1384.0046</v>
      </c>
    </row>
    <row r="48" spans="1:23" x14ac:dyDescent="0.25">
      <c r="A48">
        <v>47</v>
      </c>
      <c r="B48">
        <v>1758.0047</v>
      </c>
    </row>
    <row r="49" spans="1:2" x14ac:dyDescent="0.25">
      <c r="A49">
        <v>48</v>
      </c>
      <c r="B49">
        <v>1335.0047999999999</v>
      </c>
    </row>
    <row r="50" spans="1:2" x14ac:dyDescent="0.25">
      <c r="A50">
        <v>49</v>
      </c>
      <c r="B50">
        <v>1554.0048999999999</v>
      </c>
    </row>
    <row r="51" spans="1:2" x14ac:dyDescent="0.25">
      <c r="A51">
        <v>50</v>
      </c>
      <c r="B51">
        <v>1544.0050000000001</v>
      </c>
    </row>
    <row r="52" spans="1:2" x14ac:dyDescent="0.25">
      <c r="A52">
        <v>51</v>
      </c>
      <c r="B52">
        <v>1962.0051000000001</v>
      </c>
    </row>
    <row r="53" spans="1:2" x14ac:dyDescent="0.25">
      <c r="A53">
        <v>52</v>
      </c>
      <c r="B53">
        <v>1876.0052000000001</v>
      </c>
    </row>
    <row r="54" spans="1:2" x14ac:dyDescent="0.25">
      <c r="A54">
        <v>53</v>
      </c>
      <c r="B54">
        <v>1128.0053</v>
      </c>
    </row>
    <row r="55" spans="1:2" x14ac:dyDescent="0.25">
      <c r="A55">
        <v>54</v>
      </c>
      <c r="B55">
        <v>1566.0054</v>
      </c>
    </row>
    <row r="56" spans="1:2" x14ac:dyDescent="0.25">
      <c r="A56">
        <v>55</v>
      </c>
      <c r="B56">
        <v>1323.0055</v>
      </c>
    </row>
    <row r="57" spans="1:2" x14ac:dyDescent="0.25">
      <c r="A57">
        <v>56</v>
      </c>
      <c r="B57">
        <v>1434.0056</v>
      </c>
    </row>
    <row r="58" spans="1:2" x14ac:dyDescent="0.25">
      <c r="A58">
        <v>57</v>
      </c>
      <c r="B58">
        <v>1693.0056999999999</v>
      </c>
    </row>
    <row r="59" spans="1:2" x14ac:dyDescent="0.25">
      <c r="A59">
        <v>58</v>
      </c>
      <c r="B59">
        <v>1505.0057999999999</v>
      </c>
    </row>
    <row r="60" spans="1:2" x14ac:dyDescent="0.25">
      <c r="A60">
        <v>59</v>
      </c>
      <c r="B60">
        <v>1992.0059000000001</v>
      </c>
    </row>
    <row r="61" spans="1:2" x14ac:dyDescent="0.25">
      <c r="A61">
        <v>60</v>
      </c>
      <c r="B61">
        <v>1770.0060000000001</v>
      </c>
    </row>
    <row r="62" spans="1:2" x14ac:dyDescent="0.25">
      <c r="A62">
        <v>61</v>
      </c>
      <c r="B62">
        <v>1238.0061000000001</v>
      </c>
    </row>
    <row r="63" spans="1:2" x14ac:dyDescent="0.25">
      <c r="A63">
        <v>62</v>
      </c>
      <c r="B63">
        <v>1906.0062</v>
      </c>
    </row>
    <row r="64" spans="1:2" x14ac:dyDescent="0.25">
      <c r="A64">
        <v>63</v>
      </c>
      <c r="B64">
        <v>1845.0063</v>
      </c>
    </row>
    <row r="65" spans="1:2" x14ac:dyDescent="0.25">
      <c r="A65">
        <v>64</v>
      </c>
      <c r="B65">
        <v>1815.0064</v>
      </c>
    </row>
    <row r="66" spans="1:2" x14ac:dyDescent="0.25">
      <c r="A66">
        <v>65</v>
      </c>
      <c r="B66">
        <v>1907.0065</v>
      </c>
    </row>
    <row r="67" spans="1:2" x14ac:dyDescent="0.25">
      <c r="A67">
        <v>66</v>
      </c>
      <c r="B67">
        <v>1446.0065999999999</v>
      </c>
    </row>
    <row r="68" spans="1:2" x14ac:dyDescent="0.25">
      <c r="A68">
        <v>67</v>
      </c>
      <c r="B68">
        <v>1782.0066999999999</v>
      </c>
    </row>
    <row r="69" spans="1:2" x14ac:dyDescent="0.25">
      <c r="A69">
        <v>68</v>
      </c>
      <c r="B69">
        <v>1746.0068000000001</v>
      </c>
    </row>
    <row r="70" spans="1:2" x14ac:dyDescent="0.25">
      <c r="A70">
        <v>69</v>
      </c>
      <c r="B70">
        <v>1728.0069000000001</v>
      </c>
    </row>
    <row r="71" spans="1:2" x14ac:dyDescent="0.25">
      <c r="A71">
        <v>70</v>
      </c>
      <c r="B71">
        <v>1215.0070000000001</v>
      </c>
    </row>
    <row r="72" spans="1:2" x14ac:dyDescent="0.25">
      <c r="A72">
        <v>71</v>
      </c>
      <c r="B72">
        <v>1913.0071</v>
      </c>
    </row>
    <row r="73" spans="1:2" x14ac:dyDescent="0.25">
      <c r="A73">
        <v>72</v>
      </c>
      <c r="B73">
        <v>1680.0072</v>
      </c>
    </row>
    <row r="74" spans="1:2" x14ac:dyDescent="0.25">
      <c r="A74">
        <v>73</v>
      </c>
      <c r="B74">
        <v>1857.0073</v>
      </c>
    </row>
    <row r="75" spans="1:2" x14ac:dyDescent="0.25">
      <c r="A75">
        <v>74</v>
      </c>
      <c r="B75">
        <v>1198.0074</v>
      </c>
    </row>
    <row r="76" spans="1:2" x14ac:dyDescent="0.25">
      <c r="A76">
        <v>75</v>
      </c>
      <c r="B76">
        <v>1613.0074999999999</v>
      </c>
    </row>
    <row r="77" spans="1:2" x14ac:dyDescent="0.25">
      <c r="A77">
        <v>76</v>
      </c>
      <c r="B77">
        <v>1983.0075999999999</v>
      </c>
    </row>
    <row r="78" spans="1:2" x14ac:dyDescent="0.25">
      <c r="A78">
        <v>77</v>
      </c>
      <c r="B78">
        <v>1086.0077000000001</v>
      </c>
    </row>
    <row r="79" spans="1:2" x14ac:dyDescent="0.25">
      <c r="A79">
        <v>78</v>
      </c>
      <c r="B79">
        <v>1962.0078000000001</v>
      </c>
    </row>
  </sheetData>
  <conditionalFormatting sqref="G17:L29">
    <cfRule type="duplicateValues" dxfId="36" priority="3"/>
  </conditionalFormatting>
  <conditionalFormatting sqref="G32:L44">
    <cfRule type="duplicateValues" dxfId="35" priority="2"/>
  </conditionalFormatting>
  <conditionalFormatting sqref="P32:U44">
    <cfRule type="duplicateValues" dxfId="26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Белых</cp:lastModifiedBy>
  <dcterms:created xsi:type="dcterms:W3CDTF">2017-12-24T19:35:53Z</dcterms:created>
  <dcterms:modified xsi:type="dcterms:W3CDTF">2018-01-09T20:33:14Z</dcterms:modified>
</cp:coreProperties>
</file>