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5" r:id="rId1"/>
    <sheet name="Лист2" sheetId="2" r:id="rId2"/>
    <sheet name="Лист3" sheetId="3" r:id="rId3"/>
  </sheets>
  <calcPr calcId="144525"/>
</workbook>
</file>

<file path=xl/calcChain.xml><?xml version="1.0" encoding="utf-8"?>
<calcChain xmlns="http://schemas.openxmlformats.org/spreadsheetml/2006/main">
  <c r="G9" i="5" l="1"/>
  <c r="G10" i="5"/>
  <c r="G11" i="5"/>
  <c r="G12" i="5"/>
  <c r="L8" i="5"/>
  <c r="L9" i="5"/>
  <c r="L10" i="5"/>
  <c r="L11" i="5"/>
  <c r="L12" i="5"/>
  <c r="D8" i="5" l="1"/>
  <c r="D9" i="5"/>
  <c r="D11" i="5"/>
  <c r="D12" i="5"/>
  <c r="D10" i="5"/>
  <c r="C8" i="5" l="1"/>
  <c r="C9" i="5"/>
  <c r="C10" i="5"/>
  <c r="C11" i="5"/>
  <c r="C12" i="5"/>
  <c r="A2" i="5"/>
  <c r="B11" i="5" l="1"/>
  <c r="B9" i="5"/>
  <c r="B12" i="5"/>
  <c r="B10" i="5"/>
  <c r="B8" i="5"/>
</calcChain>
</file>

<file path=xl/sharedStrings.xml><?xml version="1.0" encoding="utf-8"?>
<sst xmlns="http://schemas.openxmlformats.org/spreadsheetml/2006/main" count="36" uniqueCount="32">
  <si>
    <t>ФИО</t>
  </si>
  <si>
    <t>Посл. Дата</t>
  </si>
  <si>
    <t>кол-во</t>
  </si>
  <si>
    <t>На руках</t>
  </si>
  <si>
    <t>Срок месяцев</t>
  </si>
  <si>
    <t>Дата сегодня</t>
  </si>
  <si>
    <t>№ ТО</t>
  </si>
  <si>
    <t>Задержка</t>
  </si>
  <si>
    <t>Без ТО месяцев &gt;</t>
  </si>
  <si>
    <t>Без ТО мес.</t>
  </si>
  <si>
    <t>Кузнецов И.Н.</t>
  </si>
  <si>
    <t>Иванов В.И.</t>
  </si>
  <si>
    <t>Пупкин А.И.</t>
  </si>
  <si>
    <t>110а</t>
  </si>
  <si>
    <t>10а</t>
  </si>
  <si>
    <t>Ост-сь &lt; дней</t>
  </si>
  <si>
    <t>Сдан</t>
  </si>
  <si>
    <t>Не сдан дата</t>
  </si>
  <si>
    <t>Сдан 2</t>
  </si>
  <si>
    <t>кол-во 2</t>
  </si>
  <si>
    <t>ФИО 2</t>
  </si>
  <si>
    <t>Состояние</t>
  </si>
  <si>
    <t>Состояние 2</t>
  </si>
  <si>
    <t>А9 - жёлтая</t>
  </si>
  <si>
    <t>А10 - зелённая</t>
  </si>
  <si>
    <t>В данном случае должно быть:</t>
  </si>
  <si>
    <t>А12 - жёлтая</t>
  </si>
  <si>
    <t>Красным закрашена вторая колонка, она вссегда видна, поэтому нет необходимотси дублировать цвет в первой колонке.</t>
  </si>
  <si>
    <t>Секция 1</t>
  </si>
  <si>
    <t>Секция 2</t>
  </si>
  <si>
    <t>Выдан 2</t>
  </si>
  <si>
    <t>Выдан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</si>
</sst>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</fonts>
  <fills count="9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00B05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1C1"/>
        <bgColor indexed="64"/>
      </patternFill>
    </fill>
    <fill>
      <patternFill patternType="solid">
        <fgColor rgb="FF0070C0"/>
        <bgColor indexed="64"/>
      </patternFill>
    </fill>
  </fills>
  <borders count="5">
    <border>
      <left/>
      <right/>
      <top/>
      <bottom/>
      <diagonal/>
    </border>
    <border>
      <left/>
      <right style="thick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auto="1"/>
      </left>
      <right/>
      <top/>
      <bottom/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horizontal="left"/>
    </xf>
    <xf numFmtId="0" fontId="0" fillId="0" borderId="0" xfId="0" applyNumberFormat="1" applyAlignment="1">
      <alignment horizontal="center"/>
    </xf>
    <xf numFmtId="0" fontId="0" fillId="0" borderId="0" xfId="0" applyNumberFormat="1" applyAlignment="1">
      <alignment horizontal="left"/>
    </xf>
    <xf numFmtId="0" fontId="0" fillId="5" borderId="1" xfId="0" applyFill="1" applyBorder="1" applyAlignment="1">
      <alignment horizontal="center"/>
    </xf>
    <xf numFmtId="0" fontId="0" fillId="0" borderId="1" xfId="0" applyBorder="1" applyAlignment="1">
      <alignment horizontal="left"/>
    </xf>
    <xf numFmtId="0" fontId="0" fillId="0" borderId="1" xfId="0" applyBorder="1"/>
    <xf numFmtId="0" fontId="0" fillId="0" borderId="2" xfId="0" applyBorder="1" applyAlignment="1">
      <alignment horizontal="left"/>
    </xf>
    <xf numFmtId="0" fontId="0" fillId="0" borderId="1" xfId="0" applyFill="1" applyBorder="1" applyAlignment="1">
      <alignment horizontal="left"/>
    </xf>
    <xf numFmtId="14" fontId="0" fillId="2" borderId="3" xfId="0" applyNumberFormat="1" applyFill="1" applyBorder="1" applyAlignment="1">
      <alignment horizontal="center"/>
    </xf>
    <xf numFmtId="14" fontId="0" fillId="4" borderId="0" xfId="0" applyNumberFormat="1" applyFill="1" applyBorder="1" applyAlignment="1">
      <alignment horizontal="center"/>
    </xf>
    <xf numFmtId="0" fontId="0" fillId="3" borderId="0" xfId="0" applyFill="1" applyBorder="1" applyAlignment="1">
      <alignment horizontal="center"/>
    </xf>
    <xf numFmtId="14" fontId="0" fillId="6" borderId="0" xfId="0" applyNumberFormat="1" applyFill="1" applyAlignment="1">
      <alignment horizontal="center"/>
    </xf>
    <xf numFmtId="0" fontId="0" fillId="6" borderId="0" xfId="0" applyFill="1" applyAlignment="1">
      <alignment horizontal="center"/>
    </xf>
    <xf numFmtId="0" fontId="0" fillId="0" borderId="0" xfId="0" applyFill="1" applyAlignment="1">
      <alignment horizontal="center"/>
    </xf>
    <xf numFmtId="0" fontId="0" fillId="7" borderId="1" xfId="0" applyFill="1" applyBorder="1" applyAlignment="1">
      <alignment horizontal="left"/>
    </xf>
    <xf numFmtId="14" fontId="0" fillId="8" borderId="0" xfId="0" applyNumberFormat="1" applyFill="1" applyBorder="1" applyAlignment="1">
      <alignment horizontal="center"/>
    </xf>
    <xf numFmtId="0" fontId="1" fillId="0" borderId="0" xfId="0" applyFont="1" applyAlignment="1">
      <alignment horizontal="center" vertical="center"/>
    </xf>
    <xf numFmtId="164" fontId="1" fillId="0" borderId="1" xfId="0" applyNumberFormat="1" applyFont="1" applyBorder="1" applyAlignment="1">
      <alignment horizontal="center" vertical="center"/>
    </xf>
    <xf numFmtId="0" fontId="1" fillId="0" borderId="0" xfId="0" applyFont="1" applyAlignment="1">
      <alignment horizontal="left"/>
    </xf>
    <xf numFmtId="0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14" fontId="1" fillId="0" borderId="0" xfId="0" applyNumberFormat="1" applyFont="1" applyAlignment="1">
      <alignment horizontal="center"/>
    </xf>
    <xf numFmtId="14" fontId="1" fillId="0" borderId="2" xfId="0" applyNumberFormat="1" applyFont="1" applyBorder="1" applyAlignment="1">
      <alignment horizontal="center"/>
    </xf>
    <xf numFmtId="14" fontId="1" fillId="0" borderId="0" xfId="0" applyNumberFormat="1" applyFont="1"/>
    <xf numFmtId="164" fontId="1" fillId="0" borderId="1" xfId="0" applyNumberFormat="1" applyFont="1" applyBorder="1" applyAlignment="1">
      <alignment horizontal="center"/>
    </xf>
    <xf numFmtId="14" fontId="1" fillId="0" borderId="4" xfId="0" applyNumberFormat="1" applyFont="1" applyBorder="1" applyAlignment="1">
      <alignment horizontal="center" vertical="center"/>
    </xf>
    <xf numFmtId="0" fontId="0" fillId="0" borderId="4" xfId="0" applyBorder="1" applyAlignment="1">
      <alignment horizontal="left"/>
    </xf>
    <xf numFmtId="14" fontId="1" fillId="0" borderId="2" xfId="0" applyNumberFormat="1" applyFont="1" applyBorder="1" applyAlignment="1">
      <alignment horizontal="center" vertical="center"/>
    </xf>
  </cellXfs>
  <cellStyles count="1">
    <cellStyle name="Обычный" xfId="0" builtinId="0"/>
  </cellStyles>
  <dxfs count="23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dd/mm/yyyy"/>
      <alignment horizontal="center" vertical="center" textRotation="0" wrapText="0" indent="0" justifyLastLine="0" shrinkToFit="0" readingOrder="0"/>
      <border diagonalUp="0" diagonalDown="0">
        <left/>
        <right style="medium">
          <color auto="1"/>
        </right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9" formatCode="dd/mm/yyyy"/>
      <alignment horizontal="center" vertical="center" textRotation="0" wrapText="0" indent="0" justifyLastLine="0" shrinkToFit="0" readingOrder="0"/>
      <border diagonalUp="0" diagonalDown="0">
        <left style="thick">
          <color auto="1"/>
        </left>
        <right/>
        <top/>
        <bottom/>
        <vertical/>
        <horizontal/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0" indent="0" justifyLastLine="0" shrinkToFit="0" readingOrder="0"/>
      <border diagonalUp="0" diagonalDown="0" outline="0">
        <left/>
        <right style="medium">
          <color auto="1"/>
        </right>
        <top/>
        <bottom/>
      </border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0" formatCode="General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numFmt numFmtId="164" formatCode="0.0"/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1"/>
        <color theme="1"/>
        <name val="Calibri"/>
        <scheme val="minor"/>
      </font>
    </dxf>
    <dxf>
      <alignment horizontal="left" vertical="bottom" textRotation="0" wrapText="0" indent="0" justifyLastLine="0" shrinkToFit="0" readingOrder="0"/>
    </dxf>
    <dxf>
      <fill>
        <patternFill>
          <bgColor rgb="FF00B050"/>
        </patternFill>
      </fill>
    </dxf>
    <dxf>
      <fill>
        <patternFill>
          <bgColor rgb="FF00B050"/>
        </patternFill>
      </fill>
    </dxf>
    <dxf>
      <fill>
        <patternFill>
          <bgColor rgb="FF0070C0"/>
        </patternFill>
      </fill>
    </dxf>
    <dxf>
      <fill>
        <patternFill>
          <bgColor rgb="FFFFFF00"/>
        </patternFill>
      </fill>
    </dxf>
    <dxf>
      <fill>
        <patternFill>
          <bgColor rgb="FFFFFF00"/>
        </patternFill>
      </fill>
    </dxf>
    <dxf>
      <fill>
        <patternFill>
          <bgColor rgb="FFFF0000"/>
        </patternFill>
      </fill>
    </dxf>
    <dxf>
      <fill>
        <patternFill>
          <bgColor rgb="FFFF0000"/>
        </patternFill>
      </fill>
    </dxf>
  </dxfs>
  <tableStyles count="0" defaultTableStyle="TableStyleMedium2" defaultPivotStyle="PivotStyleMedium9"/>
  <colors>
    <mruColors>
      <color rgb="FFFFFF79"/>
      <color rgb="FFFFFF8F"/>
      <color rgb="FFFFC1C1"/>
      <color rgb="FFFF7D7D"/>
      <color rgb="FFFF6464"/>
      <color rgb="FFFF2F2F"/>
      <color rgb="FFFF6565"/>
      <color rgb="FFFFFF99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id="3" name="Таблица134" displayName="Таблица134" ref="A7:N12" totalsRowShown="0" headerRowDxfId="15" dataDxfId="14">
  <autoFilter ref="A7:N12"/>
  <tableColumns count="14">
    <tableColumn id="1" name="№ ТО" dataDxfId="13"/>
    <tableColumn id="30" name="Без ТО мес." dataDxfId="12">
      <calculatedColumnFormula>($A$2-$C8)/31</calculatedColumnFormula>
    </tableColumn>
    <tableColumn id="26" name="Посл. Дата" dataDxfId="1">
      <calculatedColumnFormula>LOOKUP(99999999,E8:EY8)</calculatedColumnFormula>
    </tableColumn>
    <tableColumn id="12" name="Не сдан дата" dataDxfId="0">
      <calculatedColumnFormula>LOOKUP("Сдан",E8:EZ8)</calculatedColumnFormula>
    </tableColumn>
    <tableColumn id="2" name="ФИО" dataDxfId="11"/>
    <tableColumn id="28" name="кол-во" dataDxfId="10"/>
    <tableColumn id="9" name="Состояние" dataDxfId="9">
      <calculatedColumnFormula>IF(AND(H8&gt;0,I8&lt;1),"Не сдан","")</calculatedColumnFormula>
    </tableColumn>
    <tableColumn id="3" name="Выдан" dataDxfId="8"/>
    <tableColumn id="4" name="Сдан" dataDxfId="7"/>
    <tableColumn id="6" name="ФИО 2" dataDxfId="6"/>
    <tableColumn id="7" name="кол-во 2" dataDxfId="5"/>
    <tableColumn id="8" name="Состояние 2" dataDxfId="4">
      <calculatedColumnFormula>IF(AND(M8&gt;0,N8&lt;1)," Не сдан","")</calculatedColumnFormula>
    </tableColumn>
    <tableColumn id="10" name="Выдан 2" dataDxfId="3"/>
    <tableColumn id="11" name="Сдан 2" dataDxfId="2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2"/>
  <sheetViews>
    <sheetView tabSelected="1" workbookViewId="0">
      <pane xSplit="2" ySplit="7" topLeftCell="C8" activePane="bottomRight" state="frozen"/>
      <selection pane="topRight" activeCell="C1" sqref="C1"/>
      <selection pane="bottomLeft" activeCell="A5" sqref="A5"/>
      <selection pane="bottomRight" activeCell="E14" sqref="E14"/>
    </sheetView>
  </sheetViews>
  <sheetFormatPr defaultColWidth="13.42578125" defaultRowHeight="15" x14ac:dyDescent="0.25"/>
  <cols>
    <col min="1" max="1" width="16.7109375" style="1" bestFit="1" customWidth="1"/>
    <col min="2" max="2" width="13.85546875" style="7" bestFit="1" customWidth="1"/>
    <col min="3" max="3" width="13" bestFit="1" customWidth="1"/>
    <col min="4" max="4" width="15" bestFit="1" customWidth="1"/>
    <col min="5" max="5" width="13.42578125" bestFit="1" customWidth="1"/>
    <col min="6" max="6" width="9.42578125" style="1" bestFit="1" customWidth="1"/>
    <col min="7" max="7" width="12.85546875" style="1" bestFit="1" customWidth="1"/>
    <col min="8" max="8" width="10.140625" bestFit="1" customWidth="1"/>
  </cols>
  <sheetData>
    <row r="1" spans="1:14" x14ac:dyDescent="0.25">
      <c r="A1" s="14" t="s">
        <v>5</v>
      </c>
      <c r="B1" s="5" t="s">
        <v>4</v>
      </c>
      <c r="C1" s="15"/>
      <c r="D1" s="15"/>
      <c r="E1" s="1">
        <v>1</v>
      </c>
      <c r="F1" s="1">
        <v>2</v>
      </c>
      <c r="G1" s="1">
        <v>3</v>
      </c>
      <c r="H1" s="3">
        <v>4</v>
      </c>
    </row>
    <row r="2" spans="1:14" x14ac:dyDescent="0.25">
      <c r="A2" s="13">
        <f ca="1">TODAY()</f>
        <v>43108</v>
      </c>
      <c r="B2" s="5">
        <v>2</v>
      </c>
      <c r="C2" s="15"/>
      <c r="D2" s="15"/>
    </row>
    <row r="3" spans="1:14" x14ac:dyDescent="0.25">
      <c r="A3" s="10" t="s">
        <v>8</v>
      </c>
      <c r="B3" s="16">
        <v>12</v>
      </c>
      <c r="C3" s="1"/>
      <c r="D3" s="1"/>
      <c r="E3" s="1"/>
    </row>
    <row r="4" spans="1:14" x14ac:dyDescent="0.25">
      <c r="A4" s="11" t="s">
        <v>3</v>
      </c>
      <c r="B4" s="6"/>
      <c r="E4" s="1"/>
    </row>
    <row r="5" spans="1:14" x14ac:dyDescent="0.25">
      <c r="A5" s="17" t="s">
        <v>15</v>
      </c>
      <c r="B5" s="6">
        <v>10</v>
      </c>
      <c r="E5" s="1"/>
    </row>
    <row r="6" spans="1:14" s="1" customFormat="1" x14ac:dyDescent="0.25">
      <c r="A6" s="12" t="s">
        <v>7</v>
      </c>
      <c r="B6" s="9"/>
      <c r="G6" s="1" t="s">
        <v>28</v>
      </c>
      <c r="L6" s="1" t="s">
        <v>29</v>
      </c>
    </row>
    <row r="7" spans="1:14" s="2" customFormat="1" x14ac:dyDescent="0.25">
      <c r="A7" s="1" t="s">
        <v>6</v>
      </c>
      <c r="B7" s="6" t="s">
        <v>9</v>
      </c>
      <c r="C7" s="28" t="s">
        <v>1</v>
      </c>
      <c r="D7" s="8" t="s">
        <v>17</v>
      </c>
      <c r="E7" s="2" t="s">
        <v>0</v>
      </c>
      <c r="F7" s="4" t="s">
        <v>2</v>
      </c>
      <c r="G7" s="4" t="s">
        <v>21</v>
      </c>
      <c r="H7" s="2" t="s">
        <v>31</v>
      </c>
      <c r="I7" s="8" t="s">
        <v>16</v>
      </c>
      <c r="J7" s="2" t="s">
        <v>20</v>
      </c>
      <c r="K7" s="4" t="s">
        <v>19</v>
      </c>
      <c r="L7" s="4" t="s">
        <v>22</v>
      </c>
      <c r="M7" s="2" t="s">
        <v>30</v>
      </c>
      <c r="N7" s="8" t="s">
        <v>18</v>
      </c>
    </row>
    <row r="8" spans="1:14" x14ac:dyDescent="0.25">
      <c r="A8" s="18">
        <v>1</v>
      </c>
      <c r="B8" s="19">
        <f ca="1">($A$2-$C8)/31</f>
        <v>-3.774193548387097</v>
      </c>
      <c r="C8" s="27">
        <f>LOOKUP(99999999,E8:EY8)</f>
        <v>43225</v>
      </c>
      <c r="D8" s="29" t="str">
        <f t="shared" ref="D8:D12" si="0">LOOKUP("Сдан",E8:EZ8)</f>
        <v/>
      </c>
      <c r="E8" s="20"/>
      <c r="F8" s="21"/>
      <c r="G8" s="22"/>
      <c r="H8" s="23"/>
      <c r="I8" s="24"/>
      <c r="J8" s="20" t="s">
        <v>11</v>
      </c>
      <c r="K8" s="21">
        <v>2</v>
      </c>
      <c r="L8" s="22" t="str">
        <f t="shared" ref="L8:L12" si="1">IF(AND(M8&gt;0,N8&lt;1)," Не сдан","")</f>
        <v/>
      </c>
      <c r="M8" s="23">
        <v>43104</v>
      </c>
      <c r="N8" s="24">
        <v>43225</v>
      </c>
    </row>
    <row r="9" spans="1:14" x14ac:dyDescent="0.25">
      <c r="A9" s="18" t="s">
        <v>14</v>
      </c>
      <c r="B9" s="19">
        <f ca="1">($A$2-$C9)/31</f>
        <v>9.8387096774193541</v>
      </c>
      <c r="C9" s="27">
        <f>LOOKUP(99999999,E9:EY9)</f>
        <v>42803</v>
      </c>
      <c r="D9" s="29" t="str">
        <f t="shared" si="0"/>
        <v xml:space="preserve"> Не сдан</v>
      </c>
      <c r="E9" s="22" t="s">
        <v>10</v>
      </c>
      <c r="F9" s="21">
        <v>4</v>
      </c>
      <c r="G9" s="21" t="str">
        <f t="shared" ref="G8:G12" si="2">IF(AND(H9&gt;0,I9&lt;1),"Не сдан","")</f>
        <v/>
      </c>
      <c r="H9" s="23">
        <v>42405</v>
      </c>
      <c r="I9" s="24">
        <v>42604</v>
      </c>
      <c r="J9" s="22" t="s">
        <v>10</v>
      </c>
      <c r="K9" s="21">
        <v>4</v>
      </c>
      <c r="L9" s="21" t="str">
        <f t="shared" si="1"/>
        <v xml:space="preserve"> Не сдан</v>
      </c>
      <c r="M9" s="23">
        <v>42803</v>
      </c>
      <c r="N9" s="24"/>
    </row>
    <row r="10" spans="1:14" x14ac:dyDescent="0.25">
      <c r="A10" s="18">
        <v>110</v>
      </c>
      <c r="B10" s="19">
        <f ca="1">($A$2-$C10)/31</f>
        <v>0.29032258064516131</v>
      </c>
      <c r="C10" s="27">
        <f>LOOKUP(99999999,E10:EY10)</f>
        <v>43099</v>
      </c>
      <c r="D10" s="29" t="str">
        <f t="shared" si="0"/>
        <v xml:space="preserve"> Не сдан</v>
      </c>
      <c r="E10" s="25" t="s">
        <v>12</v>
      </c>
      <c r="F10" s="21">
        <v>1</v>
      </c>
      <c r="G10" s="21" t="str">
        <f t="shared" si="2"/>
        <v/>
      </c>
      <c r="H10" s="23">
        <v>42618</v>
      </c>
      <c r="I10" s="24">
        <v>42676</v>
      </c>
      <c r="J10" s="25" t="s">
        <v>12</v>
      </c>
      <c r="K10" s="21">
        <v>1</v>
      </c>
      <c r="L10" s="21" t="str">
        <f t="shared" si="1"/>
        <v xml:space="preserve"> Не сдан</v>
      </c>
      <c r="M10" s="23">
        <v>43099</v>
      </c>
      <c r="N10" s="24"/>
    </row>
    <row r="11" spans="1:14" x14ac:dyDescent="0.25">
      <c r="A11" s="22" t="s">
        <v>13</v>
      </c>
      <c r="B11" s="26">
        <f ca="1">($A$2-$C11)/31</f>
        <v>1.7096774193548387</v>
      </c>
      <c r="C11" s="27">
        <f>LOOKUP(99999999,E11:EY11)</f>
        <v>43055</v>
      </c>
      <c r="D11" s="29" t="str">
        <f t="shared" si="0"/>
        <v/>
      </c>
      <c r="E11" s="20" t="s">
        <v>11</v>
      </c>
      <c r="F11" s="21">
        <v>1</v>
      </c>
      <c r="G11" s="21" t="str">
        <f t="shared" si="2"/>
        <v>Не сдан</v>
      </c>
      <c r="H11" s="23">
        <v>43055</v>
      </c>
      <c r="I11" s="24"/>
      <c r="J11" s="20" t="s">
        <v>11</v>
      </c>
      <c r="K11" s="21"/>
      <c r="L11" s="21" t="str">
        <f t="shared" si="1"/>
        <v/>
      </c>
      <c r="M11" s="23"/>
      <c r="N11" s="24"/>
    </row>
    <row r="12" spans="1:14" x14ac:dyDescent="0.25">
      <c r="A12" s="22">
        <v>111</v>
      </c>
      <c r="B12" s="26" t="e">
        <f ca="1">($A$2-$C12)/31</f>
        <v>#N/A</v>
      </c>
      <c r="C12" s="27" t="e">
        <f>LOOKUP(99999999,E12:EY12)</f>
        <v>#N/A</v>
      </c>
      <c r="D12" s="29" t="str">
        <f t="shared" si="0"/>
        <v/>
      </c>
      <c r="E12" s="20"/>
      <c r="F12" s="21"/>
      <c r="G12" s="21" t="str">
        <f t="shared" si="2"/>
        <v/>
      </c>
      <c r="H12" s="23"/>
      <c r="I12" s="24"/>
      <c r="J12" s="20"/>
      <c r="K12" s="21"/>
      <c r="L12" s="21" t="str">
        <f t="shared" si="1"/>
        <v/>
      </c>
      <c r="M12" s="23"/>
      <c r="N12" s="24"/>
    </row>
    <row r="17" spans="4:6" x14ac:dyDescent="0.25">
      <c r="D17" t="s">
        <v>25</v>
      </c>
    </row>
    <row r="18" spans="4:6" x14ac:dyDescent="0.25">
      <c r="D18" t="s">
        <v>23</v>
      </c>
      <c r="F18" s="15"/>
    </row>
    <row r="19" spans="4:6" x14ac:dyDescent="0.25">
      <c r="D19" t="s">
        <v>24</v>
      </c>
    </row>
    <row r="20" spans="4:6" x14ac:dyDescent="0.25">
      <c r="D20" t="s">
        <v>26</v>
      </c>
    </row>
    <row r="22" spans="4:6" x14ac:dyDescent="0.25">
      <c r="D22" t="s">
        <v>27</v>
      </c>
    </row>
  </sheetData>
  <conditionalFormatting sqref="C8:C12">
    <cfRule type="expression" dxfId="22" priority="3">
      <formula>($A$2-$C8)/31&gt;$B$3</formula>
    </cfRule>
  </conditionalFormatting>
  <conditionalFormatting sqref="B8:B12">
    <cfRule type="expression" dxfId="21" priority="91">
      <formula>$B8&gt;$B$3</formula>
    </cfRule>
  </conditionalFormatting>
  <conditionalFormatting sqref="I8:I12 N8:N12">
    <cfRule type="expression" dxfId="20" priority="101">
      <formula>AND(I8&lt;1,H8&gt;1,$A$2-H8&gt;$B$2*31*F8)</formula>
    </cfRule>
    <cfRule type="expression" dxfId="19" priority="102">
      <formula>I8-H8&gt;$B$2*31*F8</formula>
    </cfRule>
    <cfRule type="expression" dxfId="18" priority="103">
      <formula>AND(I8&lt;1,H8&gt;1,H8+$B$2*31*F8&lt;$A$2+$B$5)</formula>
    </cfRule>
    <cfRule type="expression" dxfId="17" priority="104">
      <formula>AND(I8&lt;1,H8&gt;1)</formula>
    </cfRule>
  </conditionalFormatting>
  <conditionalFormatting sqref="A8:A12">
    <cfRule type="expression" dxfId="16" priority="1">
      <formula>COUNTIFS($E$7:$FN$7,"Выдан*",E8:FN8,"&gt;0")&gt;COUNTIFS($E$7:$FN$7,"Сдан*",E8:FN8,"&gt;0")</formula>
    </cfRule>
  </conditionalFormatting>
  <dataValidations count="1">
    <dataValidation type="list" allowBlank="1" showInputMessage="1" showErrorMessage="1" sqref="K8:K12 F8:F12">
      <formula1>$E$1:$H$1</formula1>
    </dataValidation>
  </dataValidations>
  <pageMargins left="0.7" right="0.7" top="0.75" bottom="0.75" header="0.3" footer="0.3"/>
  <pageSetup paperSize="9" orientation="portrait" verticalDpi="0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2018-01-08T19:52:30Z</dcterms:modified>
</cp:coreProperties>
</file>