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8" i="5" l="1"/>
  <c r="L9" i="5"/>
  <c r="L10" i="5"/>
  <c r="L11" i="5"/>
  <c r="L12" i="5"/>
  <c r="G8" i="5" l="1"/>
  <c r="G9" i="5"/>
  <c r="G10" i="5"/>
  <c r="G11" i="5"/>
  <c r="G12" i="5"/>
  <c r="C8" i="5" l="1"/>
  <c r="C9" i="5"/>
  <c r="C10" i="5"/>
  <c r="C11" i="5"/>
  <c r="C12" i="5"/>
  <c r="A2" i="5"/>
  <c r="B11" i="5" l="1"/>
  <c r="B9" i="5"/>
  <c r="B12" i="5"/>
  <c r="B10" i="5"/>
  <c r="B8" i="5"/>
</calcChain>
</file>

<file path=xl/sharedStrings.xml><?xml version="1.0" encoding="utf-8"?>
<sst xmlns="http://schemas.openxmlformats.org/spreadsheetml/2006/main" count="38" uniqueCount="31">
  <si>
    <t>выдача</t>
  </si>
  <si>
    <t>сдача</t>
  </si>
  <si>
    <t>ФИО</t>
  </si>
  <si>
    <t>Посл. Дата</t>
  </si>
  <si>
    <t>кол-во 2</t>
  </si>
  <si>
    <t>кол-во</t>
  </si>
  <si>
    <t>На руках</t>
  </si>
  <si>
    <t>Срок месяцев</t>
  </si>
  <si>
    <t>Дата сегодня</t>
  </si>
  <si>
    <t>ФИО 2</t>
  </si>
  <si>
    <t>выдача 2</t>
  </si>
  <si>
    <t>сдача 2</t>
  </si>
  <si>
    <t>№ ТО</t>
  </si>
  <si>
    <t>Задержка</t>
  </si>
  <si>
    <t>Без ТО месяцев &gt;</t>
  </si>
  <si>
    <t>Без ТО мес.</t>
  </si>
  <si>
    <t>Кузнецов И.Н.</t>
  </si>
  <si>
    <t>Иванов В.И.</t>
  </si>
  <si>
    <t>Пупкин А.И.</t>
  </si>
  <si>
    <t>110а</t>
  </si>
  <si>
    <t>10а</t>
  </si>
  <si>
    <t>Нужно:</t>
  </si>
  <si>
    <t>Закрасить № не зданной катры ТО  в цвет соответствующий цвету в строке за последнюю дату.</t>
  </si>
  <si>
    <t>Определять здана карта ТО или нет.</t>
  </si>
  <si>
    <t>Если не здана, то вывести последнюю дату.</t>
  </si>
  <si>
    <t>Просто, последнюю дату использовать нельзя, т.к. от даты здачи катры ТО будут отсчитываться месяцы, что приведёт к ложному закрашиванию.</t>
  </si>
  <si>
    <t>Ост-сь &lt; дней</t>
  </si>
  <si>
    <t>В данном случае А8 должна быть жолтой, А9 зелёной, А11 синий (если дата сегодня 4 01 2018), А12 жёлтой.</t>
  </si>
  <si>
    <t>Здан</t>
  </si>
  <si>
    <t>Не здан дата</t>
  </si>
  <si>
    <t>Здан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</si>
</sst>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14" fontId="0" fillId="2" borderId="3" xfId="0" applyNumberFormat="1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6" borderId="0" xfId="0" applyNumberFormat="1" applyFill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6" borderId="0" xfId="0" applyFill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7" borderId="1" xfId="0" applyFill="1" applyBorder="1" applyAlignment="1">
      <alignment horizontal="left"/>
    </xf>
    <xf numFmtId="14" fontId="0" fillId="8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1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Обычный" xfId="0" builtinId="0"/>
  </cellStyles>
  <dxfs count="33"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79"/>
        </patternFill>
      </fill>
    </dxf>
    <dxf>
      <fill>
        <patternFill>
          <bgColor rgb="FFFFFF7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79"/>
        </patternFill>
      </fill>
    </dxf>
    <dxf>
      <fill>
        <patternFill>
          <bgColor rgb="FFFFFF79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/>
        <bottom/>
      </border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FFFF79"/>
      <color rgb="FFFFFF8F"/>
      <color rgb="FFFFC1C1"/>
      <color rgb="FFFF7D7D"/>
      <color rgb="FFFF6464"/>
      <color rgb="FFFF2F2F"/>
      <color rgb="FFFF65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134" displayName="Таблица134" ref="A7:N12" totalsRowShown="0" headerRowDxfId="32">
  <autoFilter ref="A7:N12"/>
  <tableColumns count="14">
    <tableColumn id="1" name="№ ТО" dataDxfId="31"/>
    <tableColumn id="30" name="Без ТО мес." dataDxfId="26">
      <calculatedColumnFormula>($A$2-$C8)/31</calculatedColumnFormula>
    </tableColumn>
    <tableColumn id="26" name="Посл. Дата" dataDxfId="25">
      <calculatedColumnFormula>LOOKUP(99999999,E8:FE8)</calculatedColumnFormula>
    </tableColumn>
    <tableColumn id="12" name="Не здан дата" dataDxfId="24"/>
    <tableColumn id="2" name="ФИО"/>
    <tableColumn id="28" name="кол-во" dataDxfId="30"/>
    <tableColumn id="9" name="Здан" dataDxfId="29">
      <calculatedColumnFormula>IF(AND(H8&gt;0,I8&lt;1),1,"")</calculatedColumnFormula>
    </tableColumn>
    <tableColumn id="3" name="выдача" dataDxfId="28"/>
    <tableColumn id="4" name="сдача" dataDxfId="27"/>
    <tableColumn id="13" name="ФИО 2"/>
    <tableColumn id="14" name="кол-во 2"/>
    <tableColumn id="15" name="Здан 2">
      <calculatedColumnFormula>IF(AND(M8&gt;0,N8&lt;1),1,"")</calculatedColumnFormula>
    </tableColumn>
    <tableColumn id="16" name="выдача 2"/>
    <tableColumn id="17" name="сдача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pane xSplit="2" ySplit="7" topLeftCell="C8" activePane="bottomRight" state="frozen"/>
      <selection pane="topRight" activeCell="C1" sqref="C1"/>
      <selection pane="bottomLeft" activeCell="A5" sqref="A5"/>
      <selection pane="bottomRight" activeCell="N9" sqref="N9"/>
    </sheetView>
  </sheetViews>
  <sheetFormatPr defaultColWidth="13.42578125" defaultRowHeight="15" x14ac:dyDescent="0.25"/>
  <cols>
    <col min="1" max="1" width="16.7109375" style="1" bestFit="1" customWidth="1"/>
    <col min="2" max="2" width="13.85546875" style="11" bestFit="1" customWidth="1"/>
    <col min="3" max="3" width="13" bestFit="1" customWidth="1"/>
    <col min="4" max="4" width="13" customWidth="1"/>
    <col min="5" max="5" width="13.42578125" bestFit="1" customWidth="1"/>
    <col min="6" max="6" width="9.42578125" style="1" bestFit="1" customWidth="1"/>
    <col min="7" max="7" width="10.28515625" style="1" customWidth="1"/>
    <col min="8" max="8" width="10.140625" bestFit="1" customWidth="1"/>
  </cols>
  <sheetData>
    <row r="1" spans="1:14" x14ac:dyDescent="0.25">
      <c r="A1" s="20" t="s">
        <v>8</v>
      </c>
      <c r="B1" s="8" t="s">
        <v>7</v>
      </c>
      <c r="C1" s="23"/>
      <c r="D1" s="23"/>
      <c r="E1" s="1">
        <v>1</v>
      </c>
      <c r="F1" s="1">
        <v>2</v>
      </c>
      <c r="G1" s="1">
        <v>3</v>
      </c>
      <c r="H1" s="6">
        <v>4</v>
      </c>
    </row>
    <row r="2" spans="1:14" x14ac:dyDescent="0.25">
      <c r="A2" s="18">
        <f ca="1">TODAY()</f>
        <v>43105</v>
      </c>
      <c r="B2" s="8">
        <v>2</v>
      </c>
      <c r="C2" s="23"/>
      <c r="D2" s="23"/>
    </row>
    <row r="3" spans="1:14" x14ac:dyDescent="0.25">
      <c r="A3" s="15" t="s">
        <v>14</v>
      </c>
      <c r="B3" s="24">
        <v>12</v>
      </c>
      <c r="C3" s="1"/>
      <c r="D3" s="1"/>
      <c r="E3" s="1"/>
    </row>
    <row r="4" spans="1:14" x14ac:dyDescent="0.25">
      <c r="A4" s="16" t="s">
        <v>6</v>
      </c>
      <c r="B4" s="9"/>
      <c r="E4" s="1"/>
    </row>
    <row r="5" spans="1:14" x14ac:dyDescent="0.25">
      <c r="A5" s="25" t="s">
        <v>26</v>
      </c>
      <c r="B5" s="9">
        <v>10</v>
      </c>
      <c r="E5" s="1"/>
    </row>
    <row r="6" spans="1:14" s="1" customFormat="1" x14ac:dyDescent="0.25">
      <c r="A6" s="17" t="s">
        <v>13</v>
      </c>
      <c r="B6" s="14"/>
      <c r="G6" s="1">
        <v>1</v>
      </c>
    </row>
    <row r="7" spans="1:14" s="4" customFormat="1" x14ac:dyDescent="0.25">
      <c r="A7" s="1" t="s">
        <v>12</v>
      </c>
      <c r="B7" s="9" t="s">
        <v>15</v>
      </c>
      <c r="C7" s="9" t="s">
        <v>3</v>
      </c>
      <c r="D7" s="26" t="s">
        <v>29</v>
      </c>
      <c r="E7" s="4" t="s">
        <v>2</v>
      </c>
      <c r="F7" s="7" t="s">
        <v>5</v>
      </c>
      <c r="G7" s="7" t="s">
        <v>28</v>
      </c>
      <c r="H7" s="4" t="s">
        <v>0</v>
      </c>
      <c r="I7" s="12" t="s">
        <v>1</v>
      </c>
      <c r="J7" s="4" t="s">
        <v>9</v>
      </c>
      <c r="K7" s="7" t="s">
        <v>4</v>
      </c>
      <c r="L7" s="7" t="s">
        <v>30</v>
      </c>
      <c r="M7" s="4" t="s">
        <v>10</v>
      </c>
      <c r="N7" s="12" t="s">
        <v>11</v>
      </c>
    </row>
    <row r="8" spans="1:14" x14ac:dyDescent="0.25">
      <c r="A8" s="3">
        <v>1</v>
      </c>
      <c r="B8" s="21">
        <f ca="1">($A$2-$C8)/31</f>
        <v>3.935483870967742</v>
      </c>
      <c r="C8" s="10">
        <f>LOOKUP(99999999,E8:FE8)</f>
        <v>42983</v>
      </c>
      <c r="D8" s="27"/>
      <c r="E8" s="4" t="s">
        <v>17</v>
      </c>
      <c r="F8" s="6">
        <v>2</v>
      </c>
      <c r="G8" s="1" t="str">
        <f t="shared" ref="G8:G12" si="0">IF(AND(H8&gt;0,I8&lt;1),1,"")</f>
        <v/>
      </c>
      <c r="H8" s="5">
        <v>42862</v>
      </c>
      <c r="I8" s="13">
        <v>42983</v>
      </c>
      <c r="J8" s="4" t="s">
        <v>17</v>
      </c>
      <c r="K8" s="6"/>
      <c r="L8" s="1" t="str">
        <f t="shared" ref="L8:L12" si="1">IF(AND(M8&gt;0,N8&lt;1),1,"")</f>
        <v/>
      </c>
      <c r="M8" s="5"/>
      <c r="N8" s="13"/>
    </row>
    <row r="9" spans="1:14" x14ac:dyDescent="0.25">
      <c r="A9" s="3" t="s">
        <v>20</v>
      </c>
      <c r="B9" s="21">
        <f ca="1">($A$2-$C9)/31</f>
        <v>9.741935483870968</v>
      </c>
      <c r="C9" s="10">
        <f>LOOKUP(99999999,E9:FE9)</f>
        <v>42803</v>
      </c>
      <c r="D9" s="27"/>
      <c r="E9" s="1" t="s">
        <v>16</v>
      </c>
      <c r="F9" s="6">
        <v>4</v>
      </c>
      <c r="G9" s="6" t="str">
        <f t="shared" si="0"/>
        <v/>
      </c>
      <c r="H9" s="5">
        <v>42405</v>
      </c>
      <c r="I9" s="13">
        <v>42604</v>
      </c>
      <c r="J9" s="1" t="s">
        <v>16</v>
      </c>
      <c r="K9" s="6">
        <v>4</v>
      </c>
      <c r="L9" s="6">
        <f t="shared" si="1"/>
        <v>1</v>
      </c>
      <c r="M9" s="5">
        <v>42803</v>
      </c>
      <c r="N9" s="13"/>
    </row>
    <row r="10" spans="1:14" x14ac:dyDescent="0.25">
      <c r="A10" s="3">
        <v>110</v>
      </c>
      <c r="B10" s="21">
        <f ca="1">($A$2-$C10)/31</f>
        <v>10.096774193548388</v>
      </c>
      <c r="C10" s="10">
        <f>LOOKUP(99999999,E10:FE10)</f>
        <v>42792</v>
      </c>
      <c r="D10" s="27"/>
      <c r="E10" s="2" t="s">
        <v>18</v>
      </c>
      <c r="F10" s="6">
        <v>1</v>
      </c>
      <c r="G10" s="6" t="str">
        <f t="shared" si="0"/>
        <v/>
      </c>
      <c r="H10" s="5">
        <v>42618</v>
      </c>
      <c r="I10" s="13">
        <v>42676</v>
      </c>
      <c r="J10" s="2" t="s">
        <v>18</v>
      </c>
      <c r="K10" s="6">
        <v>1</v>
      </c>
      <c r="L10" s="6" t="str">
        <f t="shared" si="1"/>
        <v/>
      </c>
      <c r="M10" s="5">
        <v>42734</v>
      </c>
      <c r="N10" s="13">
        <v>42792</v>
      </c>
    </row>
    <row r="11" spans="1:14" x14ac:dyDescent="0.25">
      <c r="A11" s="1" t="s">
        <v>19</v>
      </c>
      <c r="B11" s="22" t="e">
        <f ca="1">($A$2-$C11)/31</f>
        <v>#N/A</v>
      </c>
      <c r="C11" s="19" t="e">
        <f>LOOKUP(99999999,E11:FE11)</f>
        <v>#N/A</v>
      </c>
      <c r="D11" s="28"/>
      <c r="E11" s="4" t="s">
        <v>17</v>
      </c>
      <c r="F11" s="6"/>
      <c r="G11" s="6" t="str">
        <f t="shared" si="0"/>
        <v/>
      </c>
      <c r="H11" s="5"/>
      <c r="I11" s="13"/>
      <c r="J11" s="4" t="s">
        <v>17</v>
      </c>
      <c r="K11" s="6"/>
      <c r="L11" s="6" t="str">
        <f t="shared" si="1"/>
        <v/>
      </c>
      <c r="M11" s="5"/>
      <c r="N11" s="13"/>
    </row>
    <row r="12" spans="1:14" x14ac:dyDescent="0.25">
      <c r="A12" s="1">
        <v>111</v>
      </c>
      <c r="B12" s="22">
        <f ca="1">($A$2-$C12)/31</f>
        <v>12.451612903225806</v>
      </c>
      <c r="C12" s="19">
        <f>LOOKUP(99999999,E12:FE12)</f>
        <v>42719</v>
      </c>
      <c r="D12" s="28"/>
      <c r="E12" s="4" t="s">
        <v>17</v>
      </c>
      <c r="F12" s="6">
        <v>1</v>
      </c>
      <c r="G12" s="6">
        <f t="shared" si="0"/>
        <v>1</v>
      </c>
      <c r="H12" s="5">
        <v>42719</v>
      </c>
      <c r="I12" s="13"/>
      <c r="J12" s="4" t="s">
        <v>17</v>
      </c>
      <c r="K12" s="6"/>
      <c r="L12" s="6" t="str">
        <f t="shared" si="1"/>
        <v/>
      </c>
      <c r="M12" s="5"/>
      <c r="N12" s="13"/>
    </row>
    <row r="17" spans="5:6" x14ac:dyDescent="0.25">
      <c r="E17" t="s">
        <v>21</v>
      </c>
    </row>
    <row r="18" spans="5:6" x14ac:dyDescent="0.25">
      <c r="E18" t="s">
        <v>23</v>
      </c>
      <c r="F18" s="23"/>
    </row>
    <row r="19" spans="5:6" x14ac:dyDescent="0.25">
      <c r="E19" t="s">
        <v>24</v>
      </c>
    </row>
    <row r="21" spans="5:6" x14ac:dyDescent="0.25">
      <c r="E21" t="s">
        <v>22</v>
      </c>
    </row>
    <row r="22" spans="5:6" x14ac:dyDescent="0.25">
      <c r="E22" t="s">
        <v>27</v>
      </c>
    </row>
    <row r="24" spans="5:6" x14ac:dyDescent="0.25">
      <c r="E24" t="s">
        <v>25</v>
      </c>
    </row>
  </sheetData>
  <conditionalFormatting sqref="C8:C12">
    <cfRule type="expression" dxfId="13" priority="1">
      <formula>($A$2-$C8)/31&gt;$B$3</formula>
    </cfRule>
  </conditionalFormatting>
  <conditionalFormatting sqref="B8:B12">
    <cfRule type="expression" dxfId="12" priority="89">
      <formula>$B8&gt;$B$3</formula>
    </cfRule>
  </conditionalFormatting>
  <conditionalFormatting sqref="I8:I12 N8:N12">
    <cfRule type="expression" dxfId="11" priority="99">
      <formula>AND(I8&lt;1,H8&gt;1,$A$2-H8&gt;$B$2*31*F8)</formula>
    </cfRule>
    <cfRule type="expression" dxfId="10" priority="100">
      <formula>I8-H8&gt;$B$2*31*F8</formula>
    </cfRule>
    <cfRule type="expression" dxfId="9" priority="101">
      <formula>AND(I8&lt;1,H8&gt;1,H8+$B$2*31*F8&lt;$A$2+$B$5)</formula>
    </cfRule>
    <cfRule type="expression" dxfId="8" priority="102">
      <formula>AND(I8&lt;1,H8&gt;1)</formula>
    </cfRule>
  </conditionalFormatting>
  <conditionalFormatting sqref="A8:A12">
    <cfRule type="expression" dxfId="7" priority="103">
      <formula>I8-H8&gt;$B$2*31*F8</formula>
    </cfRule>
    <cfRule type="expression" dxfId="6" priority="104">
      <formula>AND(I8&lt;1,H8&gt;1,$A$2-H8&gt;$B$2*31*F8)</formula>
    </cfRule>
    <cfRule type="expression" dxfId="5" priority="105">
      <formula>AND(I8&lt;1,H8&gt;1,H8+$B$2*31*F8&lt;$A$2+$B$5)</formula>
    </cfRule>
    <cfRule type="expression" dxfId="4" priority="106">
      <formula>AND(I8&lt;1,H8&gt;1)</formula>
    </cfRule>
  </conditionalFormatting>
  <dataValidations count="1">
    <dataValidation type="list" allowBlank="1" showInputMessage="1" showErrorMessage="1" sqref="G6 F8:F12 K8:K12">
      <formula1>$E$1:$H$1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2018-01-05T21:11:34Z</dcterms:modified>
</cp:coreProperties>
</file>