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300" windowWidth="24240" windowHeight="13440" tabRatio="812"/>
  </bookViews>
  <sheets>
    <sheet name="Калькулятор" sheetId="1" r:id="rId1"/>
    <sheet name="К1" sheetId="16" r:id="rId2"/>
  </sheets>
  <definedNames>
    <definedName name="ОДО_1.1">К1!$E$2:$E$4</definedName>
    <definedName name="ОДО_1.10">К1!$E$35:$E$37</definedName>
    <definedName name="ОДО_1.11">К1!$E$38:$E$40</definedName>
    <definedName name="ОДО_1.12">К1!$E$41:$E$43</definedName>
    <definedName name="ОДО_1.13">К1!$E$44:$E$46</definedName>
    <definedName name="ОДО_1.14">К1!$E$47:$E$49</definedName>
    <definedName name="ОДО_1.15">К1!$E$50:$E$54</definedName>
    <definedName name="ОДО_1.16">К1!$E$55:$E$57</definedName>
    <definedName name="ОДО_1.17">К1!$E$58:$E$60</definedName>
    <definedName name="ОДО_1.18">К1!$E$61:$E$65</definedName>
    <definedName name="ОДО_1.19">К1!$E$66:$E$69</definedName>
    <definedName name="ОДО_1.2">К1!$E$5:$E$8</definedName>
    <definedName name="ОДО_1.20">К1!$E$70:$E$74</definedName>
    <definedName name="ОДО_1.21">К1!$E$75:$E$77</definedName>
    <definedName name="ОДО_1.22">К1!$E$78:$E$80</definedName>
    <definedName name="ОДО_1.23">К1!$E$81:$E$85</definedName>
    <definedName name="ОДО_1.3">К1!$E$9:$E$11</definedName>
    <definedName name="ОДО_1.4">К1!$E$12:$E$17</definedName>
    <definedName name="ОДО_1.5">К1!$E$18:$E$22</definedName>
    <definedName name="ОДО_1.6">К1!$E$23:$E$25</definedName>
    <definedName name="ОДО_1.7">К1!$E$26:$E$28</definedName>
    <definedName name="ОДО_1.8">К1!$E$29:$E$31</definedName>
    <definedName name="ОДО_1.9">К1!$E$32:$E$34</definedName>
    <definedName name="ФР_1.1">К1!$H$2:$H$4</definedName>
    <definedName name="ФР_1.10">К1!$H$35:$H$37</definedName>
    <definedName name="ФР_1.11">К1!$H$38:$H$40</definedName>
    <definedName name="ФР_1.12">К1!$H$41:$H$43</definedName>
    <definedName name="ФР_1.13">К1!$H$44:$H$46</definedName>
    <definedName name="ФР_1.14">К1!$H$47:$H$49</definedName>
    <definedName name="ФР_1.15">К1!$H$50:$H$54</definedName>
    <definedName name="ФР_1.16">К1!$H$55:$H$57</definedName>
    <definedName name="ФР_1.17">К1!$H$58:$H$60</definedName>
    <definedName name="ФР_1.18">К1!$H$61:$H$65</definedName>
    <definedName name="ФР_1.19">К1!$H$66:$H$69</definedName>
    <definedName name="ФР_1.2">К1!$H$5:$H$8</definedName>
    <definedName name="ФР_1.20">К1!$H$70:$H$74</definedName>
    <definedName name="ФР_1.21">К1!$H$75:$H$77</definedName>
    <definedName name="ФР_1.22">К1!$H$78:$H$80</definedName>
    <definedName name="ФР_1.23">К1!$H$81:$H$85</definedName>
    <definedName name="ФР_1.3">К1!$H$9:$H$11</definedName>
    <definedName name="ФР_1.4">К1!$H$12:$H$17</definedName>
    <definedName name="ФР_1.5">К1!$H$18:$H$22</definedName>
    <definedName name="ФР_1.6">К1!$H$23:$H$25</definedName>
    <definedName name="ФР_1.7">К1!$H$26:$H$28</definedName>
    <definedName name="ФР_1.8">К1!$H$29:$H$31</definedName>
    <definedName name="ФР_1.9">К1!$H$32:$H$34</definedName>
  </definedNames>
  <calcPr calcId="145621"/>
  <fileRecoveryPr autoRecover="0"/>
</workbook>
</file>

<file path=xl/calcChain.xml><?xml version="1.0" encoding="utf-8"?>
<calcChain xmlns="http://schemas.openxmlformats.org/spreadsheetml/2006/main">
  <c r="D2" i="1" l="1"/>
  <c r="B17" i="1" l="1"/>
  <c r="G17" i="1" s="1"/>
  <c r="I17" i="1" s="1"/>
  <c r="B16" i="1"/>
  <c r="H16" i="1" s="1"/>
  <c r="J16" i="1" s="1"/>
  <c r="E16" i="1"/>
  <c r="B15" i="1"/>
  <c r="H15" i="1" s="1"/>
  <c r="J15" i="1" s="1"/>
  <c r="B14" i="1"/>
  <c r="B13" i="1"/>
  <c r="H13" i="1" s="1"/>
  <c r="J13" i="1" s="1"/>
  <c r="E15" i="1"/>
  <c r="E14" i="1"/>
  <c r="E12" i="1"/>
  <c r="B12" i="1"/>
  <c r="H14" i="1"/>
  <c r="J14" i="1" s="1"/>
  <c r="H12" i="1"/>
  <c r="J12" i="1" s="1"/>
  <c r="G14" i="1"/>
  <c r="I14" i="1" s="1"/>
  <c r="G12" i="1"/>
  <c r="I12" i="1" s="1"/>
  <c r="B11" i="1"/>
  <c r="G11" i="1" s="1"/>
  <c r="I11" i="1" s="1"/>
  <c r="B10" i="1"/>
  <c r="H10" i="1" s="1"/>
  <c r="J10" i="1" s="1"/>
  <c r="B9" i="1"/>
  <c r="G9" i="1" s="1"/>
  <c r="I9" i="1" s="1"/>
  <c r="B8" i="1"/>
  <c r="H8" i="1" s="1"/>
  <c r="J8" i="1" s="1"/>
  <c r="H17" i="1"/>
  <c r="J17" i="1" s="1"/>
  <c r="G10" i="1"/>
  <c r="I10" i="1" s="1"/>
  <c r="B7" i="1"/>
  <c r="G7" i="1" s="1"/>
  <c r="I7" i="1" s="1"/>
  <c r="B6" i="1"/>
  <c r="H6" i="1" s="1"/>
  <c r="J6" i="1" s="1"/>
  <c r="B5" i="1"/>
  <c r="H5" i="1" s="1"/>
  <c r="J5" i="1" s="1"/>
  <c r="B4" i="1"/>
  <c r="H4" i="1" s="1"/>
  <c r="J4" i="1" s="1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2" i="16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2" i="16"/>
  <c r="B3" i="1"/>
  <c r="G3" i="1" s="1"/>
  <c r="I3" i="1" s="1"/>
  <c r="G16" i="1" l="1"/>
  <c r="I16" i="1" s="1"/>
  <c r="G8" i="1"/>
  <c r="I8" i="1" s="1"/>
  <c r="G13" i="1"/>
  <c r="I13" i="1" s="1"/>
  <c r="G15" i="1"/>
  <c r="I15" i="1" s="1"/>
  <c r="H9" i="1"/>
  <c r="J9" i="1" s="1"/>
  <c r="H11" i="1"/>
  <c r="J11" i="1" s="1"/>
  <c r="G4" i="1"/>
  <c r="I4" i="1" s="1"/>
  <c r="G6" i="1"/>
  <c r="I6" i="1" s="1"/>
  <c r="H7" i="1"/>
  <c r="J7" i="1" s="1"/>
  <c r="G5" i="1"/>
  <c r="I5" i="1" s="1"/>
  <c r="H3" i="1" l="1"/>
  <c r="J3" i="1" s="1"/>
  <c r="E17" i="1" l="1"/>
  <c r="E11" i="1"/>
  <c r="E10" i="1"/>
  <c r="E8" i="1"/>
  <c r="E6" i="1" l="1"/>
  <c r="E5" i="1"/>
  <c r="E2" i="1" s="1"/>
</calcChain>
</file>

<file path=xl/comments1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Если выбрать другое значение из выпадающего списка, то данные в ячейках "D" и "E" надо обнулить или вывести запись "не выбрано", для того чтобы пользователь выбрал значения соответствующие другой записи из выпадающего списка ячейки "C"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<sst xmlns="http://schemas.openxmlformats.org/spreadsheetml/2006/main" count="436" uniqueCount="91">
  <si>
    <t>да</t>
  </si>
  <si>
    <t>Срок регистрации</t>
  </si>
  <si>
    <t>Реорганизация организации</t>
  </si>
  <si>
    <t>Заблокированные банковские счета</t>
  </si>
  <si>
    <t>есть</t>
  </si>
  <si>
    <t>Информация о Генеральном директоре</t>
  </si>
  <si>
    <t>Информация о собственнике</t>
  </si>
  <si>
    <t>Несвоевременная сдача финансовой или бухгалтерской отчетности</t>
  </si>
  <si>
    <t>Наличие, количество и статус исполнения контрактов</t>
  </si>
  <si>
    <t>Судебные иски</t>
  </si>
  <si>
    <t>Исполнительные производства</t>
  </si>
  <si>
    <t>Регион местонахождения контрагента</t>
  </si>
  <si>
    <t>Показатель</t>
  </si>
  <si>
    <t>Фактор страхового риска</t>
  </si>
  <si>
    <t>ПК, ОДО</t>
  </si>
  <si>
    <t>ПК, ФР</t>
  </si>
  <si>
    <r>
      <t>П</t>
    </r>
    <r>
      <rPr>
        <b/>
        <sz val="9"/>
        <color theme="0"/>
        <rFont val="Times New Roman"/>
        <family val="1"/>
        <charset val="204"/>
      </rPr>
      <t xml:space="preserve">К, </t>
    </r>
    <r>
      <rPr>
        <b/>
        <sz val="16"/>
        <color theme="0"/>
        <rFont val="Times New Roman"/>
        <family val="1"/>
        <charset val="204"/>
      </rPr>
      <t>ОДО</t>
    </r>
  </si>
  <si>
    <r>
      <t>П</t>
    </r>
    <r>
      <rPr>
        <b/>
        <sz val="9"/>
        <color theme="0"/>
        <rFont val="Times New Roman"/>
        <family val="1"/>
        <charset val="204"/>
      </rPr>
      <t xml:space="preserve">К, </t>
    </r>
    <r>
      <rPr>
        <b/>
        <sz val="16"/>
        <color theme="0"/>
        <rFont val="Times New Roman"/>
        <family val="1"/>
        <charset val="204"/>
      </rPr>
      <t>ФР</t>
    </r>
  </si>
  <si>
    <t>менее 2-лет</t>
  </si>
  <si>
    <t>реорганизация была произведена ранее</t>
  </si>
  <si>
    <t>в процессе реорганизации</t>
  </si>
  <si>
    <t>массовый директор</t>
  </si>
  <si>
    <t>входит в список дисквалифицированных лиц</t>
  </si>
  <si>
    <t>массовый совладелец</t>
  </si>
  <si>
    <t>контракты ранее не заключались</t>
  </si>
  <si>
    <t>ранее были контракты, неисполненные в срок</t>
  </si>
  <si>
    <t>основная часть контрактов заключена с одним заказчиком</t>
  </si>
  <si>
    <t>контракт заключен с данным заказчиком впервые</t>
  </si>
  <si>
    <t>завершенные дела по искам в качестве ответчика по делам, связанным с неисполнением контрактов</t>
  </si>
  <si>
    <t>есть незакрытые</t>
  </si>
  <si>
    <t>Имя ОДО</t>
  </si>
  <si>
    <t>Имя ФР</t>
  </si>
  <si>
    <t>ОДО_1.1</t>
  </si>
  <si>
    <t>ОДО_1.2</t>
  </si>
  <si>
    <t>ОДО_1.3</t>
  </si>
  <si>
    <t>ОДО_1.4</t>
  </si>
  <si>
    <t>ОДО_1.5</t>
  </si>
  <si>
    <t>ОДО_1.6</t>
  </si>
  <si>
    <t>ОДО_1.7</t>
  </si>
  <si>
    <t>ОДО_1.8</t>
  </si>
  <si>
    <t>ОДО_1.9</t>
  </si>
  <si>
    <t>ОДО_1.10</t>
  </si>
  <si>
    <t>ОДО_1.11</t>
  </si>
  <si>
    <t>ОДО_1.12</t>
  </si>
  <si>
    <t>ОДО_1.13</t>
  </si>
  <si>
    <t>ОДО_1.14</t>
  </si>
  <si>
    <t>ОДО_1.15</t>
  </si>
  <si>
    <t>ОДО_1.16</t>
  </si>
  <si>
    <t>ФР_1.1</t>
  </si>
  <si>
    <t>ФР_1.2</t>
  </si>
  <si>
    <t>ФР_1.3</t>
  </si>
  <si>
    <t>ФР_1.4</t>
  </si>
  <si>
    <t>ФР_1.5</t>
  </si>
  <si>
    <t>ФР_1.6</t>
  </si>
  <si>
    <t>ФР_1.7</t>
  </si>
  <si>
    <t>ФР_1.8</t>
  </si>
  <si>
    <t>ФР_1.9</t>
  </si>
  <si>
    <t>ФР_1.10</t>
  </si>
  <si>
    <t>ФР_1.11</t>
  </si>
  <si>
    <t>ФР_1.12</t>
  </si>
  <si>
    <t>ФР_1.13</t>
  </si>
  <si>
    <t>ФР_1.14</t>
  </si>
  <si>
    <t>ФР_1.15</t>
  </si>
  <si>
    <t>ФР_1.16</t>
  </si>
  <si>
    <r>
      <t>П</t>
    </r>
    <r>
      <rPr>
        <b/>
        <sz val="9"/>
        <color theme="0"/>
        <rFont val="Times New Roman"/>
        <family val="1"/>
        <charset val="204"/>
      </rPr>
      <t>К</t>
    </r>
    <r>
      <rPr>
        <b/>
        <sz val="16"/>
        <color theme="0"/>
        <rFont val="Times New Roman"/>
        <family val="1"/>
        <charset val="204"/>
      </rPr>
      <t xml:space="preserve"> - К1 (наибольший из всех факторов):</t>
    </r>
  </si>
  <si>
    <t>более 5 лет</t>
  </si>
  <si>
    <t>более 10 лет</t>
  </si>
  <si>
    <t>контракты ранее заключались и все были исполнены в срок</t>
  </si>
  <si>
    <t>контракты ранее заключались, часть из них исполнена раньше срока</t>
  </si>
  <si>
    <t>ОДО_1.17</t>
  </si>
  <si>
    <t>ФР_1.17</t>
  </si>
  <si>
    <t>ОДО_1.18</t>
  </si>
  <si>
    <t>ФР_1.18</t>
  </si>
  <si>
    <t>ОДО_1.19</t>
  </si>
  <si>
    <t>ФР_1.19</t>
  </si>
  <si>
    <t>Регионы Северного Кавказа, г. Казань</t>
  </si>
  <si>
    <t>ОДО_1.20</t>
  </si>
  <si>
    <t>ФР_1.20</t>
  </si>
  <si>
    <t>Регулярное снижение стоимости заключаемых контрактов по сравнению с их первоначальной стоимостью</t>
  </si>
  <si>
    <t>ОДО_1.21</t>
  </si>
  <si>
    <t>ФР_1.21</t>
  </si>
  <si>
    <t>Заключение Контракта по результатам конкурса, признанного несостоявшимся</t>
  </si>
  <si>
    <t>ОДО_1.22</t>
  </si>
  <si>
    <t>ФР_1.22</t>
  </si>
  <si>
    <t>Количество действующих (незавершенных) контрактов</t>
  </si>
  <si>
    <t>более 5</t>
  </si>
  <si>
    <t>ОДО_1.23</t>
  </si>
  <si>
    <t>ФР_1.23</t>
  </si>
  <si>
    <t>СЦЕП+ОДО</t>
  </si>
  <si>
    <t>СЦЕП+ФР</t>
  </si>
  <si>
    <t>Фактор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</si>
</sst>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rgb="FF96000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70C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5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color rgb="FF960000"/>
      <name val="Times New Roman"/>
      <family val="1"/>
      <charset val="204"/>
    </font>
    <font>
      <sz val="13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EDCAC9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5" fillId="0" borderId="0" xfId="0" applyFont="1" applyAlignment="1" applyProtection="1">
      <alignment vertical="top"/>
    </xf>
    <xf numFmtId="14" fontId="2" fillId="0" borderId="0" xfId="0" applyNumberFormat="1" applyFont="1" applyAlignment="1">
      <alignment horizontal="left"/>
    </xf>
    <xf numFmtId="165" fontId="12" fillId="0" borderId="0" xfId="0" applyNumberFormat="1" applyFont="1" applyFill="1" applyBorder="1" applyAlignment="1">
      <alignment horizontal="right" indent="1"/>
    </xf>
    <xf numFmtId="165" fontId="12" fillId="0" borderId="0" xfId="0" applyNumberFormat="1" applyFont="1" applyFill="1" applyBorder="1" applyAlignment="1" applyProtection="1">
      <alignment horizontal="right" indent="1"/>
    </xf>
    <xf numFmtId="165" fontId="7" fillId="0" borderId="0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Protection="1"/>
    <xf numFmtId="0" fontId="6" fillId="0" borderId="0" xfId="0" applyFont="1" applyAlignment="1" applyProtection="1">
      <alignment horizontal="left"/>
    </xf>
    <xf numFmtId="0" fontId="1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165" fontId="11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4" borderId="2" xfId="0" applyNumberFormat="1" applyFont="1" applyFill="1" applyBorder="1" applyAlignment="1">
      <alignment horizontal="right" vertical="center" wrapText="1" indent="1"/>
    </xf>
    <xf numFmtId="14" fontId="17" fillId="0" borderId="0" xfId="0" applyNumberFormat="1" applyFont="1" applyAlignment="1">
      <alignment horizontal="left"/>
    </xf>
    <xf numFmtId="165" fontId="14" fillId="5" borderId="2" xfId="0" applyNumberFormat="1" applyFont="1" applyFill="1" applyBorder="1" applyAlignment="1" applyProtection="1">
      <alignment horizontal="right" vertical="center" indent="1"/>
    </xf>
    <xf numFmtId="165" fontId="16" fillId="0" borderId="2" xfId="0" applyNumberFormat="1" applyFont="1" applyFill="1" applyBorder="1" applyAlignment="1" applyProtection="1">
      <alignment horizontal="right" vertical="center" indent="1"/>
      <protection locked="0"/>
    </xf>
    <xf numFmtId="165" fontId="18" fillId="0" borderId="0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165" fontId="20" fillId="4" borderId="2" xfId="0" applyNumberFormat="1" applyFont="1" applyFill="1" applyBorder="1" applyAlignment="1" applyProtection="1">
      <alignment horizontal="right" vertical="center" wrapText="1" indent="1"/>
    </xf>
    <xf numFmtId="165" fontId="11" fillId="4" borderId="2" xfId="0" applyNumberFormat="1" applyFont="1" applyFill="1" applyBorder="1" applyAlignment="1" applyProtection="1">
      <alignment horizontal="right" vertical="center" indent="1"/>
      <protection locked="0"/>
    </xf>
    <xf numFmtId="0" fontId="14" fillId="5" borderId="2" xfId="0" applyFont="1" applyFill="1" applyBorder="1" applyAlignment="1">
      <alignment horizontal="right" vertical="center" wrapText="1" indent="1"/>
    </xf>
    <xf numFmtId="0" fontId="19" fillId="0" borderId="0" xfId="0" applyFont="1" applyAlignment="1">
      <alignment horizontal="right" wrapText="1"/>
    </xf>
  </cellXfs>
  <cellStyles count="3">
    <cellStyle name="Обычный" xfId="0" builtinId="0"/>
    <cellStyle name="Обычный 2" xfId="2"/>
    <cellStyle name="Обычный 3" xfId="1"/>
  </cellStyles>
  <dxfs count="8">
    <dxf>
      <font>
        <color rgb="FF960000"/>
      </font>
    </dxf>
    <dxf>
      <font>
        <color theme="0"/>
      </font>
    </dxf>
    <dxf>
      <font>
        <color rgb="FFA6A6A6"/>
      </font>
    </dxf>
    <dxf>
      <font>
        <color theme="0"/>
      </font>
    </dxf>
    <dxf>
      <font>
        <color rgb="FFA6A6A6"/>
      </font>
    </dxf>
    <dxf>
      <font>
        <color theme="0"/>
      </font>
    </dxf>
    <dxf>
      <font>
        <color rgb="FFA6A6A6"/>
      </font>
    </dxf>
    <dxf>
      <font>
        <color theme="0"/>
      </font>
    </dxf>
  </dxfs>
  <tableStyles count="0" defaultTableStyle="TableStyleMedium2" defaultPivotStyle="PivotStyleMedium9"/>
  <colors>
    <mruColors>
      <color rgb="FF960000"/>
      <color rgb="FFA6A6A6"/>
      <color rgb="FFF8EDEC"/>
      <color rgb="FFEDCAC9"/>
      <color rgb="FFF2DCDB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X72"/>
  <sheetViews>
    <sheetView showGridLines="0" tabSelected="1" zoomScale="90" zoomScaleNormal="90" workbookViewId="0">
      <selection activeCell="C3" sqref="C3"/>
    </sheetView>
  </sheetViews>
  <sheetFormatPr defaultColWidth="9.140625" defaultRowHeight="20.25" zeroHeight="1" x14ac:dyDescent="0.3"/>
  <cols>
    <col min="1" max="1" width="5.7109375" style="1" customWidth="1"/>
    <col min="2" max="2" width="44.42578125" style="1" customWidth="1"/>
    <col min="3" max="3" width="48.42578125" style="21" bestFit="1" customWidth="1"/>
    <col min="4" max="5" width="22.85546875" style="21" bestFit="1" customWidth="1"/>
    <col min="6" max="6" width="5.7109375" style="1" customWidth="1"/>
    <col min="7" max="7" width="16.7109375" style="19" customWidth="1"/>
    <col min="8" max="8" width="16.7109375" style="1" customWidth="1"/>
    <col min="9" max="10" width="20" style="1" customWidth="1"/>
    <col min="11" max="16384" width="9.140625" style="1"/>
  </cols>
  <sheetData>
    <row r="1" spans="2:10" x14ac:dyDescent="0.3">
      <c r="B1" s="11" t="s">
        <v>12</v>
      </c>
      <c r="C1" s="11" t="s">
        <v>90</v>
      </c>
      <c r="D1" s="11" t="s">
        <v>16</v>
      </c>
      <c r="E1" s="11" t="s">
        <v>17</v>
      </c>
      <c r="F1" s="5"/>
      <c r="G1" s="20"/>
      <c r="H1" s="8"/>
      <c r="I1" s="2"/>
      <c r="J1" s="2"/>
    </row>
    <row r="2" spans="2:10" ht="20.25" customHeight="1" x14ac:dyDescent="0.3">
      <c r="B2" s="26" t="s">
        <v>64</v>
      </c>
      <c r="C2" s="26"/>
      <c r="D2" s="16">
        <f>MAX(D3:D17)</f>
        <v>2</v>
      </c>
      <c r="E2" s="16">
        <f>MAX(E3:E17)</f>
        <v>1.5</v>
      </c>
      <c r="F2" s="8"/>
      <c r="G2" s="6"/>
      <c r="H2" s="6"/>
      <c r="I2" s="2"/>
      <c r="J2" s="2"/>
    </row>
    <row r="3" spans="2:10" ht="20.25" customHeight="1" x14ac:dyDescent="0.3">
      <c r="B3" s="12" t="str">
        <f>К1!M2</f>
        <v>Срок регистрации</v>
      </c>
      <c r="C3" s="25" t="s">
        <v>65</v>
      </c>
      <c r="D3" s="17">
        <v>1</v>
      </c>
      <c r="E3" s="17">
        <v>1</v>
      </c>
      <c r="F3" s="6"/>
      <c r="G3" s="18" t="str">
        <f>CONCATENATE(B3,"+",C3,"+",$D$1)</f>
        <v>Срок регистрации+более 5 лет+ПК, ОДО</v>
      </c>
      <c r="H3" s="18" t="str">
        <f t="shared" ref="H3:H7" si="0">CONCATENATE(B3,"+",C3,"+",$E$1)</f>
        <v>Срок регистрации+более 5 лет+ПК, ФР</v>
      </c>
      <c r="I3" s="2" t="str">
        <f>VLOOKUP(G3,К1!$C$2:$D$85,2,0)</f>
        <v>ОДО_1.1</v>
      </c>
      <c r="J3" s="2" t="str">
        <f>VLOOKUP(H3,К1!$F$2:$G$85,2,0)</f>
        <v>ФР_1.1</v>
      </c>
    </row>
    <row r="4" spans="2:10" ht="60.75" customHeight="1" x14ac:dyDescent="0.3">
      <c r="B4" s="12" t="str">
        <f>К1!M4</f>
        <v>Наличие, количество и статус исполнения контрактов</v>
      </c>
      <c r="C4" s="13" t="s">
        <v>68</v>
      </c>
      <c r="D4" s="17">
        <v>2</v>
      </c>
      <c r="E4" s="17">
        <v>0.75</v>
      </c>
      <c r="F4" s="7"/>
      <c r="G4" s="18" t="str">
        <f>CONCATENATE(B4,"+",C4,"+",$D$1)</f>
        <v>Наличие, количество и статус исполнения контрактов+контракты ранее заключались, часть из них исполнена раньше срока+ПК, ОДО</v>
      </c>
      <c r="H4" s="18" t="str">
        <f t="shared" si="0"/>
        <v>Наличие, количество и статус исполнения контрактов+контракты ранее заключались, часть из них исполнена раньше срока+ПК, ФР</v>
      </c>
      <c r="I4" s="2" t="str">
        <f>VLOOKUP(G4,К1!$C$2:$D$85,2,0)</f>
        <v>ОДО_1.4</v>
      </c>
      <c r="J4" s="2" t="str">
        <f>VLOOKUP(H4,К1!$F$2:$G$85,2,0)</f>
        <v>ФР_1.4</v>
      </c>
    </row>
    <row r="5" spans="2:10" ht="20.25" customHeight="1" x14ac:dyDescent="0.3">
      <c r="B5" s="12" t="str">
        <f>К1!M6</f>
        <v>Срок регистрации</v>
      </c>
      <c r="C5" s="14" t="s">
        <v>18</v>
      </c>
      <c r="D5" s="17">
        <v>1</v>
      </c>
      <c r="E5" s="17">
        <f t="shared" ref="E5:E17" si="1">D5</f>
        <v>1</v>
      </c>
      <c r="F5" s="7"/>
      <c r="G5" s="18" t="str">
        <f>CONCATENATE(B5,"+",C5,"+",$D$1)</f>
        <v>Срок регистрации+менее 2-лет+ПК, ОДО</v>
      </c>
      <c r="H5" s="18" t="str">
        <f t="shared" si="0"/>
        <v>Срок регистрации+менее 2-лет+ПК, ФР</v>
      </c>
      <c r="I5" s="2" t="str">
        <f>VLOOKUP(G5,К1!$C$2:$D$85,2,0)</f>
        <v>ОДО_1.5</v>
      </c>
      <c r="J5" s="2" t="str">
        <f>VLOOKUP(H5,К1!$F$2:$G$85,2,0)</f>
        <v>ФР_1.5</v>
      </c>
    </row>
    <row r="6" spans="2:10" ht="40.5" customHeight="1" x14ac:dyDescent="0.3">
      <c r="B6" s="12" t="str">
        <f>К1!M7</f>
        <v>Реорганизация организации</v>
      </c>
      <c r="C6" s="13" t="s">
        <v>20</v>
      </c>
      <c r="D6" s="17">
        <v>1</v>
      </c>
      <c r="E6" s="17">
        <f t="shared" si="1"/>
        <v>1</v>
      </c>
      <c r="F6" s="7"/>
      <c r="G6" s="18" t="str">
        <f>CONCATENATE(B6,"+",C6,"+",$D$1)</f>
        <v>Реорганизация организации+в процессе реорганизации+ПК, ОДО</v>
      </c>
      <c r="H6" s="18" t="str">
        <f t="shared" si="0"/>
        <v>Реорганизация организации+в процессе реорганизации+ПК, ФР</v>
      </c>
      <c r="I6" s="2" t="str">
        <f>VLOOKUP(G6,К1!$C$2:$D$85,2,0)</f>
        <v>ОДО_1.7</v>
      </c>
      <c r="J6" s="2" t="str">
        <f>VLOOKUP(H6,К1!$F$2:$G$85,2,0)</f>
        <v>ФР_1.7</v>
      </c>
    </row>
    <row r="7" spans="2:10" ht="40.5" customHeight="1" x14ac:dyDescent="0.3">
      <c r="B7" s="12" t="str">
        <f>К1!M9</f>
        <v>Заблокированные банковские счета</v>
      </c>
      <c r="C7" s="24" t="s">
        <v>4</v>
      </c>
      <c r="D7" s="17">
        <v>1</v>
      </c>
      <c r="E7" s="17">
        <v>1</v>
      </c>
      <c r="F7" s="7"/>
      <c r="G7" s="18" t="str">
        <f>CONCATENATE(B7,"+",C7,"+",$D$1)</f>
        <v>Заблокированные банковские счета+есть+ПК, ОДО</v>
      </c>
      <c r="H7" s="18" t="str">
        <f t="shared" si="0"/>
        <v>Заблокированные банковские счета+есть+ПК, ФР</v>
      </c>
      <c r="I7" s="2" t="str">
        <f>VLOOKUP(G7,К1!$C$2:$D$85,2,0)</f>
        <v>ОДО_1.8</v>
      </c>
      <c r="J7" s="2" t="str">
        <f>VLOOKUP(H7,К1!$F$2:$G$85,2,0)</f>
        <v>ФР_1.8</v>
      </c>
    </row>
    <row r="8" spans="2:10" ht="40.5" x14ac:dyDescent="0.3">
      <c r="B8" s="12" t="str">
        <f>К1!M10</f>
        <v>Информация о Генеральном директоре</v>
      </c>
      <c r="C8" s="13" t="s">
        <v>22</v>
      </c>
      <c r="D8" s="17">
        <v>1</v>
      </c>
      <c r="E8" s="17">
        <f t="shared" si="1"/>
        <v>1</v>
      </c>
      <c r="F8" s="7"/>
      <c r="G8" s="18" t="str">
        <f t="shared" ref="G8:G17" si="2">CONCATENATE(B8,"+",C8,"+",$D$1)</f>
        <v>Информация о Генеральном директоре+входит в список дисквалифицированных лиц+ПК, ОДО</v>
      </c>
      <c r="H8" s="18" t="str">
        <f t="shared" ref="H8:H17" si="3">CONCATENATE(B8,"+",C8,"+",$E$1)</f>
        <v>Информация о Генеральном директоре+входит в список дисквалифицированных лиц+ПК, ФР</v>
      </c>
      <c r="I8" s="2" t="str">
        <f>VLOOKUP(G8,К1!$C$2:$D$85,2,0)</f>
        <v>ОДО_1.10</v>
      </c>
      <c r="J8" s="2" t="str">
        <f>VLOOKUP(H8,К1!$F$2:$G$85,2,0)</f>
        <v>ФР_1.10</v>
      </c>
    </row>
    <row r="9" spans="2:10" ht="40.5" customHeight="1" x14ac:dyDescent="0.3">
      <c r="B9" s="12" t="str">
        <f>К1!M12</f>
        <v>Информация о собственнике</v>
      </c>
      <c r="C9" s="13" t="s">
        <v>22</v>
      </c>
      <c r="D9" s="17">
        <v>1.5</v>
      </c>
      <c r="E9" s="17">
        <v>1.5</v>
      </c>
      <c r="F9" s="7"/>
      <c r="G9" s="18" t="str">
        <f t="shared" si="2"/>
        <v>Информация о собственнике+входит в список дисквалифицированных лиц+ПК, ОДО</v>
      </c>
      <c r="H9" s="18" t="str">
        <f t="shared" si="3"/>
        <v>Информация о собственнике+входит в список дисквалифицированных лиц+ПК, ФР</v>
      </c>
      <c r="I9" s="2" t="str">
        <f>VLOOKUP(G9,К1!$C$2:$D$85,2,0)</f>
        <v>ОДО_1.12</v>
      </c>
      <c r="J9" s="2" t="str">
        <f>VLOOKUP(H9,К1!$F$2:$G$85,2,0)</f>
        <v>ФР_1.12</v>
      </c>
    </row>
    <row r="10" spans="2:10" ht="60.75" x14ac:dyDescent="0.3">
      <c r="B10" s="12" t="str">
        <f>К1!M14</f>
        <v>Несвоевременная сдача финансовой или бухгалтерской отчетности</v>
      </c>
      <c r="C10" s="14" t="s">
        <v>0</v>
      </c>
      <c r="D10" s="17">
        <v>1</v>
      </c>
      <c r="E10" s="17">
        <f t="shared" si="1"/>
        <v>1</v>
      </c>
      <c r="F10" s="7"/>
      <c r="G10" s="18" t="str">
        <f t="shared" si="2"/>
        <v>Несвоевременная сдача финансовой или бухгалтерской отчетности+да+ПК, ОДО</v>
      </c>
      <c r="H10" s="18" t="str">
        <f t="shared" si="3"/>
        <v>Несвоевременная сдача финансовой или бухгалтерской отчетности+да+ПК, ФР</v>
      </c>
      <c r="I10" s="2" t="str">
        <f>VLOOKUP(G10,К1!$C$2:$D$85,2,0)</f>
        <v>ОДО_1.13</v>
      </c>
      <c r="J10" s="2" t="str">
        <f>VLOOKUP(H10,К1!$F$2:$G$85,2,0)</f>
        <v>ФР_1.13</v>
      </c>
    </row>
    <row r="11" spans="2:10" ht="40.5" x14ac:dyDescent="0.3">
      <c r="B11" s="12" t="str">
        <f>К1!M15</f>
        <v>Наличие, количество и статус исполнения контрактов</v>
      </c>
      <c r="C11" s="13" t="s">
        <v>27</v>
      </c>
      <c r="D11" s="17">
        <v>1</v>
      </c>
      <c r="E11" s="17">
        <f t="shared" si="1"/>
        <v>1</v>
      </c>
      <c r="F11" s="7"/>
      <c r="G11" s="18" t="str">
        <f t="shared" si="2"/>
        <v>Наличие, количество и статус исполнения контрактов+контракт заключен с данным заказчиком впервые+ПК, ОДО</v>
      </c>
      <c r="H11" s="18" t="str">
        <f t="shared" si="3"/>
        <v>Наличие, количество и статус исполнения контрактов+контракт заключен с данным заказчиком впервые+ПК, ФР</v>
      </c>
      <c r="I11" s="2" t="str">
        <f>VLOOKUP(G11,К1!$C$2:$D$85,2,0)</f>
        <v>ОДО_1.17</v>
      </c>
      <c r="J11" s="2" t="str">
        <f>VLOOKUP(H11,К1!$F$2:$G$85,2,0)</f>
        <v>ФР_1.17</v>
      </c>
    </row>
    <row r="12" spans="2:10" ht="49.5" x14ac:dyDescent="0.3">
      <c r="B12" s="12" t="str">
        <f>К1!M19</f>
        <v>Судебные иски</v>
      </c>
      <c r="C12" s="14" t="s">
        <v>28</v>
      </c>
      <c r="D12" s="17">
        <v>1</v>
      </c>
      <c r="E12" s="17">
        <f t="shared" ref="E12:E16" si="4">D12</f>
        <v>1</v>
      </c>
      <c r="F12" s="7"/>
      <c r="G12" s="18" t="str">
        <f t="shared" si="2"/>
        <v>Судебные иски+завершенные дела по искам в качестве ответчика по делам, связанным с неисполнением контрактов+ПК, ОДО</v>
      </c>
      <c r="H12" s="18" t="str">
        <f t="shared" si="3"/>
        <v>Судебные иски+завершенные дела по искам в качестве ответчика по делам, связанным с неисполнением контрактов+ПК, ФР</v>
      </c>
      <c r="I12" s="2" t="str">
        <f>VLOOKUP(G12,К1!$C$2:$D$85,2,0)</f>
        <v>ОДО_1.18</v>
      </c>
      <c r="J12" s="2" t="str">
        <f>VLOOKUP(H12,К1!$F$2:$G$85,2,0)</f>
        <v>ФР_1.18</v>
      </c>
    </row>
    <row r="13" spans="2:10" ht="40.5" x14ac:dyDescent="0.3">
      <c r="B13" s="12" t="str">
        <f>К1!M20</f>
        <v>Исполнительные производства</v>
      </c>
      <c r="C13" s="14" t="s">
        <v>29</v>
      </c>
      <c r="D13" s="17">
        <v>1.1000000000000001</v>
      </c>
      <c r="E13" s="17">
        <v>1.1000000000000001</v>
      </c>
      <c r="F13" s="7"/>
      <c r="G13" s="18" t="str">
        <f t="shared" si="2"/>
        <v>Исполнительные производства+есть незакрытые+ПК, ОДО</v>
      </c>
      <c r="H13" s="18" t="str">
        <f t="shared" si="3"/>
        <v>Исполнительные производства+есть незакрытые+ПК, ФР</v>
      </c>
      <c r="I13" s="2" t="str">
        <f>VLOOKUP(G13,К1!$C$2:$D$85,2,0)</f>
        <v>ОДО_1.19</v>
      </c>
      <c r="J13" s="2" t="str">
        <f>VLOOKUP(H13,К1!$F$2:$G$85,2,0)</f>
        <v>ФР_1.19</v>
      </c>
    </row>
    <row r="14" spans="2:10" ht="40.5" customHeight="1" x14ac:dyDescent="0.3">
      <c r="B14" s="12" t="str">
        <f>К1!M21</f>
        <v>Регион местонахождения контрагента</v>
      </c>
      <c r="C14" s="14" t="s">
        <v>75</v>
      </c>
      <c r="D14" s="17">
        <v>1</v>
      </c>
      <c r="E14" s="17">
        <f t="shared" si="4"/>
        <v>1</v>
      </c>
      <c r="F14" s="7"/>
      <c r="G14" s="18" t="str">
        <f t="shared" si="2"/>
        <v>Регион местонахождения контрагента+Регионы Северного Кавказа, г. Казань+ПК, ОДО</v>
      </c>
      <c r="H14" s="18" t="str">
        <f t="shared" si="3"/>
        <v>Регион местонахождения контрагента+Регионы Северного Кавказа, г. Казань+ПК, ФР</v>
      </c>
      <c r="I14" s="2" t="str">
        <f>VLOOKUP(G14,К1!$C$2:$D$85,2,0)</f>
        <v>ОДО_1.20</v>
      </c>
      <c r="J14" s="2" t="str">
        <f>VLOOKUP(H14,К1!$F$2:$G$85,2,0)</f>
        <v>ФР_1.20</v>
      </c>
    </row>
    <row r="15" spans="2:10" ht="81" x14ac:dyDescent="0.3">
      <c r="B15" s="12" t="str">
        <f>К1!M22</f>
        <v>Регулярное снижение стоимости заключаемых контрактов по сравнению с их первоначальной стоимостью</v>
      </c>
      <c r="C15" s="14" t="s">
        <v>0</v>
      </c>
      <c r="D15" s="17">
        <v>1</v>
      </c>
      <c r="E15" s="17">
        <f t="shared" si="4"/>
        <v>1</v>
      </c>
      <c r="F15" s="7"/>
      <c r="G15" s="18" t="str">
        <f t="shared" si="2"/>
        <v>Регулярное снижение стоимости заключаемых контрактов по сравнению с их первоначальной стоимостью+да+ПК, ОДО</v>
      </c>
      <c r="H15" s="18" t="str">
        <f t="shared" si="3"/>
        <v>Регулярное снижение стоимости заключаемых контрактов по сравнению с их первоначальной стоимостью+да+ПК, ФР</v>
      </c>
      <c r="I15" s="2" t="str">
        <f>VLOOKUP(G15,К1!$C$2:$D$85,2,0)</f>
        <v>ОДО_1.21</v>
      </c>
      <c r="J15" s="2" t="str">
        <f>VLOOKUP(H15,К1!$F$2:$G$85,2,0)</f>
        <v>ФР_1.21</v>
      </c>
    </row>
    <row r="16" spans="2:10" ht="60.75" x14ac:dyDescent="0.3">
      <c r="B16" s="12" t="str">
        <f>К1!M23</f>
        <v>Заключение Контракта по результатам конкурса, признанного несостоявшимся</v>
      </c>
      <c r="C16" s="14" t="s">
        <v>0</v>
      </c>
      <c r="D16" s="17">
        <v>1</v>
      </c>
      <c r="E16" s="17">
        <f t="shared" si="4"/>
        <v>1</v>
      </c>
      <c r="F16" s="7"/>
      <c r="G16" s="18" t="str">
        <f t="shared" si="2"/>
        <v>Заключение Контракта по результатам конкурса, признанного несостоявшимся+да+ПК, ОДО</v>
      </c>
      <c r="H16" s="18" t="str">
        <f t="shared" si="3"/>
        <v>Заключение Контракта по результатам конкурса, признанного несостоявшимся+да+ПК, ФР</v>
      </c>
      <c r="I16" s="2" t="str">
        <f>VLOOKUP(G16,К1!$C$2:$D$85,2,0)</f>
        <v>ОДО_1.22</v>
      </c>
      <c r="J16" s="2" t="str">
        <f>VLOOKUP(H16,К1!$F$2:$G$85,2,0)</f>
        <v>ФР_1.22</v>
      </c>
    </row>
    <row r="17" spans="1:10" ht="40.5" x14ac:dyDescent="0.3">
      <c r="B17" s="12" t="str">
        <f>К1!M24</f>
        <v>Количество действующих (незавершенных) контрактов</v>
      </c>
      <c r="C17" s="14" t="s">
        <v>85</v>
      </c>
      <c r="D17" s="17">
        <v>1</v>
      </c>
      <c r="E17" s="17">
        <f t="shared" si="1"/>
        <v>1</v>
      </c>
      <c r="F17" s="7"/>
      <c r="G17" s="18" t="str">
        <f t="shared" si="2"/>
        <v>Количество действующих (незавершенных) контрактов+более 5+ПК, ОДО</v>
      </c>
      <c r="H17" s="18" t="str">
        <f t="shared" si="3"/>
        <v>Количество действующих (незавершенных) контрактов+более 5+ПК, ФР</v>
      </c>
      <c r="I17" s="2" t="str">
        <f>VLOOKUP(G17,К1!$C$2:$D$85,2,0)</f>
        <v>ОДО_1.23</v>
      </c>
      <c r="J17" s="2" t="str">
        <f>VLOOKUP(H17,К1!$F$2:$G$85,2,0)</f>
        <v>ФР_1.23</v>
      </c>
    </row>
    <row r="18" spans="1:10" x14ac:dyDescent="0.3">
      <c r="A18" s="9"/>
      <c r="B18" s="3"/>
      <c r="C18" s="3"/>
      <c r="D18" s="3"/>
      <c r="E18" s="1"/>
      <c r="F18" s="10"/>
    </row>
    <row r="19" spans="1:10" x14ac:dyDescent="0.3">
      <c r="A19" s="4"/>
      <c r="B19" s="15"/>
      <c r="C19" s="27"/>
      <c r="D19" s="27"/>
      <c r="E19" s="27"/>
    </row>
    <row r="20" spans="1:10" x14ac:dyDescent="0.3">
      <c r="B20" s="15"/>
      <c r="C20" s="27"/>
      <c r="D20" s="27"/>
      <c r="E20" s="27"/>
    </row>
    <row r="21" spans="1:10" x14ac:dyDescent="0.3"/>
    <row r="22" spans="1:10" x14ac:dyDescent="0.3"/>
    <row r="23" spans="1:10" x14ac:dyDescent="0.3"/>
    <row r="24" spans="1:10" x14ac:dyDescent="0.3"/>
    <row r="25" spans="1:10" x14ac:dyDescent="0.3"/>
    <row r="26" spans="1:10" x14ac:dyDescent="0.3"/>
    <row r="27" spans="1:10" x14ac:dyDescent="0.3"/>
    <row r="28" spans="1:10" ht="7.5" customHeight="1" x14ac:dyDescent="0.3"/>
    <row r="29" spans="1:10" x14ac:dyDescent="0.3"/>
    <row r="30" spans="1:10" x14ac:dyDescent="0.3"/>
    <row r="31" spans="1:10" x14ac:dyDescent="0.3"/>
    <row r="32" spans="1:10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</sheetData>
  <sheetProtection selectLockedCells="1"/>
  <mergeCells count="2">
    <mergeCell ref="B2:C2"/>
    <mergeCell ref="C19:E20"/>
  </mergeCells>
  <conditionalFormatting sqref="E3:E17">
    <cfRule type="expression" dxfId="7" priority="25">
      <formula>#REF!=#REF!</formula>
    </cfRule>
  </conditionalFormatting>
  <conditionalFormatting sqref="E2">
    <cfRule type="expression" dxfId="6" priority="24">
      <formula>#REF!=#REF!</formula>
    </cfRule>
  </conditionalFormatting>
  <conditionalFormatting sqref="D3:D17">
    <cfRule type="expression" dxfId="5" priority="23">
      <formula>#REF!=#REF!</formula>
    </cfRule>
  </conditionalFormatting>
  <conditionalFormatting sqref="D2">
    <cfRule type="expression" dxfId="4" priority="22">
      <formula>#REF!=#REF!</formula>
    </cfRule>
  </conditionalFormatting>
  <conditionalFormatting sqref="B20 D3:E17">
    <cfRule type="expression" dxfId="3" priority="19">
      <formula>$B$19&gt;$B$20</formula>
    </cfRule>
  </conditionalFormatting>
  <conditionalFormatting sqref="D2:E2">
    <cfRule type="expression" dxfId="2" priority="18">
      <formula>$B$19&gt;$B$20</formula>
    </cfRule>
  </conditionalFormatting>
  <conditionalFormatting sqref="B20 C19">
    <cfRule type="expression" dxfId="1" priority="17">
      <formula>$B$19&lt;=$B$20</formula>
    </cfRule>
  </conditionalFormatting>
  <conditionalFormatting sqref="C19:E20">
    <cfRule type="expression" dxfId="0" priority="16">
      <formula>$B$19=$B$20</formula>
    </cfRule>
  </conditionalFormatting>
  <dataValidations count="30">
    <dataValidation type="list" allowBlank="1" showInputMessage="1" showErrorMessage="1" sqref="D6">
      <formula1>INDIRECT($I$6)</formula1>
    </dataValidation>
    <dataValidation type="list" allowBlank="1" showInputMessage="1" showErrorMessage="1" sqref="D4">
      <formula1>INDIRECT($I$4)</formula1>
    </dataValidation>
    <dataValidation type="list" allowBlank="1" showInputMessage="1" showErrorMessage="1" sqref="D7">
      <formula1>INDIRECT($I$7)</formula1>
    </dataValidation>
    <dataValidation type="list" allowBlank="1" showInputMessage="1" showErrorMessage="1" sqref="D9">
      <formula1>INDIRECT($I$9)</formula1>
    </dataValidation>
    <dataValidation type="list" allowBlank="1" showInputMessage="1" showErrorMessage="1" sqref="D3">
      <formula1>INDIRECT($I$3)</formula1>
    </dataValidation>
    <dataValidation type="list" allowBlank="1" showInputMessage="1" showErrorMessage="1" sqref="D5">
      <formula1>INDIRECT($I$5)</formula1>
    </dataValidation>
    <dataValidation type="list" allowBlank="1" showInputMessage="1" showErrorMessage="1" sqref="D8">
      <formula1>INDIRECT($I$8)</formula1>
    </dataValidation>
    <dataValidation type="list" allowBlank="1" showInputMessage="1" showErrorMessage="1" sqref="D10">
      <formula1>INDIRECT($I$10)</formula1>
    </dataValidation>
    <dataValidation type="list" allowBlank="1" showInputMessage="1" showErrorMessage="1" sqref="D17">
      <formula1>INDIRECT($I$17)</formula1>
    </dataValidation>
    <dataValidation type="list" allowBlank="1" showInputMessage="1" showErrorMessage="1" sqref="E3">
      <formula1>INDIRECT($J$3)</formula1>
    </dataValidation>
    <dataValidation type="list" allowBlank="1" showInputMessage="1" showErrorMessage="1" sqref="E4">
      <formula1>INDIRECT($J$4)</formula1>
    </dataValidation>
    <dataValidation type="list" allowBlank="1" showInputMessage="1" showErrorMessage="1" sqref="E5">
      <formula1>INDIRECT($J$5)</formula1>
    </dataValidation>
    <dataValidation type="list" allowBlank="1" showInputMessage="1" showErrorMessage="1" sqref="E6">
      <formula1>INDIRECT($J$6)</formula1>
    </dataValidation>
    <dataValidation type="list" allowBlank="1" showInputMessage="1" showErrorMessage="1" sqref="E7">
      <formula1>INDIRECT($J$7)</formula1>
    </dataValidation>
    <dataValidation type="list" allowBlank="1" showInputMessage="1" showErrorMessage="1" sqref="E8">
      <formula1>INDIRECT($J$8)</formula1>
    </dataValidation>
    <dataValidation type="list" allowBlank="1" showInputMessage="1" showErrorMessage="1" sqref="E9">
      <formula1>INDIRECT($J$9)</formula1>
    </dataValidation>
    <dataValidation type="list" allowBlank="1" showInputMessage="1" showErrorMessage="1" sqref="E10">
      <formula1>INDIRECT($J$10)</formula1>
    </dataValidation>
    <dataValidation type="list" allowBlank="1" showInputMessage="1" showErrorMessage="1" sqref="E17">
      <formula1>INDIRECT($J$17)</formula1>
    </dataValidation>
    <dataValidation type="list" allowBlank="1" showInputMessage="1" showErrorMessage="1" sqref="D11">
      <formula1>INDIRECT($I$11)</formula1>
    </dataValidation>
    <dataValidation type="list" allowBlank="1" showInputMessage="1" showErrorMessage="1" sqref="E11">
      <formula1>INDIRECT($J$11)</formula1>
    </dataValidation>
    <dataValidation type="list" allowBlank="1" showInputMessage="1" showErrorMessage="1" sqref="D12">
      <formula1>INDIRECT($I$12)</formula1>
    </dataValidation>
    <dataValidation type="list" allowBlank="1" showInputMessage="1" showErrorMessage="1" sqref="E12">
      <formula1>INDIRECT($J$12)</formula1>
    </dataValidation>
    <dataValidation type="list" allowBlank="1" showInputMessage="1" showErrorMessage="1" sqref="D13">
      <formula1>INDIRECT($I$13)</formula1>
    </dataValidation>
    <dataValidation type="list" allowBlank="1" showInputMessage="1" showErrorMessage="1" sqref="E13">
      <formula1>INDIRECT($J$13)</formula1>
    </dataValidation>
    <dataValidation type="list" allowBlank="1" showInputMessage="1" showErrorMessage="1" sqref="D14">
      <formula1>INDIRECT($I$14)</formula1>
    </dataValidation>
    <dataValidation type="list" allowBlank="1" showInputMessage="1" showErrorMessage="1" sqref="E14">
      <formula1>INDIRECT($J$14)</formula1>
    </dataValidation>
    <dataValidation type="list" allowBlank="1" showInputMessage="1" showErrorMessage="1" sqref="D15">
      <formula1>INDIRECT($I$15)</formula1>
    </dataValidation>
    <dataValidation type="list" allowBlank="1" showInputMessage="1" showErrorMessage="1" sqref="E15">
      <formula1>INDIRECT($J$15)</formula1>
    </dataValidation>
    <dataValidation type="list" allowBlank="1" showInputMessage="1" showErrorMessage="1" sqref="D16">
      <formula1>INDIRECT($I$16)</formula1>
    </dataValidation>
    <dataValidation type="list" allowBlank="1" showInputMessage="1" showErrorMessage="1" sqref="E16">
      <formula1>INDIRECT($J$16)</formula1>
    </dataValidation>
  </dataValidations>
  <pageMargins left="1.3779527559055118" right="0.39370078740157483" top="0.39370078740157483" bottom="0.39370078740157483" header="0.19685039370078741" footer="0.19685039370078741"/>
  <pageSetup paperSize="9" scale="51" orientation="portrait" r:id="rId1"/>
  <headerFooter>
    <oddFooter>&amp;L&amp;D / &amp;T / Калькулятор СРО вер. 1.0 (до 31.03.18)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К1!$N$4:$N$5</xm:f>
          </x14:formula1>
          <xm:sqref>C4</xm:sqref>
        </x14:dataValidation>
        <x14:dataValidation type="list" allowBlank="1" showInputMessage="1" showErrorMessage="1">
          <x14:formula1>
            <xm:f>К1!$N$7:$N$8</xm:f>
          </x14:formula1>
          <xm:sqref>C6</xm:sqref>
        </x14:dataValidation>
        <x14:dataValidation type="list" allowBlank="1" showInputMessage="1" showErrorMessage="1">
          <x14:formula1>
            <xm:f>К1!$N$9</xm:f>
          </x14:formula1>
          <xm:sqref>C7</xm:sqref>
        </x14:dataValidation>
        <x14:dataValidation type="list" allowBlank="1" showInputMessage="1" showErrorMessage="1">
          <x14:formula1>
            <xm:f>К1!$N$12:$N$13</xm:f>
          </x14:formula1>
          <xm:sqref>C9</xm:sqref>
        </x14:dataValidation>
        <x14:dataValidation type="list" allowBlank="1" showInputMessage="1" showErrorMessage="1">
          <x14:formula1>
            <xm:f>К1!$N$2:$N$3</xm:f>
          </x14:formula1>
          <xm:sqref>C3</xm:sqref>
        </x14:dataValidation>
        <x14:dataValidation type="list" allowBlank="1" showInputMessage="1" showErrorMessage="1">
          <x14:formula1>
            <xm:f>К1!$N$6</xm:f>
          </x14:formula1>
          <xm:sqref>C5</xm:sqref>
        </x14:dataValidation>
        <x14:dataValidation type="list" allowBlank="1" showInputMessage="1" showErrorMessage="1">
          <x14:formula1>
            <xm:f>К1!$N$10:$N$11</xm:f>
          </x14:formula1>
          <xm:sqref>C8</xm:sqref>
        </x14:dataValidation>
        <x14:dataValidation type="list" allowBlank="1" showInputMessage="1" showErrorMessage="1">
          <x14:formula1>
            <xm:f>К1!$N$14</xm:f>
          </x14:formula1>
          <xm:sqref>C10</xm:sqref>
        </x14:dataValidation>
        <x14:dataValidation type="list" allowBlank="1" showInputMessage="1" showErrorMessage="1">
          <x14:formula1>
            <xm:f>К1!$N$24</xm:f>
          </x14:formula1>
          <xm:sqref>C17</xm:sqref>
        </x14:dataValidation>
        <x14:dataValidation type="list" allowBlank="1" showInputMessage="1" showErrorMessage="1">
          <x14:formula1>
            <xm:f>К1!$N$15:$N$18</xm:f>
          </x14:formula1>
          <xm:sqref>C11</xm:sqref>
        </x14:dataValidation>
        <x14:dataValidation type="list" allowBlank="1" showInputMessage="1" showErrorMessage="1">
          <x14:formula1>
            <xm:f>К1!$N$19</xm:f>
          </x14:formula1>
          <xm:sqref>C12</xm:sqref>
        </x14:dataValidation>
        <x14:dataValidation type="list" allowBlank="1" showInputMessage="1" showErrorMessage="1">
          <x14:formula1>
            <xm:f>К1!$N$20</xm:f>
          </x14:formula1>
          <xm:sqref>C13</xm:sqref>
        </x14:dataValidation>
        <x14:dataValidation type="list" allowBlank="1" showInputMessage="1" showErrorMessage="1">
          <x14:formula1>
            <xm:f>К1!$N$21</xm:f>
          </x14:formula1>
          <xm:sqref>C14</xm:sqref>
        </x14:dataValidation>
        <x14:dataValidation type="list" allowBlank="1" showInputMessage="1" showErrorMessage="1">
          <x14:formula1>
            <xm:f>К1!$N$22</xm:f>
          </x14:formula1>
          <xm:sqref>C15</xm:sqref>
        </x14:dataValidation>
        <x14:dataValidation type="list" allowBlank="1" showInputMessage="1" showErrorMessage="1">
          <x14:formula1>
            <xm:f>К1!$N$23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B1" workbookViewId="0">
      <selection activeCell="B32" sqref="B32"/>
    </sheetView>
  </sheetViews>
  <sheetFormatPr defaultRowHeight="15" x14ac:dyDescent="0.25"/>
  <cols>
    <col min="1" max="1" width="64.5703125" style="22" bestFit="1" customWidth="1"/>
    <col min="2" max="2" width="96.7109375" style="22" bestFit="1" customWidth="1"/>
    <col min="3" max="4" width="12.85546875" style="22" customWidth="1"/>
    <col min="5" max="5" width="8.7109375" style="22" bestFit="1" customWidth="1"/>
    <col min="6" max="7" width="11" style="22" customWidth="1"/>
    <col min="8" max="8" width="11.42578125" style="22" customWidth="1"/>
    <col min="9" max="12" width="9.140625" style="22"/>
    <col min="13" max="13" width="50.85546875" style="22" customWidth="1"/>
    <col min="14" max="14" width="30" style="22" customWidth="1"/>
    <col min="15" max="15" width="21.140625" style="22" customWidth="1"/>
    <col min="16" max="16384" width="9.140625" style="22"/>
  </cols>
  <sheetData>
    <row r="1" spans="1:15" x14ac:dyDescent="0.25">
      <c r="A1" s="23" t="s">
        <v>12</v>
      </c>
      <c r="B1" s="23" t="s">
        <v>13</v>
      </c>
      <c r="C1" s="23" t="s">
        <v>88</v>
      </c>
      <c r="D1" s="23" t="s">
        <v>30</v>
      </c>
      <c r="E1" s="23" t="s">
        <v>14</v>
      </c>
      <c r="F1" s="23" t="s">
        <v>89</v>
      </c>
      <c r="G1" s="23" t="s">
        <v>31</v>
      </c>
      <c r="H1" s="23" t="s">
        <v>15</v>
      </c>
      <c r="M1" s="23" t="s">
        <v>12</v>
      </c>
      <c r="N1" s="23" t="s">
        <v>13</v>
      </c>
      <c r="O1" s="23" t="s">
        <v>30</v>
      </c>
    </row>
    <row r="2" spans="1:15" x14ac:dyDescent="0.25">
      <c r="A2" s="22" t="s">
        <v>1</v>
      </c>
      <c r="B2" s="22" t="s">
        <v>65</v>
      </c>
      <c r="C2" s="22" t="str">
        <f>CONCATENATE(A2,"+",B2,"+",$E$1)</f>
        <v>Срок регистрации+более 5 лет+ПК, ОДО</v>
      </c>
      <c r="D2" s="22" t="s">
        <v>32</v>
      </c>
      <c r="E2" s="22">
        <v>0.8</v>
      </c>
      <c r="F2" s="22" t="str">
        <f>CONCATENATE(A2,"+",B2,"+",$H$1)</f>
        <v>Срок регистрации+более 5 лет+ПК, ФР</v>
      </c>
      <c r="G2" s="22" t="s">
        <v>48</v>
      </c>
      <c r="H2" s="22">
        <v>0.8</v>
      </c>
      <c r="M2" s="22" t="s">
        <v>1</v>
      </c>
      <c r="N2" s="22" t="s">
        <v>65</v>
      </c>
      <c r="O2" s="22" t="s">
        <v>32</v>
      </c>
    </row>
    <row r="3" spans="1:15" x14ac:dyDescent="0.25">
      <c r="A3" s="22" t="s">
        <v>1</v>
      </c>
      <c r="B3" s="22" t="s">
        <v>65</v>
      </c>
      <c r="C3" s="22" t="str">
        <f t="shared" ref="C3:C66" si="0">CONCATENATE(A3,"+",B3,"+",$E$1)</f>
        <v>Срок регистрации+более 5 лет+ПК, ОДО</v>
      </c>
      <c r="D3" s="22" t="s">
        <v>32</v>
      </c>
      <c r="E3" s="22">
        <v>0.9</v>
      </c>
      <c r="F3" s="22" t="str">
        <f t="shared" ref="F3:F66" si="1">CONCATENATE(A3,"+",B3,"+",$H$1)</f>
        <v>Срок регистрации+более 5 лет+ПК, ФР</v>
      </c>
      <c r="G3" s="22" t="s">
        <v>48</v>
      </c>
      <c r="H3" s="22">
        <v>0.9</v>
      </c>
      <c r="M3" s="22" t="s">
        <v>1</v>
      </c>
      <c r="N3" s="22" t="s">
        <v>66</v>
      </c>
      <c r="O3" s="22" t="s">
        <v>33</v>
      </c>
    </row>
    <row r="4" spans="1:15" x14ac:dyDescent="0.25">
      <c r="A4" s="22" t="s">
        <v>1</v>
      </c>
      <c r="B4" s="22" t="s">
        <v>65</v>
      </c>
      <c r="C4" s="22" t="str">
        <f t="shared" si="0"/>
        <v>Срок регистрации+более 5 лет+ПК, ОДО</v>
      </c>
      <c r="D4" s="22" t="s">
        <v>32</v>
      </c>
      <c r="E4" s="22">
        <v>1</v>
      </c>
      <c r="F4" s="22" t="str">
        <f t="shared" si="1"/>
        <v>Срок регистрации+более 5 лет+ПК, ФР</v>
      </c>
      <c r="G4" s="22" t="s">
        <v>48</v>
      </c>
      <c r="H4" s="22">
        <v>1</v>
      </c>
      <c r="M4" s="22" t="s">
        <v>8</v>
      </c>
      <c r="N4" s="22" t="s">
        <v>67</v>
      </c>
      <c r="O4" s="22" t="s">
        <v>34</v>
      </c>
    </row>
    <row r="5" spans="1:15" x14ac:dyDescent="0.25">
      <c r="A5" s="22" t="s">
        <v>1</v>
      </c>
      <c r="B5" s="22" t="s">
        <v>66</v>
      </c>
      <c r="C5" s="22" t="str">
        <f t="shared" si="0"/>
        <v>Срок регистрации+более 10 лет+ПК, ОДО</v>
      </c>
      <c r="D5" s="22" t="s">
        <v>33</v>
      </c>
      <c r="E5" s="22">
        <v>0.7</v>
      </c>
      <c r="F5" s="22" t="str">
        <f t="shared" si="1"/>
        <v>Срок регистрации+более 10 лет+ПК, ФР</v>
      </c>
      <c r="G5" s="22" t="s">
        <v>49</v>
      </c>
      <c r="H5" s="22">
        <v>0.7</v>
      </c>
      <c r="M5" s="22" t="s">
        <v>8</v>
      </c>
      <c r="N5" s="22" t="s">
        <v>68</v>
      </c>
      <c r="O5" s="22" t="s">
        <v>35</v>
      </c>
    </row>
    <row r="6" spans="1:15" x14ac:dyDescent="0.25">
      <c r="A6" s="22" t="s">
        <v>1</v>
      </c>
      <c r="B6" s="22" t="s">
        <v>66</v>
      </c>
      <c r="C6" s="22" t="str">
        <f t="shared" si="0"/>
        <v>Срок регистрации+более 10 лет+ПК, ОДО</v>
      </c>
      <c r="D6" s="22" t="s">
        <v>33</v>
      </c>
      <c r="E6" s="22">
        <v>0.8</v>
      </c>
      <c r="F6" s="22" t="str">
        <f t="shared" si="1"/>
        <v>Срок регистрации+более 10 лет+ПК, ФР</v>
      </c>
      <c r="G6" s="22" t="s">
        <v>49</v>
      </c>
      <c r="H6" s="22">
        <v>0.8</v>
      </c>
      <c r="M6" s="22" t="s">
        <v>1</v>
      </c>
      <c r="N6" s="22" t="s">
        <v>18</v>
      </c>
      <c r="O6" s="22" t="s">
        <v>36</v>
      </c>
    </row>
    <row r="7" spans="1:15" x14ac:dyDescent="0.25">
      <c r="A7" s="22" t="s">
        <v>1</v>
      </c>
      <c r="B7" s="22" t="s">
        <v>66</v>
      </c>
      <c r="C7" s="22" t="str">
        <f t="shared" si="0"/>
        <v>Срок регистрации+более 10 лет+ПК, ОДО</v>
      </c>
      <c r="D7" s="22" t="s">
        <v>33</v>
      </c>
      <c r="E7" s="22">
        <v>0.9</v>
      </c>
      <c r="F7" s="22" t="str">
        <f t="shared" si="1"/>
        <v>Срок регистрации+более 10 лет+ПК, ФР</v>
      </c>
      <c r="G7" s="22" t="s">
        <v>49</v>
      </c>
      <c r="H7" s="22">
        <v>0.9</v>
      </c>
      <c r="M7" s="22" t="s">
        <v>2</v>
      </c>
      <c r="N7" s="22" t="s">
        <v>19</v>
      </c>
      <c r="O7" s="22" t="s">
        <v>37</v>
      </c>
    </row>
    <row r="8" spans="1:15" x14ac:dyDescent="0.25">
      <c r="A8" s="22" t="s">
        <v>1</v>
      </c>
      <c r="B8" s="22" t="s">
        <v>66</v>
      </c>
      <c r="C8" s="22" t="str">
        <f t="shared" si="0"/>
        <v>Срок регистрации+более 10 лет+ПК, ОДО</v>
      </c>
      <c r="D8" s="22" t="s">
        <v>33</v>
      </c>
      <c r="E8" s="22">
        <v>1</v>
      </c>
      <c r="F8" s="22" t="str">
        <f t="shared" si="1"/>
        <v>Срок регистрации+более 10 лет+ПК, ФР</v>
      </c>
      <c r="G8" s="22" t="s">
        <v>49</v>
      </c>
      <c r="H8" s="22">
        <v>1</v>
      </c>
      <c r="M8" s="22" t="s">
        <v>2</v>
      </c>
      <c r="N8" s="22" t="s">
        <v>20</v>
      </c>
      <c r="O8" s="22" t="s">
        <v>38</v>
      </c>
    </row>
    <row r="9" spans="1:15" x14ac:dyDescent="0.25">
      <c r="A9" s="22" t="s">
        <v>8</v>
      </c>
      <c r="B9" s="22" t="s">
        <v>67</v>
      </c>
      <c r="C9" s="22" t="str">
        <f t="shared" si="0"/>
        <v>Наличие, количество и статус исполнения контрактов+контракты ранее заключались и все были исполнены в срок+ПК, ОДО</v>
      </c>
      <c r="D9" s="22" t="s">
        <v>34</v>
      </c>
      <c r="E9" s="22">
        <v>0.8</v>
      </c>
      <c r="F9" s="22" t="str">
        <f t="shared" si="1"/>
        <v>Наличие, количество и статус исполнения контрактов+контракты ранее заключались и все были исполнены в срок+ПК, ФР</v>
      </c>
      <c r="G9" s="22" t="s">
        <v>50</v>
      </c>
      <c r="H9" s="22">
        <v>0.8</v>
      </c>
      <c r="M9" s="22" t="s">
        <v>3</v>
      </c>
      <c r="N9" s="22" t="s">
        <v>4</v>
      </c>
      <c r="O9" s="22" t="s">
        <v>39</v>
      </c>
    </row>
    <row r="10" spans="1:15" x14ac:dyDescent="0.25">
      <c r="A10" s="22" t="s">
        <v>8</v>
      </c>
      <c r="B10" s="22" t="s">
        <v>67</v>
      </c>
      <c r="C10" s="22" t="str">
        <f t="shared" si="0"/>
        <v>Наличие, количество и статус исполнения контрактов+контракты ранее заключались и все были исполнены в срок+ПК, ОДО</v>
      </c>
      <c r="D10" s="22" t="s">
        <v>34</v>
      </c>
      <c r="E10" s="22">
        <v>0.9</v>
      </c>
      <c r="F10" s="22" t="str">
        <f t="shared" si="1"/>
        <v>Наличие, количество и статус исполнения контрактов+контракты ранее заключались и все были исполнены в срок+ПК, ФР</v>
      </c>
      <c r="G10" s="22" t="s">
        <v>50</v>
      </c>
      <c r="H10" s="22">
        <v>0.9</v>
      </c>
      <c r="M10" s="22" t="s">
        <v>5</v>
      </c>
      <c r="N10" s="22" t="s">
        <v>21</v>
      </c>
      <c r="O10" s="22" t="s">
        <v>40</v>
      </c>
    </row>
    <row r="11" spans="1:15" x14ac:dyDescent="0.25">
      <c r="A11" s="22" t="s">
        <v>8</v>
      </c>
      <c r="B11" s="22" t="s">
        <v>67</v>
      </c>
      <c r="C11" s="22" t="str">
        <f t="shared" si="0"/>
        <v>Наличие, количество и статус исполнения контрактов+контракты ранее заключались и все были исполнены в срок+ПК, ОДО</v>
      </c>
      <c r="D11" s="22" t="s">
        <v>34</v>
      </c>
      <c r="E11" s="22">
        <v>1</v>
      </c>
      <c r="F11" s="22" t="str">
        <f t="shared" si="1"/>
        <v>Наличие, количество и статус исполнения контрактов+контракты ранее заключались и все были исполнены в срок+ПК, ФР</v>
      </c>
      <c r="G11" s="22" t="s">
        <v>50</v>
      </c>
      <c r="H11" s="22">
        <v>1</v>
      </c>
      <c r="M11" s="22" t="s">
        <v>5</v>
      </c>
      <c r="N11" s="22" t="s">
        <v>22</v>
      </c>
      <c r="O11" s="22" t="s">
        <v>41</v>
      </c>
    </row>
    <row r="12" spans="1:15" x14ac:dyDescent="0.25">
      <c r="A12" s="22" t="s">
        <v>8</v>
      </c>
      <c r="B12" s="22" t="s">
        <v>68</v>
      </c>
      <c r="C12" s="22" t="str">
        <f t="shared" si="0"/>
        <v>Наличие, количество и статус исполнения контрактов+контракты ранее заключались, часть из них исполнена раньше срока+ПК, ОДО</v>
      </c>
      <c r="D12" s="22" t="s">
        <v>35</v>
      </c>
      <c r="E12" s="22">
        <v>0.75</v>
      </c>
      <c r="F12" s="22" t="str">
        <f t="shared" si="1"/>
        <v>Наличие, количество и статус исполнения контрактов+контракты ранее заключались, часть из них исполнена раньше срока+ПК, ФР</v>
      </c>
      <c r="G12" s="22" t="s">
        <v>51</v>
      </c>
      <c r="H12" s="22">
        <v>0.75</v>
      </c>
      <c r="M12" s="22" t="s">
        <v>6</v>
      </c>
      <c r="N12" s="22" t="s">
        <v>23</v>
      </c>
      <c r="O12" s="22" t="s">
        <v>42</v>
      </c>
    </row>
    <row r="13" spans="1:15" x14ac:dyDescent="0.25">
      <c r="A13" s="22" t="s">
        <v>8</v>
      </c>
      <c r="B13" s="22" t="s">
        <v>68</v>
      </c>
      <c r="C13" s="22" t="str">
        <f t="shared" si="0"/>
        <v>Наличие, количество и статус исполнения контрактов+контракты ранее заключались, часть из них исполнена раньше срока+ПК, ОДО</v>
      </c>
      <c r="D13" s="22" t="s">
        <v>35</v>
      </c>
      <c r="E13" s="22">
        <v>0.8</v>
      </c>
      <c r="F13" s="22" t="str">
        <f t="shared" si="1"/>
        <v>Наличие, количество и статус исполнения контрактов+контракты ранее заключались, часть из них исполнена раньше срока+ПК, ФР</v>
      </c>
      <c r="G13" s="22" t="s">
        <v>51</v>
      </c>
      <c r="H13" s="22">
        <v>0.8</v>
      </c>
      <c r="M13" s="22" t="s">
        <v>6</v>
      </c>
      <c r="N13" s="22" t="s">
        <v>22</v>
      </c>
      <c r="O13" s="22" t="s">
        <v>43</v>
      </c>
    </row>
    <row r="14" spans="1:15" x14ac:dyDescent="0.25">
      <c r="A14" s="22" t="s">
        <v>8</v>
      </c>
      <c r="B14" s="22" t="s">
        <v>68</v>
      </c>
      <c r="C14" s="22" t="str">
        <f t="shared" si="0"/>
        <v>Наличие, количество и статус исполнения контрактов+контракты ранее заключались, часть из них исполнена раньше срока+ПК, ОДО</v>
      </c>
      <c r="D14" s="22" t="s">
        <v>35</v>
      </c>
      <c r="E14" s="22">
        <v>0.85</v>
      </c>
      <c r="F14" s="22" t="str">
        <f t="shared" si="1"/>
        <v>Наличие, количество и статус исполнения контрактов+контракты ранее заключались, часть из них исполнена раньше срока+ПК, ФР</v>
      </c>
      <c r="G14" s="22" t="s">
        <v>51</v>
      </c>
      <c r="H14" s="22">
        <v>0.85</v>
      </c>
      <c r="M14" s="22" t="s">
        <v>7</v>
      </c>
      <c r="N14" s="22" t="s">
        <v>0</v>
      </c>
      <c r="O14" s="22" t="s">
        <v>44</v>
      </c>
    </row>
    <row r="15" spans="1:15" x14ac:dyDescent="0.25">
      <c r="A15" s="22" t="s">
        <v>8</v>
      </c>
      <c r="B15" s="22" t="s">
        <v>68</v>
      </c>
      <c r="C15" s="22" t="str">
        <f t="shared" si="0"/>
        <v>Наличие, количество и статус исполнения контрактов+контракты ранее заключались, часть из них исполнена раньше срока+ПК, ОДО</v>
      </c>
      <c r="D15" s="22" t="s">
        <v>35</v>
      </c>
      <c r="E15" s="22">
        <v>0.9</v>
      </c>
      <c r="F15" s="22" t="str">
        <f t="shared" si="1"/>
        <v>Наличие, количество и статус исполнения контрактов+контракты ранее заключались, часть из них исполнена раньше срока+ПК, ФР</v>
      </c>
      <c r="G15" s="22" t="s">
        <v>51</v>
      </c>
      <c r="H15" s="22">
        <v>0.9</v>
      </c>
      <c r="M15" s="22" t="s">
        <v>8</v>
      </c>
      <c r="N15" s="22" t="s">
        <v>24</v>
      </c>
      <c r="O15" s="22" t="s">
        <v>45</v>
      </c>
    </row>
    <row r="16" spans="1:15" x14ac:dyDescent="0.25">
      <c r="A16" s="22" t="s">
        <v>8</v>
      </c>
      <c r="B16" s="22" t="s">
        <v>68</v>
      </c>
      <c r="C16" s="22" t="str">
        <f t="shared" si="0"/>
        <v>Наличие, количество и статус исполнения контрактов+контракты ранее заключались, часть из них исполнена раньше срока+ПК, ОДО</v>
      </c>
      <c r="D16" s="22" t="s">
        <v>35</v>
      </c>
      <c r="E16" s="22">
        <v>0.95</v>
      </c>
      <c r="F16" s="22" t="str">
        <f t="shared" si="1"/>
        <v>Наличие, количество и статус исполнения контрактов+контракты ранее заключались, часть из них исполнена раньше срока+ПК, ФР</v>
      </c>
      <c r="G16" s="22" t="s">
        <v>51</v>
      </c>
      <c r="H16" s="22">
        <v>0.95</v>
      </c>
      <c r="M16" s="22" t="s">
        <v>8</v>
      </c>
      <c r="N16" s="22" t="s">
        <v>25</v>
      </c>
      <c r="O16" s="22" t="s">
        <v>46</v>
      </c>
    </row>
    <row r="17" spans="1:15" x14ac:dyDescent="0.25">
      <c r="A17" s="22" t="s">
        <v>8</v>
      </c>
      <c r="B17" s="22" t="s">
        <v>68</v>
      </c>
      <c r="C17" s="22" t="str">
        <f t="shared" si="0"/>
        <v>Наличие, количество и статус исполнения контрактов+контракты ранее заключались, часть из них исполнена раньше срока+ПК, ОДО</v>
      </c>
      <c r="D17" s="22" t="s">
        <v>35</v>
      </c>
      <c r="E17" s="22">
        <v>1</v>
      </c>
      <c r="F17" s="22" t="str">
        <f t="shared" si="1"/>
        <v>Наличие, количество и статус исполнения контрактов+контракты ранее заключались, часть из них исполнена раньше срока+ПК, ФР</v>
      </c>
      <c r="G17" s="22" t="s">
        <v>51</v>
      </c>
      <c r="H17" s="22">
        <v>1</v>
      </c>
      <c r="M17" s="22" t="s">
        <v>8</v>
      </c>
      <c r="N17" s="22" t="s">
        <v>26</v>
      </c>
      <c r="O17" s="22" t="s">
        <v>47</v>
      </c>
    </row>
    <row r="18" spans="1:15" x14ac:dyDescent="0.25">
      <c r="A18" s="22" t="s">
        <v>1</v>
      </c>
      <c r="B18" s="22" t="s">
        <v>18</v>
      </c>
      <c r="C18" s="22" t="str">
        <f t="shared" si="0"/>
        <v>Срок регистрации+менее 2-лет+ПК, ОДО</v>
      </c>
      <c r="D18" s="22" t="s">
        <v>36</v>
      </c>
      <c r="E18" s="22">
        <v>1</v>
      </c>
      <c r="F18" s="22" t="str">
        <f t="shared" si="1"/>
        <v>Срок регистрации+менее 2-лет+ПК, ФР</v>
      </c>
      <c r="G18" s="22" t="s">
        <v>52</v>
      </c>
      <c r="H18" s="22">
        <v>1</v>
      </c>
      <c r="M18" s="22" t="s">
        <v>8</v>
      </c>
      <c r="N18" s="22" t="s">
        <v>27</v>
      </c>
      <c r="O18" s="22" t="s">
        <v>69</v>
      </c>
    </row>
    <row r="19" spans="1:15" x14ac:dyDescent="0.25">
      <c r="A19" s="22" t="s">
        <v>1</v>
      </c>
      <c r="B19" s="22" t="s">
        <v>18</v>
      </c>
      <c r="C19" s="22" t="str">
        <f t="shared" si="0"/>
        <v>Срок регистрации+менее 2-лет+ПК, ОДО</v>
      </c>
      <c r="D19" s="22" t="s">
        <v>36</v>
      </c>
      <c r="E19" s="22">
        <v>1.5</v>
      </c>
      <c r="F19" s="22" t="str">
        <f t="shared" si="1"/>
        <v>Срок регистрации+менее 2-лет+ПК, ФР</v>
      </c>
      <c r="G19" s="22" t="s">
        <v>52</v>
      </c>
      <c r="H19" s="22">
        <v>1.5</v>
      </c>
      <c r="M19" s="22" t="s">
        <v>9</v>
      </c>
      <c r="N19" s="22" t="s">
        <v>28</v>
      </c>
      <c r="O19" s="22" t="s">
        <v>71</v>
      </c>
    </row>
    <row r="20" spans="1:15" x14ac:dyDescent="0.25">
      <c r="A20" s="22" t="s">
        <v>1</v>
      </c>
      <c r="B20" s="22" t="s">
        <v>18</v>
      </c>
      <c r="C20" s="22" t="str">
        <f t="shared" si="0"/>
        <v>Срок регистрации+менее 2-лет+ПК, ОДО</v>
      </c>
      <c r="D20" s="22" t="s">
        <v>36</v>
      </c>
      <c r="E20" s="22">
        <v>2</v>
      </c>
      <c r="F20" s="22" t="str">
        <f t="shared" si="1"/>
        <v>Срок регистрации+менее 2-лет+ПК, ФР</v>
      </c>
      <c r="G20" s="22" t="s">
        <v>52</v>
      </c>
      <c r="H20" s="22">
        <v>2</v>
      </c>
      <c r="M20" s="22" t="s">
        <v>10</v>
      </c>
      <c r="N20" s="22" t="s">
        <v>29</v>
      </c>
      <c r="O20" s="22" t="s">
        <v>73</v>
      </c>
    </row>
    <row r="21" spans="1:15" x14ac:dyDescent="0.25">
      <c r="A21" s="22" t="s">
        <v>1</v>
      </c>
      <c r="B21" s="22" t="s">
        <v>18</v>
      </c>
      <c r="C21" s="22" t="str">
        <f t="shared" si="0"/>
        <v>Срок регистрации+менее 2-лет+ПК, ОДО</v>
      </c>
      <c r="D21" s="22" t="s">
        <v>36</v>
      </c>
      <c r="E21" s="22">
        <v>2.5</v>
      </c>
      <c r="F21" s="22" t="str">
        <f t="shared" si="1"/>
        <v>Срок регистрации+менее 2-лет+ПК, ФР</v>
      </c>
      <c r="G21" s="22" t="s">
        <v>52</v>
      </c>
      <c r="H21" s="22">
        <v>2.5</v>
      </c>
      <c r="M21" s="22" t="s">
        <v>11</v>
      </c>
      <c r="N21" s="22" t="s">
        <v>75</v>
      </c>
      <c r="O21" s="22" t="s">
        <v>76</v>
      </c>
    </row>
    <row r="22" spans="1:15" x14ac:dyDescent="0.25">
      <c r="A22" s="22" t="s">
        <v>1</v>
      </c>
      <c r="B22" s="22" t="s">
        <v>18</v>
      </c>
      <c r="C22" s="22" t="str">
        <f t="shared" si="0"/>
        <v>Срок регистрации+менее 2-лет+ПК, ОДО</v>
      </c>
      <c r="D22" s="22" t="s">
        <v>36</v>
      </c>
      <c r="E22" s="22">
        <v>3</v>
      </c>
      <c r="F22" s="22" t="str">
        <f t="shared" si="1"/>
        <v>Срок регистрации+менее 2-лет+ПК, ФР</v>
      </c>
      <c r="G22" s="22" t="s">
        <v>52</v>
      </c>
      <c r="H22" s="22">
        <v>3</v>
      </c>
      <c r="M22" s="22" t="s">
        <v>78</v>
      </c>
      <c r="N22" s="22" t="s">
        <v>0</v>
      </c>
      <c r="O22" s="22" t="s">
        <v>79</v>
      </c>
    </row>
    <row r="23" spans="1:15" x14ac:dyDescent="0.25">
      <c r="A23" s="22" t="s">
        <v>2</v>
      </c>
      <c r="B23" s="22" t="s">
        <v>19</v>
      </c>
      <c r="C23" s="22" t="str">
        <f t="shared" si="0"/>
        <v>Реорганизация организации+реорганизация была произведена ранее+ПК, ОДО</v>
      </c>
      <c r="D23" s="22" t="s">
        <v>37</v>
      </c>
      <c r="E23" s="22">
        <v>1</v>
      </c>
      <c r="F23" s="22" t="str">
        <f t="shared" si="1"/>
        <v>Реорганизация организации+реорганизация была произведена ранее+ПК, ФР</v>
      </c>
      <c r="G23" s="22" t="s">
        <v>53</v>
      </c>
      <c r="H23" s="22">
        <v>1</v>
      </c>
      <c r="M23" s="22" t="s">
        <v>81</v>
      </c>
      <c r="N23" s="22" t="s">
        <v>0</v>
      </c>
      <c r="O23" s="22" t="s">
        <v>82</v>
      </c>
    </row>
    <row r="24" spans="1:15" x14ac:dyDescent="0.25">
      <c r="A24" s="22" t="s">
        <v>2</v>
      </c>
      <c r="B24" s="22" t="s">
        <v>19</v>
      </c>
      <c r="C24" s="22" t="str">
        <f t="shared" si="0"/>
        <v>Реорганизация организации+реорганизация была произведена ранее+ПК, ОДО</v>
      </c>
      <c r="D24" s="22" t="s">
        <v>37</v>
      </c>
      <c r="E24" s="22">
        <v>1.5</v>
      </c>
      <c r="F24" s="22" t="str">
        <f t="shared" si="1"/>
        <v>Реорганизация организации+реорганизация была произведена ранее+ПК, ФР</v>
      </c>
      <c r="G24" s="22" t="s">
        <v>53</v>
      </c>
      <c r="H24" s="22">
        <v>1.5</v>
      </c>
      <c r="M24" s="22" t="s">
        <v>84</v>
      </c>
      <c r="N24" s="22" t="s">
        <v>85</v>
      </c>
      <c r="O24" s="22" t="s">
        <v>86</v>
      </c>
    </row>
    <row r="25" spans="1:15" x14ac:dyDescent="0.25">
      <c r="A25" s="22" t="s">
        <v>2</v>
      </c>
      <c r="B25" s="22" t="s">
        <v>19</v>
      </c>
      <c r="C25" s="22" t="str">
        <f t="shared" si="0"/>
        <v>Реорганизация организации+реорганизация была произведена ранее+ПК, ОДО</v>
      </c>
      <c r="D25" s="22" t="s">
        <v>37</v>
      </c>
      <c r="E25" s="22">
        <v>2</v>
      </c>
      <c r="F25" s="22" t="str">
        <f t="shared" si="1"/>
        <v>Реорганизация организации+реорганизация была произведена ранее+ПК, ФР</v>
      </c>
      <c r="G25" s="22" t="s">
        <v>53</v>
      </c>
      <c r="H25" s="22">
        <v>2</v>
      </c>
    </row>
    <row r="26" spans="1:15" x14ac:dyDescent="0.25">
      <c r="A26" s="22" t="s">
        <v>2</v>
      </c>
      <c r="B26" s="22" t="s">
        <v>20</v>
      </c>
      <c r="C26" s="22" t="str">
        <f t="shared" si="0"/>
        <v>Реорганизация организации+в процессе реорганизации+ПК, ОДО</v>
      </c>
      <c r="D26" s="22" t="s">
        <v>38</v>
      </c>
      <c r="E26" s="22">
        <v>1</v>
      </c>
      <c r="F26" s="22" t="str">
        <f t="shared" si="1"/>
        <v>Реорганизация организации+в процессе реорганизации+ПК, ФР</v>
      </c>
      <c r="G26" s="22" t="s">
        <v>54</v>
      </c>
      <c r="H26" s="22">
        <v>1</v>
      </c>
    </row>
    <row r="27" spans="1:15" x14ac:dyDescent="0.25">
      <c r="A27" s="22" t="s">
        <v>2</v>
      </c>
      <c r="B27" s="22" t="s">
        <v>20</v>
      </c>
      <c r="C27" s="22" t="str">
        <f t="shared" si="0"/>
        <v>Реорганизация организации+в процессе реорганизации+ПК, ОДО</v>
      </c>
      <c r="D27" s="22" t="s">
        <v>38</v>
      </c>
      <c r="E27" s="22">
        <v>1.5</v>
      </c>
      <c r="F27" s="22" t="str">
        <f t="shared" si="1"/>
        <v>Реорганизация организации+в процессе реорганизации+ПК, ФР</v>
      </c>
      <c r="G27" s="22" t="s">
        <v>54</v>
      </c>
      <c r="H27" s="22">
        <v>1.5</v>
      </c>
    </row>
    <row r="28" spans="1:15" x14ac:dyDescent="0.25">
      <c r="A28" s="22" t="s">
        <v>2</v>
      </c>
      <c r="B28" s="22" t="s">
        <v>20</v>
      </c>
      <c r="C28" s="22" t="str">
        <f t="shared" si="0"/>
        <v>Реорганизация организации+в процессе реорганизации+ПК, ОДО</v>
      </c>
      <c r="D28" s="22" t="s">
        <v>38</v>
      </c>
      <c r="E28" s="22">
        <v>2</v>
      </c>
      <c r="F28" s="22" t="str">
        <f t="shared" si="1"/>
        <v>Реорганизация организации+в процессе реорганизации+ПК, ФР</v>
      </c>
      <c r="G28" s="22" t="s">
        <v>54</v>
      </c>
      <c r="H28" s="22">
        <v>2</v>
      </c>
    </row>
    <row r="29" spans="1:15" x14ac:dyDescent="0.25">
      <c r="A29" s="22" t="s">
        <v>3</v>
      </c>
      <c r="B29" s="22" t="s">
        <v>4</v>
      </c>
      <c r="C29" s="22" t="str">
        <f t="shared" si="0"/>
        <v>Заблокированные банковские счета+есть+ПК, ОДО</v>
      </c>
      <c r="D29" s="22" t="s">
        <v>39</v>
      </c>
      <c r="E29" s="22">
        <v>1</v>
      </c>
      <c r="F29" s="22" t="str">
        <f t="shared" si="1"/>
        <v>Заблокированные банковские счета+есть+ПК, ФР</v>
      </c>
      <c r="G29" s="22" t="s">
        <v>55</v>
      </c>
      <c r="H29" s="22">
        <v>1</v>
      </c>
    </row>
    <row r="30" spans="1:15" x14ac:dyDescent="0.25">
      <c r="A30" s="22" t="s">
        <v>3</v>
      </c>
      <c r="B30" s="22" t="s">
        <v>4</v>
      </c>
      <c r="C30" s="22" t="str">
        <f t="shared" si="0"/>
        <v>Заблокированные банковские счета+есть+ПК, ОДО</v>
      </c>
      <c r="D30" s="22" t="s">
        <v>39</v>
      </c>
      <c r="E30" s="22">
        <v>1.5</v>
      </c>
      <c r="F30" s="22" t="str">
        <f t="shared" si="1"/>
        <v>Заблокированные банковские счета+есть+ПК, ФР</v>
      </c>
      <c r="G30" s="22" t="s">
        <v>55</v>
      </c>
      <c r="H30" s="22">
        <v>1.5</v>
      </c>
    </row>
    <row r="31" spans="1:15" x14ac:dyDescent="0.25">
      <c r="A31" s="22" t="s">
        <v>3</v>
      </c>
      <c r="B31" s="22" t="s">
        <v>4</v>
      </c>
      <c r="C31" s="22" t="str">
        <f t="shared" si="0"/>
        <v>Заблокированные банковские счета+есть+ПК, ОДО</v>
      </c>
      <c r="D31" s="22" t="s">
        <v>39</v>
      </c>
      <c r="E31" s="22">
        <v>2</v>
      </c>
      <c r="F31" s="22" t="str">
        <f t="shared" si="1"/>
        <v>Заблокированные банковские счета+есть+ПК, ФР</v>
      </c>
      <c r="G31" s="22" t="s">
        <v>55</v>
      </c>
      <c r="H31" s="22">
        <v>2</v>
      </c>
    </row>
    <row r="32" spans="1:15" x14ac:dyDescent="0.25">
      <c r="A32" s="22" t="s">
        <v>5</v>
      </c>
      <c r="B32" s="22" t="s">
        <v>21</v>
      </c>
      <c r="C32" s="22" t="str">
        <f t="shared" si="0"/>
        <v>Информация о Генеральном директоре+массовый директор+ПК, ОДО</v>
      </c>
      <c r="D32" s="22" t="s">
        <v>40</v>
      </c>
      <c r="E32" s="22">
        <v>1</v>
      </c>
      <c r="F32" s="22" t="str">
        <f t="shared" si="1"/>
        <v>Информация о Генеральном директоре+массовый директор+ПК, ФР</v>
      </c>
      <c r="G32" s="22" t="s">
        <v>56</v>
      </c>
      <c r="H32" s="22">
        <v>1</v>
      </c>
    </row>
    <row r="33" spans="1:8" x14ac:dyDescent="0.25">
      <c r="A33" s="22" t="s">
        <v>5</v>
      </c>
      <c r="B33" s="22" t="s">
        <v>21</v>
      </c>
      <c r="C33" s="22" t="str">
        <f t="shared" si="0"/>
        <v>Информация о Генеральном директоре+массовый директор+ПК, ОДО</v>
      </c>
      <c r="D33" s="22" t="s">
        <v>40</v>
      </c>
      <c r="E33" s="22">
        <v>1.5</v>
      </c>
      <c r="F33" s="22" t="str">
        <f t="shared" si="1"/>
        <v>Информация о Генеральном директоре+массовый директор+ПК, ФР</v>
      </c>
      <c r="G33" s="22" t="s">
        <v>56</v>
      </c>
      <c r="H33" s="22">
        <v>1.5</v>
      </c>
    </row>
    <row r="34" spans="1:8" x14ac:dyDescent="0.25">
      <c r="A34" s="22" t="s">
        <v>5</v>
      </c>
      <c r="B34" s="22" t="s">
        <v>21</v>
      </c>
      <c r="C34" s="22" t="str">
        <f t="shared" si="0"/>
        <v>Информация о Генеральном директоре+массовый директор+ПК, ОДО</v>
      </c>
      <c r="D34" s="22" t="s">
        <v>40</v>
      </c>
      <c r="E34" s="22">
        <v>2</v>
      </c>
      <c r="F34" s="22" t="str">
        <f t="shared" si="1"/>
        <v>Информация о Генеральном директоре+массовый директор+ПК, ФР</v>
      </c>
      <c r="G34" s="22" t="s">
        <v>56</v>
      </c>
      <c r="H34" s="22">
        <v>2</v>
      </c>
    </row>
    <row r="35" spans="1:8" x14ac:dyDescent="0.25">
      <c r="A35" s="22" t="s">
        <v>5</v>
      </c>
      <c r="B35" s="22" t="s">
        <v>22</v>
      </c>
      <c r="C35" s="22" t="str">
        <f t="shared" si="0"/>
        <v>Информация о Генеральном директоре+входит в список дисквалифицированных лиц+ПК, ОДО</v>
      </c>
      <c r="D35" s="22" t="s">
        <v>41</v>
      </c>
      <c r="E35" s="22">
        <v>1.5</v>
      </c>
      <c r="F35" s="22" t="str">
        <f t="shared" si="1"/>
        <v>Информация о Генеральном директоре+входит в список дисквалифицированных лиц+ПК, ФР</v>
      </c>
      <c r="G35" s="22" t="s">
        <v>57</v>
      </c>
      <c r="H35" s="22">
        <v>1.5</v>
      </c>
    </row>
    <row r="36" spans="1:8" x14ac:dyDescent="0.25">
      <c r="A36" s="22" t="s">
        <v>5</v>
      </c>
      <c r="B36" s="22" t="s">
        <v>22</v>
      </c>
      <c r="C36" s="22" t="str">
        <f t="shared" si="0"/>
        <v>Информация о Генеральном директоре+входит в список дисквалифицированных лиц+ПК, ОДО</v>
      </c>
      <c r="D36" s="22" t="s">
        <v>41</v>
      </c>
      <c r="E36" s="22">
        <v>2</v>
      </c>
      <c r="F36" s="22" t="str">
        <f t="shared" si="1"/>
        <v>Информация о Генеральном директоре+входит в список дисквалифицированных лиц+ПК, ФР</v>
      </c>
      <c r="G36" s="22" t="s">
        <v>57</v>
      </c>
      <c r="H36" s="22">
        <v>2</v>
      </c>
    </row>
    <row r="37" spans="1:8" x14ac:dyDescent="0.25">
      <c r="A37" s="22" t="s">
        <v>5</v>
      </c>
      <c r="B37" s="22" t="s">
        <v>22</v>
      </c>
      <c r="C37" s="22" t="str">
        <f t="shared" si="0"/>
        <v>Информация о Генеральном директоре+входит в список дисквалифицированных лиц+ПК, ОДО</v>
      </c>
      <c r="D37" s="22" t="s">
        <v>41</v>
      </c>
      <c r="E37" s="22">
        <v>2.5</v>
      </c>
      <c r="F37" s="22" t="str">
        <f t="shared" si="1"/>
        <v>Информация о Генеральном директоре+входит в список дисквалифицированных лиц+ПК, ФР</v>
      </c>
      <c r="G37" s="22" t="s">
        <v>57</v>
      </c>
      <c r="H37" s="22">
        <v>2.5</v>
      </c>
    </row>
    <row r="38" spans="1:8" x14ac:dyDescent="0.25">
      <c r="A38" s="22" t="s">
        <v>6</v>
      </c>
      <c r="B38" s="22" t="s">
        <v>23</v>
      </c>
      <c r="C38" s="22" t="str">
        <f t="shared" si="0"/>
        <v>Информация о собственнике+массовый совладелец+ПК, ОДО</v>
      </c>
      <c r="D38" s="22" t="s">
        <v>42</v>
      </c>
      <c r="E38" s="22">
        <v>1</v>
      </c>
      <c r="F38" s="22" t="str">
        <f t="shared" si="1"/>
        <v>Информация о собственнике+массовый совладелец+ПК, ФР</v>
      </c>
      <c r="G38" s="22" t="s">
        <v>58</v>
      </c>
      <c r="H38" s="22">
        <v>1</v>
      </c>
    </row>
    <row r="39" spans="1:8" x14ac:dyDescent="0.25">
      <c r="A39" s="22" t="s">
        <v>6</v>
      </c>
      <c r="B39" s="22" t="s">
        <v>23</v>
      </c>
      <c r="C39" s="22" t="str">
        <f t="shared" si="0"/>
        <v>Информация о собственнике+массовый совладелец+ПК, ОДО</v>
      </c>
      <c r="D39" s="22" t="s">
        <v>42</v>
      </c>
      <c r="E39" s="22">
        <v>1.5</v>
      </c>
      <c r="F39" s="22" t="str">
        <f t="shared" si="1"/>
        <v>Информация о собственнике+массовый совладелец+ПК, ФР</v>
      </c>
      <c r="G39" s="22" t="s">
        <v>58</v>
      </c>
      <c r="H39" s="22">
        <v>1.5</v>
      </c>
    </row>
    <row r="40" spans="1:8" x14ac:dyDescent="0.25">
      <c r="A40" s="22" t="s">
        <v>6</v>
      </c>
      <c r="B40" s="22" t="s">
        <v>23</v>
      </c>
      <c r="C40" s="22" t="str">
        <f t="shared" si="0"/>
        <v>Информация о собственнике+массовый совладелец+ПК, ОДО</v>
      </c>
      <c r="D40" s="22" t="s">
        <v>42</v>
      </c>
      <c r="E40" s="22">
        <v>2</v>
      </c>
      <c r="F40" s="22" t="str">
        <f t="shared" si="1"/>
        <v>Информация о собственнике+массовый совладелец+ПК, ФР</v>
      </c>
      <c r="G40" s="22" t="s">
        <v>58</v>
      </c>
      <c r="H40" s="22">
        <v>2</v>
      </c>
    </row>
    <row r="41" spans="1:8" x14ac:dyDescent="0.25">
      <c r="A41" s="22" t="s">
        <v>6</v>
      </c>
      <c r="B41" s="22" t="s">
        <v>22</v>
      </c>
      <c r="C41" s="22" t="str">
        <f t="shared" si="0"/>
        <v>Информация о собственнике+входит в список дисквалифицированных лиц+ПК, ОДО</v>
      </c>
      <c r="D41" s="22" t="s">
        <v>43</v>
      </c>
      <c r="E41" s="22">
        <v>1.5</v>
      </c>
      <c r="F41" s="22" t="str">
        <f t="shared" si="1"/>
        <v>Информация о собственнике+входит в список дисквалифицированных лиц+ПК, ФР</v>
      </c>
      <c r="G41" s="22" t="s">
        <v>59</v>
      </c>
      <c r="H41" s="22">
        <v>1.5</v>
      </c>
    </row>
    <row r="42" spans="1:8" x14ac:dyDescent="0.25">
      <c r="A42" s="22" t="s">
        <v>6</v>
      </c>
      <c r="B42" s="22" t="s">
        <v>22</v>
      </c>
      <c r="C42" s="22" t="str">
        <f t="shared" si="0"/>
        <v>Информация о собственнике+входит в список дисквалифицированных лиц+ПК, ОДО</v>
      </c>
      <c r="D42" s="22" t="s">
        <v>43</v>
      </c>
      <c r="E42" s="22">
        <v>2</v>
      </c>
      <c r="F42" s="22" t="str">
        <f t="shared" si="1"/>
        <v>Информация о собственнике+входит в список дисквалифицированных лиц+ПК, ФР</v>
      </c>
      <c r="G42" s="22" t="s">
        <v>59</v>
      </c>
      <c r="H42" s="22">
        <v>2</v>
      </c>
    </row>
    <row r="43" spans="1:8" x14ac:dyDescent="0.25">
      <c r="A43" s="22" t="s">
        <v>6</v>
      </c>
      <c r="B43" s="22" t="s">
        <v>22</v>
      </c>
      <c r="C43" s="22" t="str">
        <f t="shared" si="0"/>
        <v>Информация о собственнике+входит в список дисквалифицированных лиц+ПК, ОДО</v>
      </c>
      <c r="D43" s="22" t="s">
        <v>43</v>
      </c>
      <c r="E43" s="22">
        <v>2.5</v>
      </c>
      <c r="F43" s="22" t="str">
        <f t="shared" si="1"/>
        <v>Информация о собственнике+входит в список дисквалифицированных лиц+ПК, ФР</v>
      </c>
      <c r="G43" s="22" t="s">
        <v>59</v>
      </c>
      <c r="H43" s="22">
        <v>2.5</v>
      </c>
    </row>
    <row r="44" spans="1:8" x14ac:dyDescent="0.25">
      <c r="A44" s="22" t="s">
        <v>7</v>
      </c>
      <c r="B44" s="22" t="s">
        <v>0</v>
      </c>
      <c r="C44" s="22" t="str">
        <f t="shared" si="0"/>
        <v>Несвоевременная сдача финансовой или бухгалтерской отчетности+да+ПК, ОДО</v>
      </c>
      <c r="D44" s="22" t="s">
        <v>44</v>
      </c>
      <c r="E44" s="22">
        <v>1</v>
      </c>
      <c r="F44" s="22" t="str">
        <f t="shared" si="1"/>
        <v>Несвоевременная сдача финансовой или бухгалтерской отчетности+да+ПК, ФР</v>
      </c>
      <c r="G44" s="22" t="s">
        <v>60</v>
      </c>
      <c r="H44" s="22">
        <v>1</v>
      </c>
    </row>
    <row r="45" spans="1:8" x14ac:dyDescent="0.25">
      <c r="A45" s="22" t="s">
        <v>7</v>
      </c>
      <c r="B45" s="22" t="s">
        <v>0</v>
      </c>
      <c r="C45" s="22" t="str">
        <f t="shared" si="0"/>
        <v>Несвоевременная сдача финансовой или бухгалтерской отчетности+да+ПК, ОДО</v>
      </c>
      <c r="D45" s="22" t="s">
        <v>44</v>
      </c>
      <c r="E45" s="22">
        <v>1.5</v>
      </c>
      <c r="F45" s="22" t="str">
        <f t="shared" si="1"/>
        <v>Несвоевременная сдача финансовой или бухгалтерской отчетности+да+ПК, ФР</v>
      </c>
      <c r="G45" s="22" t="s">
        <v>60</v>
      </c>
      <c r="H45" s="22">
        <v>1.5</v>
      </c>
    </row>
    <row r="46" spans="1:8" x14ac:dyDescent="0.25">
      <c r="A46" s="22" t="s">
        <v>7</v>
      </c>
      <c r="B46" s="22" t="s">
        <v>0</v>
      </c>
      <c r="C46" s="22" t="str">
        <f t="shared" si="0"/>
        <v>Несвоевременная сдача финансовой или бухгалтерской отчетности+да+ПК, ОДО</v>
      </c>
      <c r="D46" s="22" t="s">
        <v>44</v>
      </c>
      <c r="E46" s="22">
        <v>2</v>
      </c>
      <c r="F46" s="22" t="str">
        <f t="shared" si="1"/>
        <v>Несвоевременная сдача финансовой или бухгалтерской отчетности+да+ПК, ФР</v>
      </c>
      <c r="G46" s="22" t="s">
        <v>60</v>
      </c>
      <c r="H46" s="22">
        <v>2</v>
      </c>
    </row>
    <row r="47" spans="1:8" x14ac:dyDescent="0.25">
      <c r="A47" s="22" t="s">
        <v>8</v>
      </c>
      <c r="B47" s="22" t="s">
        <v>24</v>
      </c>
      <c r="C47" s="22" t="str">
        <f t="shared" si="0"/>
        <v>Наличие, количество и статус исполнения контрактов+контракты ранее не заключались+ПК, ОДО</v>
      </c>
      <c r="D47" s="22" t="s">
        <v>45</v>
      </c>
      <c r="E47" s="22">
        <v>1</v>
      </c>
      <c r="F47" s="22" t="str">
        <f t="shared" si="1"/>
        <v>Наличие, количество и статус исполнения контрактов+контракты ранее не заключались+ПК, ФР</v>
      </c>
      <c r="G47" s="22" t="s">
        <v>61</v>
      </c>
      <c r="H47" s="22">
        <v>1</v>
      </c>
    </row>
    <row r="48" spans="1:8" x14ac:dyDescent="0.25">
      <c r="A48" s="22" t="s">
        <v>8</v>
      </c>
      <c r="B48" s="22" t="s">
        <v>24</v>
      </c>
      <c r="C48" s="22" t="str">
        <f t="shared" si="0"/>
        <v>Наличие, количество и статус исполнения контрактов+контракты ранее не заключались+ПК, ОДО</v>
      </c>
      <c r="D48" s="22" t="s">
        <v>45</v>
      </c>
      <c r="E48" s="22">
        <v>1.5</v>
      </c>
      <c r="F48" s="22" t="str">
        <f t="shared" si="1"/>
        <v>Наличие, количество и статус исполнения контрактов+контракты ранее не заключались+ПК, ФР</v>
      </c>
      <c r="G48" s="22" t="s">
        <v>61</v>
      </c>
      <c r="H48" s="22">
        <v>1.5</v>
      </c>
    </row>
    <row r="49" spans="1:8" x14ac:dyDescent="0.25">
      <c r="A49" s="22" t="s">
        <v>8</v>
      </c>
      <c r="B49" s="22" t="s">
        <v>24</v>
      </c>
      <c r="C49" s="22" t="str">
        <f t="shared" si="0"/>
        <v>Наличие, количество и статус исполнения контрактов+контракты ранее не заключались+ПК, ОДО</v>
      </c>
      <c r="D49" s="22" t="s">
        <v>45</v>
      </c>
      <c r="E49" s="22">
        <v>2</v>
      </c>
      <c r="F49" s="22" t="str">
        <f t="shared" si="1"/>
        <v>Наличие, количество и статус исполнения контрактов+контракты ранее не заключались+ПК, ФР</v>
      </c>
      <c r="G49" s="22" t="s">
        <v>61</v>
      </c>
      <c r="H49" s="22">
        <v>2</v>
      </c>
    </row>
    <row r="50" spans="1:8" x14ac:dyDescent="0.25">
      <c r="A50" s="22" t="s">
        <v>8</v>
      </c>
      <c r="B50" s="22" t="s">
        <v>25</v>
      </c>
      <c r="C50" s="22" t="str">
        <f t="shared" si="0"/>
        <v>Наличие, количество и статус исполнения контрактов+ранее были контракты, неисполненные в срок+ПК, ОДО</v>
      </c>
      <c r="D50" s="22" t="s">
        <v>46</v>
      </c>
      <c r="E50" s="22">
        <v>1.1000000000000001</v>
      </c>
      <c r="F50" s="22" t="str">
        <f t="shared" si="1"/>
        <v>Наличие, количество и статус исполнения контрактов+ранее были контракты, неисполненные в срок+ПК, ФР</v>
      </c>
      <c r="G50" s="22" t="s">
        <v>62</v>
      </c>
      <c r="H50" s="22">
        <v>1.1000000000000001</v>
      </c>
    </row>
    <row r="51" spans="1:8" x14ac:dyDescent="0.25">
      <c r="A51" s="22" t="s">
        <v>8</v>
      </c>
      <c r="B51" s="22" t="s">
        <v>25</v>
      </c>
      <c r="C51" s="22" t="str">
        <f t="shared" si="0"/>
        <v>Наличие, количество и статус исполнения контрактов+ранее были контракты, неисполненные в срок+ПК, ОДО</v>
      </c>
      <c r="D51" s="22" t="s">
        <v>46</v>
      </c>
      <c r="E51" s="22">
        <v>1.5</v>
      </c>
      <c r="F51" s="22" t="str">
        <f t="shared" si="1"/>
        <v>Наличие, количество и статус исполнения контрактов+ранее были контракты, неисполненные в срок+ПК, ФР</v>
      </c>
      <c r="G51" s="22" t="s">
        <v>62</v>
      </c>
      <c r="H51" s="22">
        <v>1.5</v>
      </c>
    </row>
    <row r="52" spans="1:8" x14ac:dyDescent="0.25">
      <c r="A52" s="22" t="s">
        <v>8</v>
      </c>
      <c r="B52" s="22" t="s">
        <v>25</v>
      </c>
      <c r="C52" s="22" t="str">
        <f t="shared" si="0"/>
        <v>Наличие, количество и статус исполнения контрактов+ранее были контракты, неисполненные в срок+ПК, ОДО</v>
      </c>
      <c r="D52" s="22" t="s">
        <v>46</v>
      </c>
      <c r="E52" s="22">
        <v>2</v>
      </c>
      <c r="F52" s="22" t="str">
        <f t="shared" si="1"/>
        <v>Наличие, количество и статус исполнения контрактов+ранее были контракты, неисполненные в срок+ПК, ФР</v>
      </c>
      <c r="G52" s="22" t="s">
        <v>62</v>
      </c>
      <c r="H52" s="22">
        <v>2</v>
      </c>
    </row>
    <row r="53" spans="1:8" x14ac:dyDescent="0.25">
      <c r="A53" s="22" t="s">
        <v>8</v>
      </c>
      <c r="B53" s="22" t="s">
        <v>25</v>
      </c>
      <c r="C53" s="22" t="str">
        <f t="shared" si="0"/>
        <v>Наличие, количество и статус исполнения контрактов+ранее были контракты, неисполненные в срок+ПК, ОДО</v>
      </c>
      <c r="D53" s="22" t="s">
        <v>46</v>
      </c>
      <c r="E53" s="22">
        <v>2.5</v>
      </c>
      <c r="F53" s="22" t="str">
        <f t="shared" si="1"/>
        <v>Наличие, количество и статус исполнения контрактов+ранее были контракты, неисполненные в срок+ПК, ФР</v>
      </c>
      <c r="G53" s="22" t="s">
        <v>62</v>
      </c>
      <c r="H53" s="22">
        <v>2.5</v>
      </c>
    </row>
    <row r="54" spans="1:8" x14ac:dyDescent="0.25">
      <c r="A54" s="22" t="s">
        <v>8</v>
      </c>
      <c r="B54" s="22" t="s">
        <v>25</v>
      </c>
      <c r="C54" s="22" t="str">
        <f t="shared" si="0"/>
        <v>Наличие, количество и статус исполнения контрактов+ранее были контракты, неисполненные в срок+ПК, ОДО</v>
      </c>
      <c r="D54" s="22" t="s">
        <v>46</v>
      </c>
      <c r="E54" s="22">
        <v>3</v>
      </c>
      <c r="F54" s="22" t="str">
        <f t="shared" si="1"/>
        <v>Наличие, количество и статус исполнения контрактов+ранее были контракты, неисполненные в срок+ПК, ФР</v>
      </c>
      <c r="G54" s="22" t="s">
        <v>62</v>
      </c>
      <c r="H54" s="22">
        <v>3</v>
      </c>
    </row>
    <row r="55" spans="1:8" x14ac:dyDescent="0.25">
      <c r="A55" s="22" t="s">
        <v>8</v>
      </c>
      <c r="B55" s="22" t="s">
        <v>26</v>
      </c>
      <c r="C55" s="22" t="str">
        <f t="shared" si="0"/>
        <v>Наличие, количество и статус исполнения контрактов+основная часть контрактов заключена с одним заказчиком+ПК, ОДО</v>
      </c>
      <c r="D55" s="22" t="s">
        <v>47</v>
      </c>
      <c r="E55" s="22">
        <v>1</v>
      </c>
      <c r="F55" s="22" t="str">
        <f t="shared" si="1"/>
        <v>Наличие, количество и статус исполнения контрактов+основная часть контрактов заключена с одним заказчиком+ПК, ФР</v>
      </c>
      <c r="G55" s="22" t="s">
        <v>63</v>
      </c>
      <c r="H55" s="22">
        <v>1</v>
      </c>
    </row>
    <row r="56" spans="1:8" x14ac:dyDescent="0.25">
      <c r="A56" s="22" t="s">
        <v>8</v>
      </c>
      <c r="B56" s="22" t="s">
        <v>26</v>
      </c>
      <c r="C56" s="22" t="str">
        <f t="shared" si="0"/>
        <v>Наличие, количество и статус исполнения контрактов+основная часть контрактов заключена с одним заказчиком+ПК, ОДО</v>
      </c>
      <c r="D56" s="22" t="s">
        <v>47</v>
      </c>
      <c r="E56" s="22">
        <v>1.5</v>
      </c>
      <c r="F56" s="22" t="str">
        <f t="shared" si="1"/>
        <v>Наличие, количество и статус исполнения контрактов+основная часть контрактов заключена с одним заказчиком+ПК, ФР</v>
      </c>
      <c r="G56" s="22" t="s">
        <v>63</v>
      </c>
      <c r="H56" s="22">
        <v>1.5</v>
      </c>
    </row>
    <row r="57" spans="1:8" x14ac:dyDescent="0.25">
      <c r="A57" s="22" t="s">
        <v>8</v>
      </c>
      <c r="B57" s="22" t="s">
        <v>26</v>
      </c>
      <c r="C57" s="22" t="str">
        <f t="shared" si="0"/>
        <v>Наличие, количество и статус исполнения контрактов+основная часть контрактов заключена с одним заказчиком+ПК, ОДО</v>
      </c>
      <c r="D57" s="22" t="s">
        <v>47</v>
      </c>
      <c r="E57" s="22">
        <v>2</v>
      </c>
      <c r="F57" s="22" t="str">
        <f t="shared" si="1"/>
        <v>Наличие, количество и статус исполнения контрактов+основная часть контрактов заключена с одним заказчиком+ПК, ФР</v>
      </c>
      <c r="G57" s="22" t="s">
        <v>63</v>
      </c>
      <c r="H57" s="22">
        <v>2</v>
      </c>
    </row>
    <row r="58" spans="1:8" x14ac:dyDescent="0.25">
      <c r="A58" s="22" t="s">
        <v>8</v>
      </c>
      <c r="B58" s="22" t="s">
        <v>27</v>
      </c>
      <c r="C58" s="22" t="str">
        <f t="shared" si="0"/>
        <v>Наличие, количество и статус исполнения контрактов+контракт заключен с данным заказчиком впервые+ПК, ОДО</v>
      </c>
      <c r="D58" s="22" t="s">
        <v>69</v>
      </c>
      <c r="E58" s="22">
        <v>1</v>
      </c>
      <c r="F58" s="22" t="str">
        <f t="shared" si="1"/>
        <v>Наличие, количество и статус исполнения контрактов+контракт заключен с данным заказчиком впервые+ПК, ФР</v>
      </c>
      <c r="G58" s="22" t="s">
        <v>70</v>
      </c>
      <c r="H58" s="22">
        <v>1</v>
      </c>
    </row>
    <row r="59" spans="1:8" x14ac:dyDescent="0.25">
      <c r="A59" s="22" t="s">
        <v>8</v>
      </c>
      <c r="B59" s="22" t="s">
        <v>27</v>
      </c>
      <c r="C59" s="22" t="str">
        <f t="shared" si="0"/>
        <v>Наличие, количество и статус исполнения контрактов+контракт заключен с данным заказчиком впервые+ПК, ОДО</v>
      </c>
      <c r="D59" s="22" t="s">
        <v>69</v>
      </c>
      <c r="E59" s="22">
        <v>1.5</v>
      </c>
      <c r="F59" s="22" t="str">
        <f t="shared" si="1"/>
        <v>Наличие, количество и статус исполнения контрактов+контракт заключен с данным заказчиком впервые+ПК, ФР</v>
      </c>
      <c r="G59" s="22" t="s">
        <v>70</v>
      </c>
      <c r="H59" s="22">
        <v>1.5</v>
      </c>
    </row>
    <row r="60" spans="1:8" x14ac:dyDescent="0.25">
      <c r="A60" s="22" t="s">
        <v>8</v>
      </c>
      <c r="B60" s="22" t="s">
        <v>27</v>
      </c>
      <c r="C60" s="22" t="str">
        <f t="shared" si="0"/>
        <v>Наличие, количество и статус исполнения контрактов+контракт заключен с данным заказчиком впервые+ПК, ОДО</v>
      </c>
      <c r="D60" s="22" t="s">
        <v>69</v>
      </c>
      <c r="E60" s="22">
        <v>2</v>
      </c>
      <c r="F60" s="22" t="str">
        <f t="shared" si="1"/>
        <v>Наличие, количество и статус исполнения контрактов+контракт заключен с данным заказчиком впервые+ПК, ФР</v>
      </c>
      <c r="G60" s="22" t="s">
        <v>70</v>
      </c>
      <c r="H60" s="22">
        <v>2</v>
      </c>
    </row>
    <row r="61" spans="1:8" x14ac:dyDescent="0.25">
      <c r="A61" s="22" t="s">
        <v>9</v>
      </c>
      <c r="B61" s="22" t="s">
        <v>28</v>
      </c>
      <c r="C61" s="22" t="str">
        <f t="shared" si="0"/>
        <v>Судебные иски+завершенные дела по искам в качестве ответчика по делам, связанным с неисполнением контрактов+ПК, ОДО</v>
      </c>
      <c r="D61" s="22" t="s">
        <v>71</v>
      </c>
      <c r="E61" s="22">
        <v>1.2</v>
      </c>
      <c r="F61" s="22" t="str">
        <f t="shared" si="1"/>
        <v>Судебные иски+завершенные дела по искам в качестве ответчика по делам, связанным с неисполнением контрактов+ПК, ФР</v>
      </c>
      <c r="G61" s="22" t="s">
        <v>72</v>
      </c>
      <c r="H61" s="22">
        <v>1.2</v>
      </c>
    </row>
    <row r="62" spans="1:8" x14ac:dyDescent="0.25">
      <c r="A62" s="22" t="s">
        <v>9</v>
      </c>
      <c r="B62" s="22" t="s">
        <v>28</v>
      </c>
      <c r="C62" s="22" t="str">
        <f t="shared" si="0"/>
        <v>Судебные иски+завершенные дела по искам в качестве ответчика по делам, связанным с неисполнением контрактов+ПК, ОДО</v>
      </c>
      <c r="D62" s="22" t="s">
        <v>71</v>
      </c>
      <c r="E62" s="22">
        <v>1.5</v>
      </c>
      <c r="F62" s="22" t="str">
        <f t="shared" si="1"/>
        <v>Судебные иски+завершенные дела по искам в качестве ответчика по делам, связанным с неисполнением контрактов+ПК, ФР</v>
      </c>
      <c r="G62" s="22" t="s">
        <v>72</v>
      </c>
      <c r="H62" s="22">
        <v>1.5</v>
      </c>
    </row>
    <row r="63" spans="1:8" x14ac:dyDescent="0.25">
      <c r="A63" s="22" t="s">
        <v>9</v>
      </c>
      <c r="B63" s="22" t="s">
        <v>28</v>
      </c>
      <c r="C63" s="22" t="str">
        <f t="shared" si="0"/>
        <v>Судебные иски+завершенные дела по искам в качестве ответчика по делам, связанным с неисполнением контрактов+ПК, ОДО</v>
      </c>
      <c r="D63" s="22" t="s">
        <v>71</v>
      </c>
      <c r="E63" s="22">
        <v>2</v>
      </c>
      <c r="F63" s="22" t="str">
        <f t="shared" si="1"/>
        <v>Судебные иски+завершенные дела по искам в качестве ответчика по делам, связанным с неисполнением контрактов+ПК, ФР</v>
      </c>
      <c r="G63" s="22" t="s">
        <v>72</v>
      </c>
      <c r="H63" s="22">
        <v>2</v>
      </c>
    </row>
    <row r="64" spans="1:8" x14ac:dyDescent="0.25">
      <c r="A64" s="22" t="s">
        <v>9</v>
      </c>
      <c r="B64" s="22" t="s">
        <v>28</v>
      </c>
      <c r="C64" s="22" t="str">
        <f t="shared" si="0"/>
        <v>Судебные иски+завершенные дела по искам в качестве ответчика по делам, связанным с неисполнением контрактов+ПК, ОДО</v>
      </c>
      <c r="D64" s="22" t="s">
        <v>71</v>
      </c>
      <c r="E64" s="22">
        <v>2.5</v>
      </c>
      <c r="F64" s="22" t="str">
        <f t="shared" si="1"/>
        <v>Судебные иски+завершенные дела по искам в качестве ответчика по делам, связанным с неисполнением контрактов+ПК, ФР</v>
      </c>
      <c r="G64" s="22" t="s">
        <v>72</v>
      </c>
      <c r="H64" s="22">
        <v>2.5</v>
      </c>
    </row>
    <row r="65" spans="1:8" x14ac:dyDescent="0.25">
      <c r="A65" s="22" t="s">
        <v>9</v>
      </c>
      <c r="B65" s="22" t="s">
        <v>28</v>
      </c>
      <c r="C65" s="22" t="str">
        <f t="shared" si="0"/>
        <v>Судебные иски+завершенные дела по искам в качестве ответчика по делам, связанным с неисполнением контрактов+ПК, ОДО</v>
      </c>
      <c r="D65" s="22" t="s">
        <v>71</v>
      </c>
      <c r="E65" s="22">
        <v>3</v>
      </c>
      <c r="F65" s="22" t="str">
        <f t="shared" si="1"/>
        <v>Судебные иски+завершенные дела по искам в качестве ответчика по делам, связанным с неисполнением контрактов+ПК, ФР</v>
      </c>
      <c r="G65" s="22" t="s">
        <v>72</v>
      </c>
      <c r="H65" s="22">
        <v>3</v>
      </c>
    </row>
    <row r="66" spans="1:8" x14ac:dyDescent="0.25">
      <c r="A66" s="22" t="s">
        <v>10</v>
      </c>
      <c r="B66" s="22" t="s">
        <v>29</v>
      </c>
      <c r="C66" s="22" t="str">
        <f t="shared" si="0"/>
        <v>Исполнительные производства+есть незакрытые+ПК, ОДО</v>
      </c>
      <c r="D66" s="22" t="s">
        <v>73</v>
      </c>
      <c r="E66" s="22">
        <v>1.1000000000000001</v>
      </c>
      <c r="F66" s="22" t="str">
        <f t="shared" si="1"/>
        <v>Исполнительные производства+есть незакрытые+ПК, ФР</v>
      </c>
      <c r="G66" s="22" t="s">
        <v>74</v>
      </c>
      <c r="H66" s="22">
        <v>1.1000000000000001</v>
      </c>
    </row>
    <row r="67" spans="1:8" x14ac:dyDescent="0.25">
      <c r="A67" s="22" t="s">
        <v>10</v>
      </c>
      <c r="B67" s="22" t="s">
        <v>29</v>
      </c>
      <c r="C67" s="22" t="str">
        <f t="shared" ref="C67:C85" si="2">CONCATENATE(A67,"+",B67,"+",$E$1)</f>
        <v>Исполнительные производства+есть незакрытые+ПК, ОДО</v>
      </c>
      <c r="D67" s="22" t="s">
        <v>73</v>
      </c>
      <c r="E67" s="22">
        <v>1.5</v>
      </c>
      <c r="F67" s="22" t="str">
        <f t="shared" ref="F67:F85" si="3">CONCATENATE(A67,"+",B67,"+",$H$1)</f>
        <v>Исполнительные производства+есть незакрытые+ПК, ФР</v>
      </c>
      <c r="G67" s="22" t="s">
        <v>74</v>
      </c>
      <c r="H67" s="22">
        <v>1.5</v>
      </c>
    </row>
    <row r="68" spans="1:8" x14ac:dyDescent="0.25">
      <c r="A68" s="22" t="s">
        <v>10</v>
      </c>
      <c r="B68" s="22" t="s">
        <v>29</v>
      </c>
      <c r="C68" s="22" t="str">
        <f t="shared" si="2"/>
        <v>Исполнительные производства+есть незакрытые+ПК, ОДО</v>
      </c>
      <c r="D68" s="22" t="s">
        <v>73</v>
      </c>
      <c r="E68" s="22">
        <v>2</v>
      </c>
      <c r="F68" s="22" t="str">
        <f t="shared" si="3"/>
        <v>Исполнительные производства+есть незакрытые+ПК, ФР</v>
      </c>
      <c r="G68" s="22" t="s">
        <v>74</v>
      </c>
      <c r="H68" s="22">
        <v>2</v>
      </c>
    </row>
    <row r="69" spans="1:8" x14ac:dyDescent="0.25">
      <c r="A69" s="22" t="s">
        <v>10</v>
      </c>
      <c r="B69" s="22" t="s">
        <v>29</v>
      </c>
      <c r="C69" s="22" t="str">
        <f t="shared" si="2"/>
        <v>Исполнительные производства+есть незакрытые+ПК, ОДО</v>
      </c>
      <c r="D69" s="22" t="s">
        <v>73</v>
      </c>
      <c r="E69" s="22">
        <v>2.5</v>
      </c>
      <c r="F69" s="22" t="str">
        <f t="shared" si="3"/>
        <v>Исполнительные производства+есть незакрытые+ПК, ФР</v>
      </c>
      <c r="G69" s="22" t="s">
        <v>74</v>
      </c>
      <c r="H69" s="22">
        <v>2.5</v>
      </c>
    </row>
    <row r="70" spans="1:8" x14ac:dyDescent="0.25">
      <c r="A70" s="22" t="s">
        <v>11</v>
      </c>
      <c r="B70" s="22" t="s">
        <v>75</v>
      </c>
      <c r="C70" s="22" t="str">
        <f t="shared" si="2"/>
        <v>Регион местонахождения контрагента+Регионы Северного Кавказа, г. Казань+ПК, ОДО</v>
      </c>
      <c r="D70" s="22" t="s">
        <v>76</v>
      </c>
      <c r="E70" s="22">
        <v>1</v>
      </c>
      <c r="F70" s="22" t="str">
        <f t="shared" si="3"/>
        <v>Регион местонахождения контрагента+Регионы Северного Кавказа, г. Казань+ПК, ФР</v>
      </c>
      <c r="G70" s="22" t="s">
        <v>77</v>
      </c>
      <c r="H70" s="22">
        <v>1</v>
      </c>
    </row>
    <row r="71" spans="1:8" x14ac:dyDescent="0.25">
      <c r="A71" s="22" t="s">
        <v>11</v>
      </c>
      <c r="B71" s="22" t="s">
        <v>75</v>
      </c>
      <c r="C71" s="22" t="str">
        <f t="shared" si="2"/>
        <v>Регион местонахождения контрагента+Регионы Северного Кавказа, г. Казань+ПК, ОДО</v>
      </c>
      <c r="D71" s="22" t="s">
        <v>76</v>
      </c>
      <c r="E71" s="22">
        <v>1.25</v>
      </c>
      <c r="F71" s="22" t="str">
        <f t="shared" si="3"/>
        <v>Регион местонахождения контрагента+Регионы Северного Кавказа, г. Казань+ПК, ФР</v>
      </c>
      <c r="G71" s="22" t="s">
        <v>77</v>
      </c>
      <c r="H71" s="22">
        <v>1.25</v>
      </c>
    </row>
    <row r="72" spans="1:8" x14ac:dyDescent="0.25">
      <c r="A72" s="22" t="s">
        <v>11</v>
      </c>
      <c r="B72" s="22" t="s">
        <v>75</v>
      </c>
      <c r="C72" s="22" t="str">
        <f t="shared" si="2"/>
        <v>Регион местонахождения контрагента+Регионы Северного Кавказа, г. Казань+ПК, ОДО</v>
      </c>
      <c r="D72" s="22" t="s">
        <v>76</v>
      </c>
      <c r="E72" s="22">
        <v>1.5</v>
      </c>
      <c r="F72" s="22" t="str">
        <f t="shared" si="3"/>
        <v>Регион местонахождения контрагента+Регионы Северного Кавказа, г. Казань+ПК, ФР</v>
      </c>
      <c r="G72" s="22" t="s">
        <v>77</v>
      </c>
      <c r="H72" s="22">
        <v>1.5</v>
      </c>
    </row>
    <row r="73" spans="1:8" x14ac:dyDescent="0.25">
      <c r="A73" s="22" t="s">
        <v>11</v>
      </c>
      <c r="B73" s="22" t="s">
        <v>75</v>
      </c>
      <c r="C73" s="22" t="str">
        <f t="shared" si="2"/>
        <v>Регион местонахождения контрагента+Регионы Северного Кавказа, г. Казань+ПК, ОДО</v>
      </c>
      <c r="D73" s="22" t="s">
        <v>76</v>
      </c>
      <c r="E73" s="22">
        <v>1.75</v>
      </c>
      <c r="F73" s="22" t="str">
        <f t="shared" si="3"/>
        <v>Регион местонахождения контрагента+Регионы Северного Кавказа, г. Казань+ПК, ФР</v>
      </c>
      <c r="G73" s="22" t="s">
        <v>77</v>
      </c>
      <c r="H73" s="22">
        <v>1.75</v>
      </c>
    </row>
    <row r="74" spans="1:8" x14ac:dyDescent="0.25">
      <c r="A74" s="22" t="s">
        <v>11</v>
      </c>
      <c r="B74" s="22" t="s">
        <v>75</v>
      </c>
      <c r="C74" s="22" t="str">
        <f t="shared" si="2"/>
        <v>Регион местонахождения контрагента+Регионы Северного Кавказа, г. Казань+ПК, ОДО</v>
      </c>
      <c r="D74" s="22" t="s">
        <v>76</v>
      </c>
      <c r="E74" s="22">
        <v>2</v>
      </c>
      <c r="F74" s="22" t="str">
        <f t="shared" si="3"/>
        <v>Регион местонахождения контрагента+Регионы Северного Кавказа, г. Казань+ПК, ФР</v>
      </c>
      <c r="G74" s="22" t="s">
        <v>77</v>
      </c>
      <c r="H74" s="22">
        <v>2</v>
      </c>
    </row>
    <row r="75" spans="1:8" x14ac:dyDescent="0.25">
      <c r="A75" s="22" t="s">
        <v>78</v>
      </c>
      <c r="B75" s="22" t="s">
        <v>0</v>
      </c>
      <c r="C75" s="22" t="str">
        <f t="shared" si="2"/>
        <v>Регулярное снижение стоимости заключаемых контрактов по сравнению с их первоначальной стоимостью+да+ПК, ОДО</v>
      </c>
      <c r="D75" s="22" t="s">
        <v>79</v>
      </c>
      <c r="E75" s="22">
        <v>1</v>
      </c>
      <c r="F75" s="22" t="str">
        <f t="shared" si="3"/>
        <v>Регулярное снижение стоимости заключаемых контрактов по сравнению с их первоначальной стоимостью+да+ПК, ФР</v>
      </c>
      <c r="G75" s="22" t="s">
        <v>80</v>
      </c>
      <c r="H75" s="22">
        <v>1</v>
      </c>
    </row>
    <row r="76" spans="1:8" x14ac:dyDescent="0.25">
      <c r="A76" s="22" t="s">
        <v>78</v>
      </c>
      <c r="B76" s="22" t="s">
        <v>0</v>
      </c>
      <c r="C76" s="22" t="str">
        <f t="shared" si="2"/>
        <v>Регулярное снижение стоимости заключаемых контрактов по сравнению с их первоначальной стоимостью+да+ПК, ОДО</v>
      </c>
      <c r="D76" s="22" t="s">
        <v>79</v>
      </c>
      <c r="E76" s="22">
        <v>1.25</v>
      </c>
      <c r="F76" s="22" t="str">
        <f t="shared" si="3"/>
        <v>Регулярное снижение стоимости заключаемых контрактов по сравнению с их первоначальной стоимостью+да+ПК, ФР</v>
      </c>
      <c r="G76" s="22" t="s">
        <v>80</v>
      </c>
      <c r="H76" s="22">
        <v>1.25</v>
      </c>
    </row>
    <row r="77" spans="1:8" x14ac:dyDescent="0.25">
      <c r="A77" s="22" t="s">
        <v>78</v>
      </c>
      <c r="B77" s="22" t="s">
        <v>0</v>
      </c>
      <c r="C77" s="22" t="str">
        <f t="shared" si="2"/>
        <v>Регулярное снижение стоимости заключаемых контрактов по сравнению с их первоначальной стоимостью+да+ПК, ОДО</v>
      </c>
      <c r="D77" s="22" t="s">
        <v>79</v>
      </c>
      <c r="E77" s="22">
        <v>1.5</v>
      </c>
      <c r="F77" s="22" t="str">
        <f t="shared" si="3"/>
        <v>Регулярное снижение стоимости заключаемых контрактов по сравнению с их первоначальной стоимостью+да+ПК, ФР</v>
      </c>
      <c r="G77" s="22" t="s">
        <v>80</v>
      </c>
      <c r="H77" s="22">
        <v>1.5</v>
      </c>
    </row>
    <row r="78" spans="1:8" x14ac:dyDescent="0.25">
      <c r="A78" s="22" t="s">
        <v>81</v>
      </c>
      <c r="B78" s="22" t="s">
        <v>0</v>
      </c>
      <c r="C78" s="22" t="str">
        <f t="shared" si="2"/>
        <v>Заключение Контракта по результатам конкурса, признанного несостоявшимся+да+ПК, ОДО</v>
      </c>
      <c r="D78" s="22" t="s">
        <v>82</v>
      </c>
      <c r="E78" s="22">
        <v>1</v>
      </c>
      <c r="F78" s="22" t="str">
        <f t="shared" si="3"/>
        <v>Заключение Контракта по результатам конкурса, признанного несостоявшимся+да+ПК, ФР</v>
      </c>
      <c r="G78" s="22" t="s">
        <v>83</v>
      </c>
      <c r="H78" s="22">
        <v>1</v>
      </c>
    </row>
    <row r="79" spans="1:8" x14ac:dyDescent="0.25">
      <c r="A79" s="22" t="s">
        <v>81</v>
      </c>
      <c r="B79" s="22" t="s">
        <v>0</v>
      </c>
      <c r="C79" s="22" t="str">
        <f t="shared" si="2"/>
        <v>Заключение Контракта по результатам конкурса, признанного несостоявшимся+да+ПК, ОДО</v>
      </c>
      <c r="D79" s="22" t="s">
        <v>82</v>
      </c>
      <c r="E79" s="22">
        <v>1.25</v>
      </c>
      <c r="F79" s="22" t="str">
        <f t="shared" si="3"/>
        <v>Заключение Контракта по результатам конкурса, признанного несостоявшимся+да+ПК, ФР</v>
      </c>
      <c r="G79" s="22" t="s">
        <v>83</v>
      </c>
      <c r="H79" s="22">
        <v>1.25</v>
      </c>
    </row>
    <row r="80" spans="1:8" x14ac:dyDescent="0.25">
      <c r="A80" s="22" t="s">
        <v>81</v>
      </c>
      <c r="B80" s="22" t="s">
        <v>0</v>
      </c>
      <c r="C80" s="22" t="str">
        <f t="shared" si="2"/>
        <v>Заключение Контракта по результатам конкурса, признанного несостоявшимся+да+ПК, ОДО</v>
      </c>
      <c r="D80" s="22" t="s">
        <v>82</v>
      </c>
      <c r="E80" s="22">
        <v>1.5</v>
      </c>
      <c r="F80" s="22" t="str">
        <f t="shared" si="3"/>
        <v>Заключение Контракта по результатам конкурса, признанного несостоявшимся+да+ПК, ФР</v>
      </c>
      <c r="G80" s="22" t="s">
        <v>83</v>
      </c>
      <c r="H80" s="22">
        <v>1.5</v>
      </c>
    </row>
    <row r="81" spans="1:8" x14ac:dyDescent="0.25">
      <c r="A81" s="22" t="s">
        <v>84</v>
      </c>
      <c r="B81" s="22" t="s">
        <v>85</v>
      </c>
      <c r="C81" s="22" t="str">
        <f t="shared" si="2"/>
        <v>Количество действующих (незавершенных) контрактов+более 5+ПК, ОДО</v>
      </c>
      <c r="D81" s="22" t="s">
        <v>86</v>
      </c>
      <c r="E81" s="22">
        <v>1</v>
      </c>
      <c r="F81" s="22" t="str">
        <f t="shared" si="3"/>
        <v>Количество действующих (незавершенных) контрактов+более 5+ПК, ФР</v>
      </c>
      <c r="G81" s="22" t="s">
        <v>87</v>
      </c>
      <c r="H81" s="22">
        <v>1</v>
      </c>
    </row>
    <row r="82" spans="1:8" x14ac:dyDescent="0.25">
      <c r="A82" s="22" t="s">
        <v>84</v>
      </c>
      <c r="B82" s="22" t="s">
        <v>85</v>
      </c>
      <c r="C82" s="22" t="str">
        <f t="shared" si="2"/>
        <v>Количество действующих (незавершенных) контрактов+более 5+ПК, ОДО</v>
      </c>
      <c r="D82" s="22" t="s">
        <v>86</v>
      </c>
      <c r="E82" s="22">
        <v>1.25</v>
      </c>
      <c r="F82" s="22" t="str">
        <f t="shared" si="3"/>
        <v>Количество действующих (незавершенных) контрактов+более 5+ПК, ФР</v>
      </c>
      <c r="G82" s="22" t="s">
        <v>87</v>
      </c>
      <c r="H82" s="22">
        <v>1.25</v>
      </c>
    </row>
    <row r="83" spans="1:8" x14ac:dyDescent="0.25">
      <c r="A83" s="22" t="s">
        <v>84</v>
      </c>
      <c r="B83" s="22" t="s">
        <v>85</v>
      </c>
      <c r="C83" s="22" t="str">
        <f t="shared" si="2"/>
        <v>Количество действующих (незавершенных) контрактов+более 5+ПК, ОДО</v>
      </c>
      <c r="D83" s="22" t="s">
        <v>86</v>
      </c>
      <c r="E83" s="22">
        <v>1.5</v>
      </c>
      <c r="F83" s="22" t="str">
        <f t="shared" si="3"/>
        <v>Количество действующих (незавершенных) контрактов+более 5+ПК, ФР</v>
      </c>
      <c r="G83" s="22" t="s">
        <v>87</v>
      </c>
      <c r="H83" s="22">
        <v>1.5</v>
      </c>
    </row>
    <row r="84" spans="1:8" x14ac:dyDescent="0.25">
      <c r="A84" s="22" t="s">
        <v>84</v>
      </c>
      <c r="B84" s="22" t="s">
        <v>85</v>
      </c>
      <c r="C84" s="22" t="str">
        <f t="shared" si="2"/>
        <v>Количество действующих (незавершенных) контрактов+более 5+ПК, ОДО</v>
      </c>
      <c r="D84" s="22" t="s">
        <v>86</v>
      </c>
      <c r="E84" s="22">
        <v>1.75</v>
      </c>
      <c r="F84" s="22" t="str">
        <f t="shared" si="3"/>
        <v>Количество действующих (незавершенных) контрактов+более 5+ПК, ФР</v>
      </c>
      <c r="G84" s="22" t="s">
        <v>87</v>
      </c>
      <c r="H84" s="22">
        <v>1.75</v>
      </c>
    </row>
    <row r="85" spans="1:8" x14ac:dyDescent="0.25">
      <c r="A85" s="22" t="s">
        <v>84</v>
      </c>
      <c r="B85" s="22" t="s">
        <v>85</v>
      </c>
      <c r="C85" s="22" t="str">
        <f t="shared" si="2"/>
        <v>Количество действующих (незавершенных) контрактов+более 5+ПК, ОДО</v>
      </c>
      <c r="D85" s="22" t="s">
        <v>86</v>
      </c>
      <c r="E85" s="22">
        <v>2</v>
      </c>
      <c r="F85" s="22" t="str">
        <f t="shared" si="3"/>
        <v>Количество действующих (незавершенных) контрактов+более 5+ПК, ФР</v>
      </c>
      <c r="G85" s="22" t="s">
        <v>87</v>
      </c>
      <c r="H85" s="22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46</vt:i4>
      </vt:variant>
    </vt:vector>
  </HeadingPairs>
  <TitlesOfParts>
    <vt:vector size="48" baseType="lpstr">
      <vt:lpstr>Калькулятор</vt:lpstr>
      <vt:lpstr>К1</vt:lpstr>
      <vt:lpstr>ОДО_1.1</vt:lpstr>
      <vt:lpstr>ОДО_1.10</vt:lpstr>
      <vt:lpstr>ОДО_1.11</vt:lpstr>
      <vt:lpstr>ОДО_1.12</vt:lpstr>
      <vt:lpstr>ОДО_1.13</vt:lpstr>
      <vt:lpstr>ОДО_1.14</vt:lpstr>
      <vt:lpstr>ОДО_1.15</vt:lpstr>
      <vt:lpstr>ОДО_1.16</vt:lpstr>
      <vt:lpstr>ОДО_1.17</vt:lpstr>
      <vt:lpstr>ОДО_1.18</vt:lpstr>
      <vt:lpstr>ОДО_1.19</vt:lpstr>
      <vt:lpstr>ОДО_1.2</vt:lpstr>
      <vt:lpstr>ОДО_1.20</vt:lpstr>
      <vt:lpstr>ОДО_1.21</vt:lpstr>
      <vt:lpstr>ОДО_1.22</vt:lpstr>
      <vt:lpstr>ОДО_1.23</vt:lpstr>
      <vt:lpstr>ОДО_1.3</vt:lpstr>
      <vt:lpstr>ОДО_1.4</vt:lpstr>
      <vt:lpstr>ОДО_1.5</vt:lpstr>
      <vt:lpstr>ОДО_1.6</vt:lpstr>
      <vt:lpstr>ОДО_1.7</vt:lpstr>
      <vt:lpstr>ОДО_1.8</vt:lpstr>
      <vt:lpstr>ОДО_1.9</vt:lpstr>
      <vt:lpstr>ФР_1.1</vt:lpstr>
      <vt:lpstr>ФР_1.10</vt:lpstr>
      <vt:lpstr>ФР_1.11</vt:lpstr>
      <vt:lpstr>ФР_1.12</vt:lpstr>
      <vt:lpstr>ФР_1.13</vt:lpstr>
      <vt:lpstr>ФР_1.14</vt:lpstr>
      <vt:lpstr>ФР_1.15</vt:lpstr>
      <vt:lpstr>ФР_1.16</vt:lpstr>
      <vt:lpstr>ФР_1.17</vt:lpstr>
      <vt:lpstr>ФР_1.18</vt:lpstr>
      <vt:lpstr>ФР_1.19</vt:lpstr>
      <vt:lpstr>ФР_1.2</vt:lpstr>
      <vt:lpstr>ФР_1.20</vt:lpstr>
      <vt:lpstr>ФР_1.21</vt:lpstr>
      <vt:lpstr>ФР_1.22</vt:lpstr>
      <vt:lpstr>ФР_1.23</vt:lpstr>
      <vt:lpstr>ФР_1.3</vt:lpstr>
      <vt:lpstr>ФР_1.4</vt:lpstr>
      <vt:lpstr>ФР_1.5</vt:lpstr>
      <vt:lpstr>ФР_1.6</vt:lpstr>
      <vt:lpstr>ФР_1.7</vt:lpstr>
      <vt:lpstr>ФР_1.8</vt:lpstr>
      <vt:lpstr>ФР_1.9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2017-12-29T06:44:35Z</dcterms:modified>
</cp:coreProperties>
</file>