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/>
  <bookViews>
    <workbookView xWindow="0" yWindow="0" windowWidth="7245" windowHeight="6030"/>
  </bookViews>
  <sheets>
    <sheet name="Check" sheetId="14" r:id="rId1"/>
  </sheets>
  <definedNames>
    <definedName name="solver_adj" localSheetId="0" hidden="1">Check!$D$2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Check!$C$5</definedName>
    <definedName name="solver_lhs2" localSheetId="0" hidden="1">Check!$D$2</definedName>
    <definedName name="solver_lhs3" localSheetId="0" hidden="1">Check!$D$2</definedName>
    <definedName name="solver_lhs4" localSheetId="0" hidden="1">Check!$D$2</definedName>
    <definedName name="solver_lhs5" localSheetId="0" hidden="1">Check!$D$2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Check!#REF!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0.95</definedName>
    <definedName name="solver_rhs2" localSheetId="0" hidden="1">155.1</definedName>
    <definedName name="solver_rhs3" localSheetId="0" hidden="1">целое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Сортамент1">Check!$H$4:$K$158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4" l="1"/>
  <c r="B12" i="14"/>
  <c r="B32" i="14"/>
  <c r="B13" i="14"/>
  <c r="B15" i="14" l="1"/>
  <c r="B14" i="14" l="1"/>
  <c r="B21" i="14" s="1"/>
  <c r="Q10" i="14" l="1"/>
  <c r="R10" i="14"/>
  <c r="S10" i="14"/>
  <c r="T10" i="14"/>
  <c r="U10" i="14"/>
  <c r="V10" i="14"/>
  <c r="W10" i="14"/>
  <c r="Q11" i="14"/>
  <c r="R11" i="14"/>
  <c r="S11" i="14"/>
  <c r="T11" i="14"/>
  <c r="U11" i="14"/>
  <c r="V11" i="14"/>
  <c r="W11" i="14"/>
  <c r="Q12" i="14"/>
  <c r="R12" i="14"/>
  <c r="S12" i="14"/>
  <c r="T12" i="14"/>
  <c r="U12" i="14"/>
  <c r="V12" i="14"/>
  <c r="W12" i="14"/>
  <c r="Q13" i="14"/>
  <c r="R13" i="14"/>
  <c r="S13" i="14"/>
  <c r="T13" i="14"/>
  <c r="U13" i="14"/>
  <c r="V13" i="14"/>
  <c r="W13" i="14"/>
  <c r="P13" i="14"/>
  <c r="P12" i="14"/>
  <c r="P10" i="14"/>
  <c r="P11" i="14"/>
  <c r="B16" i="14" l="1"/>
  <c r="B17" i="14" s="1"/>
  <c r="B23" i="14"/>
  <c r="B24" i="14"/>
  <c r="B22" i="14"/>
  <c r="B18" i="14"/>
  <c r="B30" i="14" l="1"/>
  <c r="B31" i="14"/>
  <c r="B34" i="14"/>
  <c r="B35" i="14" s="1"/>
  <c r="B25" i="14"/>
  <c r="B26" i="14"/>
  <c r="B29" i="14"/>
  <c r="B19" i="14"/>
  <c r="B27" i="14" l="1"/>
  <c r="B28" i="14" s="1"/>
  <c r="B36" i="14" s="1"/>
  <c r="C6" i="14"/>
  <c r="Q17" i="14"/>
  <c r="V18" i="14"/>
  <c r="Q18" i="14"/>
  <c r="W18" i="14"/>
  <c r="R18" i="14"/>
  <c r="S18" i="14"/>
  <c r="T18" i="14"/>
  <c r="U18" i="14"/>
  <c r="P18" i="14"/>
  <c r="X18" i="14" l="1"/>
  <c r="S17" i="14"/>
  <c r="R17" i="14"/>
  <c r="W17" i="14"/>
  <c r="P17" i="14"/>
  <c r="U17" i="14"/>
  <c r="V17" i="14"/>
  <c r="T17" i="14"/>
  <c r="X17" i="14" l="1"/>
  <c r="R20" i="14" l="1"/>
  <c r="S20" i="14"/>
  <c r="U20" i="14"/>
  <c r="T20" i="14"/>
  <c r="V20" i="14"/>
  <c r="Q20" i="14"/>
  <c r="W20" i="14"/>
  <c r="P20" i="14"/>
  <c r="R19" i="14"/>
  <c r="T19" i="14"/>
  <c r="V19" i="14"/>
  <c r="Q19" i="14"/>
  <c r="W19" i="14"/>
  <c r="U19" i="14"/>
  <c r="S19" i="14"/>
  <c r="P19" i="14"/>
  <c r="X20" i="14" l="1"/>
  <c r="X19" i="14"/>
  <c r="C5" i="14" l="1"/>
  <c r="C4" i="14" s="1"/>
</calcChain>
</file>

<file path=xl/sharedStrings.xml><?xml version="1.0" encoding="utf-8"?>
<sst xmlns="http://schemas.openxmlformats.org/spreadsheetml/2006/main" count="54" uniqueCount="44">
  <si>
    <t>m</t>
  </si>
  <si>
    <t>A</t>
  </si>
  <si>
    <t>b</t>
  </si>
  <si>
    <t>F1</t>
  </si>
  <si>
    <t>F2</t>
  </si>
  <si>
    <t>fy</t>
  </si>
  <si>
    <t>c</t>
  </si>
  <si>
    <t>ym0</t>
  </si>
  <si>
    <t>fu</t>
  </si>
  <si>
    <t>epsilon</t>
  </si>
  <si>
    <t>t</t>
  </si>
  <si>
    <t>Class</t>
  </si>
  <si>
    <t>Anet</t>
  </si>
  <si>
    <t>Wpl</t>
  </si>
  <si>
    <t>r</t>
  </si>
  <si>
    <t>zc1</t>
  </si>
  <si>
    <t>zc2</t>
  </si>
  <si>
    <t>S1</t>
  </si>
  <si>
    <t>S2</t>
  </si>
  <si>
    <t>S</t>
  </si>
  <si>
    <t>Максимальные значения</t>
  </si>
  <si>
    <t>Параметры профиля</t>
  </si>
  <si>
    <t>Web</t>
  </si>
  <si>
    <t>Flange</t>
  </si>
  <si>
    <t>№</t>
  </si>
  <si>
    <t>Масса</t>
  </si>
  <si>
    <t>&lt;=1</t>
  </si>
  <si>
    <t>Position</t>
  </si>
  <si>
    <t>N1</t>
  </si>
  <si>
    <t>N2</t>
  </si>
  <si>
    <t>M1</t>
  </si>
  <si>
    <t>M2</t>
  </si>
  <si>
    <t>N</t>
  </si>
  <si>
    <t>Доп.Условие</t>
  </si>
  <si>
    <t>Bending</t>
  </si>
  <si>
    <t>Compression</t>
  </si>
  <si>
    <t>Tension</t>
  </si>
  <si>
    <t>К-т запаса</t>
  </si>
  <si>
    <t>&gt;=1,05</t>
  </si>
  <si>
    <t>Комб. Условие</t>
  </si>
  <si>
    <t>Все значения ниже зависят от D2</t>
  </si>
  <si>
    <t>Таблица значений</t>
  </si>
  <si>
    <t>Проверки прочности</t>
  </si>
  <si>
    <t>5000 или 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</si>
</sst>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1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1" fontId="0" fillId="0" borderId="0" xfId="0" applyNumberFormat="1" applyFill="1"/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3" fillId="0" borderId="0" xfId="0" applyFont="1" applyFill="1"/>
    <xf numFmtId="0" fontId="0" fillId="0" borderId="0" xfId="0" applyAlignment="1"/>
    <xf numFmtId="0" fontId="0" fillId="5" borderId="0" xfId="0" applyFill="1"/>
    <xf numFmtId="0" fontId="0" fillId="6" borderId="0" xfId="0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1" fontId="0" fillId="2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3</xdr:row>
      <xdr:rowOff>114301</xdr:rowOff>
    </xdr:from>
    <xdr:to>
      <xdr:col>14</xdr:col>
      <xdr:colOff>571500</xdr:colOff>
      <xdr:row>5</xdr:row>
      <xdr:rowOff>142875</xdr:rowOff>
    </xdr:to>
    <xdr:cxnSp macro="">
      <xdr:nvCxnSpPr>
        <xdr:cNvPr id="3" name="Прямая со стрелкой 2"/>
        <xdr:cNvCxnSpPr/>
      </xdr:nvCxnSpPr>
      <xdr:spPr>
        <a:xfrm flipV="1">
          <a:off x="8848725" y="685801"/>
          <a:ext cx="257175" cy="409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F178"/>
  <sheetViews>
    <sheetView tabSelected="1" workbookViewId="0">
      <selection activeCell="M8" sqref="M8"/>
    </sheetView>
  </sheetViews>
  <sheetFormatPr defaultRowHeight="15" x14ac:dyDescent="0.25"/>
  <cols>
    <col min="1" max="2" width="9.140625" customWidth="1"/>
    <col min="6" max="6" width="9.140625" style="3" customWidth="1"/>
    <col min="7" max="7" width="9.140625" customWidth="1"/>
  </cols>
  <sheetData>
    <row r="1" spans="1:133" x14ac:dyDescent="0.25">
      <c r="F1"/>
      <c r="O1" s="27" t="s">
        <v>42</v>
      </c>
      <c r="P1" s="27"/>
      <c r="Q1" s="27"/>
      <c r="R1" s="27"/>
      <c r="S1" s="27"/>
      <c r="T1" s="27"/>
      <c r="U1" s="27"/>
      <c r="V1" s="27"/>
      <c r="W1" s="27"/>
    </row>
    <row r="2" spans="1:133" x14ac:dyDescent="0.25">
      <c r="B2" s="2" t="s">
        <v>27</v>
      </c>
      <c r="C2" s="22">
        <v>1</v>
      </c>
      <c r="F2"/>
      <c r="H2" s="26" t="s">
        <v>41</v>
      </c>
      <c r="I2" s="26"/>
      <c r="J2" s="26"/>
      <c r="K2" s="26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</row>
    <row r="3" spans="1:133" x14ac:dyDescent="0.25">
      <c r="B3" t="s">
        <v>25</v>
      </c>
      <c r="C3" s="23">
        <f>VLOOKUP(C2,Сортамент1,4,TRUE)</f>
        <v>2.31</v>
      </c>
      <c r="F3"/>
      <c r="H3" s="15" t="s">
        <v>24</v>
      </c>
      <c r="I3" s="15" t="s">
        <v>2</v>
      </c>
      <c r="J3" s="15" t="s">
        <v>10</v>
      </c>
      <c r="K3" s="15" t="s">
        <v>0</v>
      </c>
      <c r="O3" t="s">
        <v>30</v>
      </c>
      <c r="P3" s="2">
        <v>812.44899999999996</v>
      </c>
      <c r="Q3" s="2">
        <v>-4.8136150000000004</v>
      </c>
      <c r="R3" s="2">
        <v>4.9005380000000001</v>
      </c>
      <c r="S3" s="2">
        <v>0.78787300000000005</v>
      </c>
      <c r="T3" s="2">
        <v>1.3980699999999999</v>
      </c>
      <c r="U3" s="2">
        <v>0.80329099999999998</v>
      </c>
      <c r="V3" s="2">
        <v>0.42141400000000001</v>
      </c>
      <c r="W3" s="2">
        <v>1.75518E-7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B4" t="s">
        <v>37</v>
      </c>
      <c r="C4" s="24">
        <f>1/C5</f>
        <v>2.9918400000000001E-2</v>
      </c>
      <c r="D4" t="s">
        <v>38</v>
      </c>
      <c r="H4">
        <v>1</v>
      </c>
      <c r="I4">
        <v>40</v>
      </c>
      <c r="J4">
        <v>2</v>
      </c>
      <c r="K4">
        <v>2.31</v>
      </c>
      <c r="O4" t="s">
        <v>31</v>
      </c>
      <c r="P4" s="28">
        <v>50000</v>
      </c>
      <c r="Q4" s="2">
        <v>-1925.175</v>
      </c>
      <c r="R4" s="2">
        <v>-1345.758</v>
      </c>
      <c r="S4" s="2">
        <v>-1948.5219999999999</v>
      </c>
      <c r="T4" s="2">
        <v>-1343.9349999999999</v>
      </c>
      <c r="U4" s="2">
        <v>-1947.5650000000001</v>
      </c>
      <c r="V4" s="2">
        <v>-1343.9670000000001</v>
      </c>
      <c r="W4" s="2">
        <v>-1947.597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x14ac:dyDescent="0.25">
      <c r="A5" t="s">
        <v>39</v>
      </c>
      <c r="C5" s="14">
        <f>MAX(X17:X20)+(1-C6)</f>
        <v>33.424247285951118</v>
      </c>
      <c r="D5" t="s">
        <v>26</v>
      </c>
      <c r="F5"/>
      <c r="H5">
        <v>2</v>
      </c>
      <c r="I5">
        <v>40</v>
      </c>
      <c r="J5">
        <v>2.5</v>
      </c>
      <c r="K5">
        <v>2.82</v>
      </c>
      <c r="O5" t="s">
        <v>32</v>
      </c>
      <c r="P5" s="2">
        <v>-28909.54</v>
      </c>
      <c r="Q5" s="2">
        <v>-57055.35</v>
      </c>
      <c r="R5" s="2">
        <v>-27636.73</v>
      </c>
      <c r="S5" s="2">
        <v>-56976.160000000003</v>
      </c>
      <c r="T5" s="2">
        <v>-27667.43</v>
      </c>
      <c r="U5" s="2">
        <v>-56983.21</v>
      </c>
      <c r="V5" s="2">
        <v>-27666.79</v>
      </c>
      <c r="W5" s="2">
        <v>-56982.96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3" x14ac:dyDescent="0.25">
      <c r="A6" t="s">
        <v>33</v>
      </c>
      <c r="C6">
        <f>B30*B31</f>
        <v>1</v>
      </c>
      <c r="F6"/>
      <c r="H6">
        <v>3</v>
      </c>
      <c r="I6">
        <v>40</v>
      </c>
      <c r="J6">
        <v>3</v>
      </c>
      <c r="K6">
        <v>3.3</v>
      </c>
      <c r="P6" s="2"/>
      <c r="Q6" s="2"/>
      <c r="R6" s="2"/>
      <c r="S6" s="2"/>
      <c r="T6" s="2"/>
      <c r="U6" s="2"/>
      <c r="V6" s="2"/>
      <c r="W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x14ac:dyDescent="0.25">
      <c r="H7">
        <v>4</v>
      </c>
      <c r="I7">
        <v>40</v>
      </c>
      <c r="J7">
        <v>3.5</v>
      </c>
      <c r="K7">
        <v>3.76</v>
      </c>
      <c r="O7" s="25" t="s">
        <v>43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x14ac:dyDescent="0.25">
      <c r="A8" s="21" t="s">
        <v>40</v>
      </c>
      <c r="B8" s="21"/>
      <c r="C8" s="2"/>
      <c r="F8"/>
      <c r="H8">
        <v>5</v>
      </c>
      <c r="I8">
        <v>40</v>
      </c>
      <c r="J8">
        <v>4</v>
      </c>
      <c r="K8">
        <v>4.2</v>
      </c>
      <c r="P8" s="2"/>
      <c r="Q8" s="2"/>
      <c r="R8" s="2"/>
      <c r="S8" s="2"/>
      <c r="T8" s="2"/>
      <c r="U8" s="2"/>
      <c r="V8" s="2"/>
      <c r="W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33" x14ac:dyDescent="0.25">
      <c r="A9" t="s">
        <v>5</v>
      </c>
      <c r="B9" s="2">
        <v>345000000</v>
      </c>
      <c r="F9"/>
      <c r="H9">
        <v>6</v>
      </c>
      <c r="I9">
        <v>50</v>
      </c>
      <c r="J9">
        <v>2</v>
      </c>
      <c r="K9">
        <v>2.93</v>
      </c>
      <c r="P9">
        <v>1</v>
      </c>
      <c r="Q9">
        <v>2</v>
      </c>
      <c r="R9">
        <v>3</v>
      </c>
      <c r="S9">
        <v>4</v>
      </c>
      <c r="T9">
        <v>5</v>
      </c>
      <c r="U9">
        <v>6</v>
      </c>
      <c r="V9">
        <v>7</v>
      </c>
      <c r="W9">
        <v>8</v>
      </c>
    </row>
    <row r="10" spans="1:133" x14ac:dyDescent="0.25">
      <c r="A10" t="s">
        <v>8</v>
      </c>
      <c r="B10" s="2">
        <v>490000000</v>
      </c>
      <c r="C10" s="2"/>
      <c r="F10"/>
      <c r="H10">
        <v>7</v>
      </c>
      <c r="I10">
        <v>50</v>
      </c>
      <c r="J10">
        <v>2.5</v>
      </c>
      <c r="K10">
        <v>3.6</v>
      </c>
      <c r="O10" t="s">
        <v>28</v>
      </c>
      <c r="P10" s="2">
        <f t="shared" ref="P10:W10" si="0">IF(P5&gt;=0,P5,0)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</row>
    <row r="11" spans="1:133" x14ac:dyDescent="0.25">
      <c r="A11" t="s">
        <v>21</v>
      </c>
      <c r="C11" s="2"/>
      <c r="F11"/>
      <c r="H11">
        <v>8</v>
      </c>
      <c r="I11">
        <v>50</v>
      </c>
      <c r="J11">
        <v>3</v>
      </c>
      <c r="K11">
        <v>4.25</v>
      </c>
      <c r="M11" s="4"/>
      <c r="O11" t="s">
        <v>29</v>
      </c>
      <c r="P11" s="2">
        <f t="shared" ref="P11:W11" si="1">IF(P5&lt;0,ABS(P5),0)</f>
        <v>28909.54</v>
      </c>
      <c r="Q11" s="2">
        <f t="shared" si="1"/>
        <v>57055.35</v>
      </c>
      <c r="R11" s="2">
        <f t="shared" si="1"/>
        <v>27636.73</v>
      </c>
      <c r="S11" s="2">
        <f t="shared" si="1"/>
        <v>56976.160000000003</v>
      </c>
      <c r="T11" s="2">
        <f t="shared" si="1"/>
        <v>27667.43</v>
      </c>
      <c r="U11" s="2">
        <f t="shared" si="1"/>
        <v>56983.21</v>
      </c>
      <c r="V11" s="2">
        <f t="shared" si="1"/>
        <v>27666.79</v>
      </c>
      <c r="W11" s="2">
        <f t="shared" si="1"/>
        <v>56982.96</v>
      </c>
    </row>
    <row r="12" spans="1:133" x14ac:dyDescent="0.25">
      <c r="A12" t="s">
        <v>2</v>
      </c>
      <c r="B12">
        <f>VLOOKUP(C2,Сортамент1,2,TRUE)</f>
        <v>40</v>
      </c>
      <c r="C12" s="2"/>
      <c r="F12"/>
      <c r="H12">
        <v>9</v>
      </c>
      <c r="I12">
        <v>50</v>
      </c>
      <c r="J12">
        <v>3.5</v>
      </c>
      <c r="K12">
        <v>4.8600000000000003</v>
      </c>
      <c r="O12" t="s">
        <v>30</v>
      </c>
      <c r="P12" s="2">
        <f t="shared" ref="P12:W13" si="2">ABS(P3)</f>
        <v>812.44899999999996</v>
      </c>
      <c r="Q12" s="2">
        <f t="shared" si="2"/>
        <v>4.8136150000000004</v>
      </c>
      <c r="R12" s="2">
        <f t="shared" si="2"/>
        <v>4.9005380000000001</v>
      </c>
      <c r="S12" s="2">
        <f t="shared" si="2"/>
        <v>0.78787300000000005</v>
      </c>
      <c r="T12" s="2">
        <f t="shared" si="2"/>
        <v>1.3980699999999999</v>
      </c>
      <c r="U12" s="2">
        <f t="shared" si="2"/>
        <v>0.80329099999999998</v>
      </c>
      <c r="V12" s="2">
        <f t="shared" si="2"/>
        <v>0.42141400000000001</v>
      </c>
      <c r="W12" s="2">
        <f t="shared" si="2"/>
        <v>1.75518E-7</v>
      </c>
    </row>
    <row r="13" spans="1:133" x14ac:dyDescent="0.25">
      <c r="A13" t="s">
        <v>10</v>
      </c>
      <c r="B13">
        <f>VLOOKUP(C2,Сортамент1,3,TRUE)</f>
        <v>2</v>
      </c>
      <c r="F13"/>
      <c r="H13">
        <v>10</v>
      </c>
      <c r="I13">
        <v>50</v>
      </c>
      <c r="J13">
        <v>4</v>
      </c>
      <c r="K13">
        <v>5.45</v>
      </c>
      <c r="O13" t="s">
        <v>31</v>
      </c>
      <c r="P13" s="2">
        <f t="shared" si="2"/>
        <v>50000</v>
      </c>
      <c r="Q13" s="2">
        <f t="shared" si="2"/>
        <v>1925.175</v>
      </c>
      <c r="R13" s="2">
        <f t="shared" si="2"/>
        <v>1345.758</v>
      </c>
      <c r="S13" s="2">
        <f t="shared" si="2"/>
        <v>1948.5219999999999</v>
      </c>
      <c r="T13" s="2">
        <f t="shared" si="2"/>
        <v>1343.9349999999999</v>
      </c>
      <c r="U13" s="2">
        <f t="shared" si="2"/>
        <v>1947.5650000000001</v>
      </c>
      <c r="V13" s="2">
        <f t="shared" si="2"/>
        <v>1343.9670000000001</v>
      </c>
      <c r="W13" s="2">
        <f t="shared" si="2"/>
        <v>1947.597</v>
      </c>
    </row>
    <row r="14" spans="1:133" x14ac:dyDescent="0.25">
      <c r="A14" t="s">
        <v>2</v>
      </c>
      <c r="B14">
        <f>B12/1000</f>
        <v>0.04</v>
      </c>
      <c r="F14"/>
      <c r="H14">
        <v>11</v>
      </c>
      <c r="I14">
        <v>50</v>
      </c>
      <c r="J14">
        <v>4.5</v>
      </c>
      <c r="K14">
        <v>6.02</v>
      </c>
      <c r="L14" s="16"/>
      <c r="P14" s="2"/>
      <c r="Q14" s="2"/>
      <c r="R14" s="2"/>
      <c r="S14" s="2"/>
      <c r="T14" s="2"/>
      <c r="U14" s="2"/>
      <c r="V14" s="2"/>
      <c r="W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x14ac:dyDescent="0.25">
      <c r="A15" t="s">
        <v>10</v>
      </c>
      <c r="B15">
        <f>B13/1000</f>
        <v>2E-3</v>
      </c>
      <c r="C15" s="2"/>
      <c r="F15"/>
      <c r="H15">
        <v>12</v>
      </c>
      <c r="I15">
        <v>50</v>
      </c>
      <c r="J15">
        <v>5</v>
      </c>
      <c r="K15">
        <v>6.56</v>
      </c>
      <c r="L15" s="16"/>
      <c r="O15" s="11"/>
      <c r="X15" s="11" t="s">
        <v>20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x14ac:dyDescent="0.25">
      <c r="A16" t="s">
        <v>14</v>
      </c>
      <c r="B16">
        <f>B15*2</f>
        <v>4.0000000000000001E-3</v>
      </c>
      <c r="C16" s="2"/>
      <c r="F16"/>
      <c r="H16">
        <v>13</v>
      </c>
      <c r="I16">
        <v>50</v>
      </c>
      <c r="J16">
        <v>5.5</v>
      </c>
      <c r="K16">
        <v>7.07</v>
      </c>
      <c r="L16" s="16"/>
      <c r="P16" s="2"/>
      <c r="Q16" s="2"/>
      <c r="R16" s="2"/>
      <c r="S16" s="2"/>
      <c r="T16" s="2"/>
      <c r="U16" s="2"/>
      <c r="V16" s="2"/>
      <c r="W16" s="2"/>
      <c r="X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421" x14ac:dyDescent="0.25">
      <c r="A17" t="s">
        <v>6</v>
      </c>
      <c r="B17">
        <f>B14-2*(B15+B16)</f>
        <v>2.8000000000000001E-2</v>
      </c>
      <c r="C17" s="2"/>
      <c r="F17"/>
      <c r="H17">
        <v>14</v>
      </c>
      <c r="I17">
        <v>50</v>
      </c>
      <c r="J17">
        <v>6</v>
      </c>
      <c r="K17">
        <v>7.56</v>
      </c>
      <c r="L17" s="16"/>
      <c r="O17" t="s">
        <v>28</v>
      </c>
      <c r="P17" s="4">
        <f t="shared" ref="P17:W17" si="3">P10/$B$34</f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14">
        <f>MAX(P17:W17)</f>
        <v>0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421" ht="15" customHeight="1" x14ac:dyDescent="0.25">
      <c r="A18" t="s">
        <v>1</v>
      </c>
      <c r="B18" s="2">
        <f>B14^2-(B14-2*B15)^2</f>
        <v>3.039999999999998E-4</v>
      </c>
      <c r="D18" s="2"/>
      <c r="F18"/>
      <c r="H18">
        <v>15</v>
      </c>
      <c r="I18">
        <v>60</v>
      </c>
      <c r="J18">
        <v>2</v>
      </c>
      <c r="K18">
        <v>3.56</v>
      </c>
      <c r="O18" t="s">
        <v>29</v>
      </c>
      <c r="P18" s="4">
        <f t="shared" ref="P18:W18" si="4">P11/$B$35</f>
        <v>0.27564397406559898</v>
      </c>
      <c r="Q18" s="4">
        <f t="shared" si="4"/>
        <v>0.5440060068649889</v>
      </c>
      <c r="R18" s="4">
        <f t="shared" si="4"/>
        <v>0.26350810450038159</v>
      </c>
      <c r="S18" s="4">
        <f t="shared" si="4"/>
        <v>0.54325095347063357</v>
      </c>
      <c r="T18" s="4">
        <f t="shared" si="4"/>
        <v>0.26380081998474464</v>
      </c>
      <c r="U18" s="4">
        <f t="shared" si="4"/>
        <v>0.54331817315026731</v>
      </c>
      <c r="V18" s="4">
        <f t="shared" si="4"/>
        <v>0.26379471777269281</v>
      </c>
      <c r="W18" s="4">
        <f t="shared" si="4"/>
        <v>0.54331578947368453</v>
      </c>
      <c r="X18" s="14">
        <f>MAX(P18:W18)</f>
        <v>0.5440060068649889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421" x14ac:dyDescent="0.25">
      <c r="A19" t="s">
        <v>12</v>
      </c>
      <c r="B19" s="2">
        <f>B18</f>
        <v>3.039999999999998E-4</v>
      </c>
      <c r="C19" s="2"/>
      <c r="H19">
        <v>16</v>
      </c>
      <c r="I19">
        <v>60</v>
      </c>
      <c r="J19">
        <v>2.5</v>
      </c>
      <c r="K19">
        <v>4.3899999999999997</v>
      </c>
      <c r="O19" t="s">
        <v>30</v>
      </c>
      <c r="P19" s="4">
        <f t="shared" ref="P19:W20" si="5">P12/$B$36</f>
        <v>0.54310992566447402</v>
      </c>
      <c r="Q19" s="4">
        <f t="shared" si="5"/>
        <v>3.2178291619872723E-3</v>
      </c>
      <c r="R19" s="4">
        <f t="shared" si="5"/>
        <v>3.2759358789240067E-3</v>
      </c>
      <c r="S19" s="4">
        <f t="shared" si="5"/>
        <v>5.266812396384833E-4</v>
      </c>
      <c r="T19" s="4">
        <f t="shared" si="5"/>
        <v>9.3458874806139351E-4</v>
      </c>
      <c r="U19" s="4">
        <f t="shared" si="5"/>
        <v>5.3698794053157921E-4</v>
      </c>
      <c r="V19" s="4">
        <f t="shared" si="5"/>
        <v>2.8170891491523611E-4</v>
      </c>
      <c r="W19" s="4">
        <f t="shared" si="5"/>
        <v>1.1733114070271137E-10</v>
      </c>
      <c r="X19" s="14">
        <f>MAX(P19:W19)</f>
        <v>0.54310992566447402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421" x14ac:dyDescent="0.25">
      <c r="A20" t="s">
        <v>7</v>
      </c>
      <c r="B20">
        <v>1</v>
      </c>
      <c r="C20" s="2"/>
      <c r="H20">
        <v>17</v>
      </c>
      <c r="I20">
        <v>60</v>
      </c>
      <c r="J20">
        <v>3</v>
      </c>
      <c r="K20">
        <v>5.19</v>
      </c>
      <c r="O20" t="s">
        <v>31</v>
      </c>
      <c r="P20" s="4">
        <f t="shared" si="5"/>
        <v>33.424247285951118</v>
      </c>
      <c r="Q20" s="4">
        <f t="shared" si="5"/>
        <v>1.2869505053746189</v>
      </c>
      <c r="R20" s="4">
        <f t="shared" si="5"/>
        <v>0.89961896358094018</v>
      </c>
      <c r="S20" s="4">
        <f t="shared" si="5"/>
        <v>1.3025576234023208</v>
      </c>
      <c r="T20" s="4">
        <f t="shared" si="5"/>
        <v>0.8984003155248943</v>
      </c>
      <c r="U20" s="4">
        <f t="shared" si="5"/>
        <v>1.3019178833092679</v>
      </c>
      <c r="V20" s="4">
        <f t="shared" si="5"/>
        <v>0.89842170704315738</v>
      </c>
      <c r="W20" s="4">
        <f t="shared" si="5"/>
        <v>1.3019392748275309</v>
      </c>
      <c r="X20" s="14">
        <f>MAX(P20:W20)</f>
        <v>33.424247285951118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421" x14ac:dyDescent="0.25">
      <c r="A21" t="s">
        <v>3</v>
      </c>
      <c r="B21" s="2">
        <f>B15*(B14-2*B15)</f>
        <v>7.2000000000000015E-5</v>
      </c>
      <c r="C21" s="2"/>
      <c r="H21">
        <v>18</v>
      </c>
      <c r="I21">
        <v>60</v>
      </c>
      <c r="J21">
        <v>3.5</v>
      </c>
      <c r="K21">
        <v>5.96</v>
      </c>
    </row>
    <row r="22" spans="1:421" x14ac:dyDescent="0.25">
      <c r="A22" t="s">
        <v>4</v>
      </c>
      <c r="B22" s="2">
        <f>B14/2*B15</f>
        <v>4.0000000000000003E-5</v>
      </c>
      <c r="C22" s="2"/>
      <c r="H22">
        <v>19</v>
      </c>
      <c r="I22">
        <v>60</v>
      </c>
      <c r="J22">
        <v>4</v>
      </c>
      <c r="K22">
        <v>6.71</v>
      </c>
    </row>
    <row r="23" spans="1:421" x14ac:dyDescent="0.25">
      <c r="A23" t="s">
        <v>15</v>
      </c>
      <c r="B23">
        <f>(B14-B15)/2</f>
        <v>1.9E-2</v>
      </c>
      <c r="C23" s="1"/>
      <c r="F23"/>
      <c r="H23">
        <v>20</v>
      </c>
      <c r="I23">
        <v>60</v>
      </c>
      <c r="J23">
        <v>4.5</v>
      </c>
      <c r="K23">
        <v>7.43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</row>
    <row r="24" spans="1:421" x14ac:dyDescent="0.25">
      <c r="A24" t="s">
        <v>16</v>
      </c>
      <c r="B24">
        <f>B14/4</f>
        <v>0.01</v>
      </c>
      <c r="F24"/>
      <c r="H24">
        <v>21</v>
      </c>
      <c r="I24">
        <v>60</v>
      </c>
      <c r="J24">
        <v>5</v>
      </c>
      <c r="K24">
        <v>8.1300000000000008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</row>
    <row r="25" spans="1:421" x14ac:dyDescent="0.25">
      <c r="A25" t="s">
        <v>17</v>
      </c>
      <c r="B25" s="2">
        <f>B21*B23</f>
        <v>1.3680000000000003E-6</v>
      </c>
      <c r="H25">
        <v>22</v>
      </c>
      <c r="I25">
        <v>60</v>
      </c>
      <c r="J25">
        <v>5.5</v>
      </c>
      <c r="K25">
        <v>8.8000000000000007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</row>
    <row r="26" spans="1:421" x14ac:dyDescent="0.25">
      <c r="A26" t="s">
        <v>18</v>
      </c>
      <c r="B26" s="2">
        <f>B22*B24</f>
        <v>4.0000000000000003E-7</v>
      </c>
      <c r="C26" s="4"/>
      <c r="H26">
        <v>23</v>
      </c>
      <c r="I26">
        <v>60</v>
      </c>
      <c r="J26">
        <v>6</v>
      </c>
      <c r="K26">
        <v>9.4499999999999993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</row>
    <row r="27" spans="1:421" x14ac:dyDescent="0.25">
      <c r="A27" t="s">
        <v>19</v>
      </c>
      <c r="B27" s="2">
        <f>B25+2*B26</f>
        <v>2.1680000000000002E-6</v>
      </c>
      <c r="C27" s="4"/>
      <c r="F27"/>
      <c r="H27">
        <v>24</v>
      </c>
      <c r="I27">
        <v>70</v>
      </c>
      <c r="J27">
        <v>2</v>
      </c>
      <c r="K27">
        <v>4.1900000000000004</v>
      </c>
      <c r="O27" s="6"/>
      <c r="P27" s="17"/>
      <c r="Q27" s="17"/>
      <c r="R27" s="17"/>
      <c r="S27" s="17"/>
      <c r="T27" s="17"/>
      <c r="U27" s="17"/>
      <c r="V27" s="17"/>
      <c r="W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</row>
    <row r="28" spans="1:421" x14ac:dyDescent="0.25">
      <c r="A28" t="s">
        <v>13</v>
      </c>
      <c r="B28" s="2">
        <f>2*B27</f>
        <v>4.3360000000000005E-6</v>
      </c>
      <c r="F28"/>
      <c r="H28">
        <v>25</v>
      </c>
      <c r="I28">
        <v>70</v>
      </c>
      <c r="J28">
        <v>2.5</v>
      </c>
      <c r="K28">
        <v>5.17</v>
      </c>
      <c r="O28" s="6"/>
      <c r="P28" s="17"/>
      <c r="Q28" s="17"/>
      <c r="R28" s="17"/>
      <c r="S28" s="17"/>
      <c r="T28" s="17"/>
      <c r="U28" s="17"/>
      <c r="V28" s="17"/>
      <c r="W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</row>
    <row r="29" spans="1:421" x14ac:dyDescent="0.25">
      <c r="A29" t="s">
        <v>11</v>
      </c>
      <c r="B29" s="1">
        <f>B17/B15</f>
        <v>14</v>
      </c>
      <c r="F29"/>
      <c r="H29">
        <v>26</v>
      </c>
      <c r="I29">
        <v>70</v>
      </c>
      <c r="J29">
        <v>3</v>
      </c>
      <c r="K29">
        <v>6.13</v>
      </c>
      <c r="O29" s="6"/>
      <c r="P29" s="17"/>
      <c r="Q29" s="17"/>
      <c r="R29" s="17"/>
      <c r="S29" s="17"/>
      <c r="T29" s="17"/>
      <c r="U29" s="17"/>
      <c r="V29" s="17"/>
      <c r="W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</row>
    <row r="30" spans="1:421" x14ac:dyDescent="0.25">
      <c r="A30" t="s">
        <v>23</v>
      </c>
      <c r="B30">
        <f>IF(B17/B15&lt;=72*B32,1,0)</f>
        <v>1</v>
      </c>
      <c r="F30"/>
      <c r="H30">
        <v>27</v>
      </c>
      <c r="I30">
        <v>70</v>
      </c>
      <c r="J30">
        <v>3.5</v>
      </c>
      <c r="K30">
        <v>7.06</v>
      </c>
      <c r="O30" s="6"/>
      <c r="P30" s="17"/>
      <c r="Q30" s="17"/>
      <c r="R30" s="17"/>
      <c r="S30" s="17"/>
      <c r="T30" s="17"/>
      <c r="U30" s="17"/>
      <c r="V30" s="17"/>
      <c r="W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</row>
    <row r="31" spans="1:421" x14ac:dyDescent="0.25">
      <c r="A31" t="s">
        <v>22</v>
      </c>
      <c r="B31">
        <f>IF(B17/B15&lt;=33*B32,1,0)</f>
        <v>1</v>
      </c>
      <c r="H31">
        <v>28</v>
      </c>
      <c r="I31">
        <v>70</v>
      </c>
      <c r="J31">
        <v>4</v>
      </c>
      <c r="K31">
        <v>7.97</v>
      </c>
      <c r="O31" s="6"/>
      <c r="P31" s="17"/>
      <c r="Q31" s="17"/>
      <c r="R31" s="17"/>
      <c r="S31" s="17"/>
      <c r="T31" s="17"/>
      <c r="U31" s="17"/>
      <c r="V31" s="17"/>
      <c r="W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</row>
    <row r="32" spans="1:421" x14ac:dyDescent="0.25">
      <c r="A32" t="s">
        <v>9</v>
      </c>
      <c r="B32" s="4">
        <f>(235000000/B9)^0.5</f>
        <v>0.82532382753065792</v>
      </c>
      <c r="H32">
        <v>29</v>
      </c>
      <c r="I32">
        <v>70</v>
      </c>
      <c r="J32">
        <v>4.5</v>
      </c>
      <c r="K32">
        <v>8.85</v>
      </c>
      <c r="O32" s="6"/>
      <c r="P32" s="18"/>
      <c r="Q32" s="18"/>
      <c r="R32" s="18"/>
      <c r="S32" s="18"/>
      <c r="T32" s="18"/>
      <c r="U32" s="18"/>
      <c r="V32" s="18"/>
      <c r="W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</row>
    <row r="33" spans="1:421" x14ac:dyDescent="0.25">
      <c r="F33"/>
      <c r="H33">
        <v>30</v>
      </c>
      <c r="I33">
        <v>70</v>
      </c>
      <c r="J33">
        <v>5</v>
      </c>
      <c r="K33">
        <v>9.6999999999999993</v>
      </c>
      <c r="O33" s="6"/>
      <c r="P33" s="6"/>
      <c r="Q33" s="6"/>
      <c r="R33" s="6"/>
      <c r="S33" s="6"/>
      <c r="T33" s="6"/>
      <c r="U33" s="6"/>
      <c r="V33" s="6"/>
      <c r="W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</row>
    <row r="34" spans="1:421" ht="15" customHeight="1" x14ac:dyDescent="0.25">
      <c r="A34" t="s">
        <v>36</v>
      </c>
      <c r="B34" s="2">
        <f>B18*B9/B20</f>
        <v>104879.99999999993</v>
      </c>
      <c r="F34"/>
      <c r="H34">
        <v>31</v>
      </c>
      <c r="I34">
        <v>70</v>
      </c>
      <c r="J34">
        <v>5.5</v>
      </c>
      <c r="K34">
        <v>10.53</v>
      </c>
      <c r="O34" s="6"/>
      <c r="P34" s="17"/>
      <c r="Q34" s="17"/>
      <c r="R34" s="17"/>
      <c r="S34" s="17"/>
      <c r="T34" s="17"/>
      <c r="U34" s="17"/>
      <c r="V34" s="17"/>
      <c r="W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421" x14ac:dyDescent="0.25">
      <c r="A35" t="s">
        <v>35</v>
      </c>
      <c r="B35" s="2">
        <f>B34</f>
        <v>104879.99999999993</v>
      </c>
      <c r="F35"/>
      <c r="H35">
        <v>32</v>
      </c>
      <c r="I35">
        <v>70</v>
      </c>
      <c r="J35">
        <v>6</v>
      </c>
      <c r="K35">
        <v>11.33</v>
      </c>
      <c r="O35" s="6"/>
      <c r="P35" s="17"/>
      <c r="Q35" s="17"/>
      <c r="R35" s="17"/>
      <c r="S35" s="17"/>
      <c r="T35" s="17"/>
      <c r="U35" s="17"/>
      <c r="V35" s="17"/>
      <c r="W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</row>
    <row r="36" spans="1:421" x14ac:dyDescent="0.25">
      <c r="A36" t="s">
        <v>34</v>
      </c>
      <c r="B36" s="2">
        <f>B28*B9/B20</f>
        <v>1495.92</v>
      </c>
      <c r="F36"/>
      <c r="H36">
        <v>33</v>
      </c>
      <c r="I36">
        <v>70</v>
      </c>
      <c r="J36">
        <v>6.5</v>
      </c>
      <c r="K36">
        <v>11.82</v>
      </c>
      <c r="O36" s="6"/>
      <c r="P36" s="17"/>
      <c r="Q36" s="17"/>
      <c r="R36" s="17"/>
      <c r="S36" s="17"/>
      <c r="T36" s="17"/>
      <c r="U36" s="17"/>
      <c r="V36" s="17"/>
      <c r="W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</row>
    <row r="37" spans="1:421" x14ac:dyDescent="0.25">
      <c r="F37"/>
      <c r="H37">
        <v>34</v>
      </c>
      <c r="I37">
        <v>70</v>
      </c>
      <c r="J37">
        <v>7</v>
      </c>
      <c r="K37">
        <v>12.53</v>
      </c>
      <c r="O37" s="6"/>
      <c r="P37" s="6"/>
      <c r="Q37" s="6"/>
      <c r="R37" s="6"/>
      <c r="S37" s="6"/>
      <c r="T37" s="6"/>
      <c r="U37" s="6"/>
      <c r="V37" s="6"/>
      <c r="W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421" x14ac:dyDescent="0.25">
      <c r="F38"/>
      <c r="H38">
        <v>35</v>
      </c>
      <c r="I38">
        <v>80</v>
      </c>
      <c r="J38">
        <v>3</v>
      </c>
      <c r="K38">
        <v>7.07</v>
      </c>
      <c r="O38" s="6"/>
      <c r="P38" s="17"/>
      <c r="Q38" s="17"/>
      <c r="R38" s="17"/>
      <c r="S38" s="17"/>
      <c r="T38" s="17"/>
      <c r="U38" s="17"/>
      <c r="V38" s="17"/>
      <c r="W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</row>
    <row r="39" spans="1:421" x14ac:dyDescent="0.25">
      <c r="F39"/>
      <c r="H39">
        <v>36</v>
      </c>
      <c r="I39">
        <v>80</v>
      </c>
      <c r="J39">
        <v>3.5</v>
      </c>
      <c r="K39">
        <v>8.16</v>
      </c>
      <c r="O39" s="6"/>
      <c r="P39" s="17"/>
      <c r="Q39" s="17"/>
      <c r="R39" s="17"/>
      <c r="S39" s="17"/>
      <c r="T39" s="17"/>
      <c r="U39" s="17"/>
      <c r="V39" s="17"/>
      <c r="W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</row>
    <row r="40" spans="1:421" x14ac:dyDescent="0.25">
      <c r="F40"/>
      <c r="H40">
        <v>37</v>
      </c>
      <c r="I40">
        <v>80</v>
      </c>
      <c r="J40">
        <v>4</v>
      </c>
      <c r="K40">
        <v>9.2200000000000006</v>
      </c>
      <c r="O40" s="6"/>
      <c r="P40" s="6"/>
      <c r="Q40" s="6"/>
      <c r="R40" s="6"/>
      <c r="S40" s="6"/>
      <c r="T40" s="6"/>
      <c r="U40" s="6"/>
      <c r="V40" s="6"/>
      <c r="W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</row>
    <row r="41" spans="1:421" x14ac:dyDescent="0.25">
      <c r="F41"/>
      <c r="H41">
        <v>38</v>
      </c>
      <c r="I41">
        <v>80</v>
      </c>
      <c r="J41">
        <v>4.5</v>
      </c>
      <c r="K41">
        <v>10.26</v>
      </c>
      <c r="O41" s="6"/>
      <c r="P41" s="12"/>
      <c r="Q41" s="12"/>
      <c r="R41" s="12"/>
      <c r="S41" s="12"/>
      <c r="T41" s="12"/>
      <c r="U41" s="12"/>
      <c r="V41" s="12"/>
      <c r="W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</row>
    <row r="42" spans="1:421" ht="15" customHeight="1" x14ac:dyDescent="0.25">
      <c r="F42"/>
      <c r="H42">
        <v>39</v>
      </c>
      <c r="I42">
        <v>80</v>
      </c>
      <c r="J42">
        <v>5</v>
      </c>
      <c r="K42">
        <v>11.27</v>
      </c>
      <c r="O42" s="6"/>
      <c r="P42" s="12"/>
      <c r="Q42" s="12"/>
      <c r="R42" s="12"/>
      <c r="S42" s="12"/>
      <c r="T42" s="12"/>
      <c r="U42" s="12"/>
      <c r="V42" s="12"/>
      <c r="W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</row>
    <row r="43" spans="1:421" ht="15" customHeight="1" x14ac:dyDescent="0.25">
      <c r="F43"/>
      <c r="H43">
        <v>40</v>
      </c>
      <c r="I43">
        <v>80</v>
      </c>
      <c r="J43">
        <v>5.5</v>
      </c>
      <c r="K43">
        <v>12.25</v>
      </c>
      <c r="O43" s="6"/>
      <c r="P43" s="19"/>
      <c r="Q43" s="19"/>
      <c r="R43" s="19"/>
      <c r="S43" s="19"/>
      <c r="T43" s="19"/>
      <c r="U43" s="19"/>
      <c r="V43" s="19"/>
      <c r="W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</row>
    <row r="44" spans="1:421" x14ac:dyDescent="0.25">
      <c r="H44">
        <v>41</v>
      </c>
      <c r="I44">
        <v>80</v>
      </c>
      <c r="J44">
        <v>6</v>
      </c>
      <c r="K44">
        <v>13.21</v>
      </c>
      <c r="O44" s="6"/>
      <c r="P44" s="19"/>
      <c r="Q44" s="19"/>
      <c r="R44" s="19"/>
      <c r="S44" s="19"/>
      <c r="T44" s="19"/>
      <c r="U44" s="19"/>
      <c r="V44" s="19"/>
      <c r="W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</row>
    <row r="45" spans="1:421" ht="15" customHeight="1" x14ac:dyDescent="0.25">
      <c r="F45"/>
      <c r="H45">
        <v>42</v>
      </c>
      <c r="I45">
        <v>80</v>
      </c>
      <c r="J45">
        <v>6.5</v>
      </c>
      <c r="K45">
        <v>13.86</v>
      </c>
      <c r="L45" s="10"/>
      <c r="O45" s="6"/>
      <c r="P45" s="17"/>
      <c r="Q45" s="17"/>
      <c r="R45" s="17"/>
      <c r="S45" s="17"/>
      <c r="T45" s="17"/>
      <c r="U45" s="17"/>
      <c r="V45" s="17"/>
      <c r="W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421" x14ac:dyDescent="0.25">
      <c r="F46"/>
      <c r="H46">
        <v>43</v>
      </c>
      <c r="I46">
        <v>80</v>
      </c>
      <c r="J46">
        <v>7</v>
      </c>
      <c r="K46">
        <v>14.72</v>
      </c>
      <c r="L46" s="10"/>
      <c r="O46" s="6"/>
      <c r="P46" s="19"/>
      <c r="Q46" s="19"/>
      <c r="R46" s="19"/>
      <c r="S46" s="19"/>
      <c r="T46" s="19"/>
      <c r="U46" s="19"/>
      <c r="V46" s="19"/>
      <c r="W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421" x14ac:dyDescent="0.25">
      <c r="F47"/>
      <c r="H47">
        <v>44</v>
      </c>
      <c r="I47">
        <v>80</v>
      </c>
      <c r="J47">
        <v>7.5</v>
      </c>
      <c r="K47">
        <v>15.56</v>
      </c>
      <c r="L47" s="10"/>
      <c r="O47" s="20"/>
      <c r="P47" s="19"/>
      <c r="Q47" s="19"/>
      <c r="R47" s="19"/>
      <c r="S47" s="19"/>
      <c r="T47" s="19"/>
      <c r="U47" s="19"/>
      <c r="V47" s="19"/>
      <c r="W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421" x14ac:dyDescent="0.25">
      <c r="F48"/>
      <c r="H48">
        <v>45</v>
      </c>
      <c r="I48">
        <v>80</v>
      </c>
      <c r="J48">
        <v>8</v>
      </c>
      <c r="K48">
        <v>16.36</v>
      </c>
      <c r="O48" s="6"/>
      <c r="P48" s="6"/>
      <c r="Q48" s="6"/>
      <c r="R48" s="6"/>
      <c r="S48" s="6"/>
      <c r="T48" s="6"/>
      <c r="U48" s="6"/>
      <c r="V48" s="6"/>
      <c r="W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</row>
    <row r="49" spans="2:133" ht="15" customHeight="1" x14ac:dyDescent="0.25">
      <c r="F49"/>
      <c r="H49">
        <v>46</v>
      </c>
      <c r="I49">
        <v>90</v>
      </c>
      <c r="J49">
        <v>3</v>
      </c>
      <c r="K49">
        <v>8.01</v>
      </c>
      <c r="O49" s="6"/>
      <c r="P49" s="19"/>
      <c r="Q49" s="19"/>
      <c r="R49" s="19"/>
      <c r="S49" s="19"/>
      <c r="T49" s="19"/>
      <c r="U49" s="19"/>
      <c r="V49" s="19"/>
      <c r="W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2:133" x14ac:dyDescent="0.25">
      <c r="F50"/>
      <c r="H50">
        <v>47</v>
      </c>
      <c r="I50">
        <v>90</v>
      </c>
      <c r="J50">
        <v>3.5</v>
      </c>
      <c r="K50">
        <v>9.26</v>
      </c>
      <c r="O50" s="6"/>
      <c r="P50" s="19"/>
      <c r="Q50" s="19"/>
      <c r="R50" s="19"/>
      <c r="S50" s="19"/>
      <c r="T50" s="19"/>
      <c r="U50" s="19"/>
      <c r="V50" s="19"/>
      <c r="W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2:133" x14ac:dyDescent="0.25">
      <c r="F51"/>
      <c r="H51">
        <v>48</v>
      </c>
      <c r="I51">
        <v>90</v>
      </c>
      <c r="J51">
        <v>4</v>
      </c>
      <c r="K51">
        <v>10.48</v>
      </c>
      <c r="O51" s="6"/>
      <c r="P51" s="19"/>
      <c r="Q51" s="19"/>
      <c r="R51" s="19"/>
      <c r="S51" s="19"/>
      <c r="T51" s="19"/>
      <c r="U51" s="19"/>
      <c r="V51" s="19"/>
      <c r="W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2:133" x14ac:dyDescent="0.25">
      <c r="F52"/>
      <c r="H52">
        <v>49</v>
      </c>
      <c r="I52">
        <v>90</v>
      </c>
      <c r="J52">
        <v>4.5</v>
      </c>
      <c r="K52">
        <v>11.67</v>
      </c>
      <c r="O52" s="6"/>
      <c r="P52" s="19"/>
      <c r="Q52" s="19"/>
      <c r="R52" s="19"/>
      <c r="S52" s="19"/>
      <c r="T52" s="19"/>
      <c r="U52" s="19"/>
      <c r="V52" s="19"/>
      <c r="W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2:133" x14ac:dyDescent="0.25">
      <c r="F53"/>
      <c r="H53">
        <v>50</v>
      </c>
      <c r="I53">
        <v>90</v>
      </c>
      <c r="J53">
        <v>5</v>
      </c>
      <c r="K53">
        <v>12.84</v>
      </c>
      <c r="O53" s="6"/>
      <c r="P53" s="6"/>
      <c r="Q53" s="6"/>
      <c r="R53" s="6"/>
      <c r="S53" s="6"/>
      <c r="T53" s="6"/>
      <c r="U53" s="6"/>
      <c r="V53" s="6"/>
      <c r="W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</row>
    <row r="54" spans="2:133" x14ac:dyDescent="0.25">
      <c r="F54"/>
      <c r="H54">
        <v>51</v>
      </c>
      <c r="I54">
        <v>90</v>
      </c>
      <c r="J54">
        <v>5.5</v>
      </c>
      <c r="K54">
        <v>13.98</v>
      </c>
      <c r="L54" s="7"/>
      <c r="O54" s="6"/>
      <c r="P54" s="6"/>
      <c r="Q54" s="6"/>
      <c r="R54" s="6"/>
      <c r="S54" s="6"/>
      <c r="T54" s="6"/>
      <c r="U54" s="6"/>
      <c r="V54" s="6"/>
      <c r="W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2:133" x14ac:dyDescent="0.25">
      <c r="C55" s="2"/>
      <c r="F55"/>
      <c r="H55">
        <v>52</v>
      </c>
      <c r="I55">
        <v>90</v>
      </c>
      <c r="J55">
        <v>6</v>
      </c>
      <c r="K55">
        <v>15.1</v>
      </c>
      <c r="O55" s="6"/>
      <c r="P55" s="17"/>
      <c r="Q55" s="17"/>
      <c r="R55" s="17"/>
      <c r="S55" s="17"/>
      <c r="T55" s="17"/>
      <c r="U55" s="17"/>
      <c r="V55" s="17"/>
      <c r="W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2:133" x14ac:dyDescent="0.25">
      <c r="C56" s="2"/>
      <c r="F56"/>
      <c r="H56">
        <v>53</v>
      </c>
      <c r="I56">
        <v>90</v>
      </c>
      <c r="J56">
        <v>6.5</v>
      </c>
      <c r="K56">
        <v>15.9</v>
      </c>
      <c r="O56" s="6"/>
      <c r="P56" s="17"/>
      <c r="Q56" s="17"/>
      <c r="R56" s="17"/>
      <c r="S56" s="17"/>
      <c r="T56" s="17"/>
      <c r="U56" s="17"/>
      <c r="V56" s="17"/>
      <c r="W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2:133" x14ac:dyDescent="0.25">
      <c r="B57" s="2"/>
      <c r="C57" s="2"/>
      <c r="F57"/>
      <c r="H57">
        <v>54</v>
      </c>
      <c r="I57">
        <v>90</v>
      </c>
      <c r="J57">
        <v>7</v>
      </c>
      <c r="K57">
        <v>16.920000000000002</v>
      </c>
      <c r="O57" s="6"/>
      <c r="P57" s="17"/>
      <c r="Q57" s="17"/>
      <c r="R57" s="17"/>
      <c r="S57" s="17"/>
      <c r="T57" s="17"/>
      <c r="U57" s="17"/>
      <c r="V57" s="17"/>
      <c r="W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2:133" x14ac:dyDescent="0.25">
      <c r="B58" s="2"/>
      <c r="C58" s="2"/>
      <c r="F58"/>
      <c r="H58">
        <v>55</v>
      </c>
      <c r="I58">
        <v>90</v>
      </c>
      <c r="J58">
        <v>7.5</v>
      </c>
      <c r="K58">
        <v>17.91</v>
      </c>
      <c r="O58" s="6"/>
      <c r="P58" s="6"/>
      <c r="Q58" s="6"/>
      <c r="R58" s="6"/>
      <c r="S58" s="6"/>
      <c r="T58" s="6"/>
      <c r="U58" s="6"/>
      <c r="V58" s="6"/>
      <c r="W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</row>
    <row r="59" spans="2:133" x14ac:dyDescent="0.25">
      <c r="B59" s="2"/>
      <c r="H59">
        <v>56</v>
      </c>
      <c r="I59">
        <v>90</v>
      </c>
      <c r="J59">
        <v>8</v>
      </c>
      <c r="K59">
        <v>18.87</v>
      </c>
      <c r="O59" s="6"/>
      <c r="P59" s="17"/>
      <c r="Q59" s="17"/>
      <c r="R59" s="17"/>
      <c r="S59" s="17"/>
      <c r="T59" s="17"/>
      <c r="U59" s="17"/>
      <c r="V59" s="17"/>
      <c r="W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x14ac:dyDescent="0.25">
      <c r="F60"/>
      <c r="H60">
        <v>57</v>
      </c>
      <c r="I60">
        <v>100</v>
      </c>
      <c r="J60">
        <v>3</v>
      </c>
      <c r="K60">
        <v>8.9600000000000009</v>
      </c>
      <c r="O60" s="6"/>
      <c r="P60" s="17"/>
      <c r="Q60" s="17"/>
      <c r="R60" s="17"/>
      <c r="S60" s="17"/>
      <c r="T60" s="17"/>
      <c r="U60" s="17"/>
      <c r="V60" s="17"/>
      <c r="W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133" x14ac:dyDescent="0.25">
      <c r="C61" s="2"/>
      <c r="F61"/>
      <c r="H61">
        <v>58</v>
      </c>
      <c r="I61">
        <v>100</v>
      </c>
      <c r="J61">
        <v>3.5</v>
      </c>
      <c r="K61">
        <v>10.36</v>
      </c>
      <c r="O61" s="6"/>
      <c r="P61" s="6"/>
      <c r="Q61" s="6"/>
      <c r="R61" s="6"/>
      <c r="S61" s="6"/>
      <c r="T61" s="6"/>
      <c r="U61" s="6"/>
      <c r="V61" s="6"/>
      <c r="W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</row>
    <row r="62" spans="2:133" x14ac:dyDescent="0.25">
      <c r="H62">
        <v>59</v>
      </c>
      <c r="I62">
        <v>100</v>
      </c>
      <c r="J62">
        <v>4</v>
      </c>
      <c r="K62">
        <v>11.73</v>
      </c>
      <c r="O62" s="6"/>
      <c r="P62" s="17"/>
      <c r="Q62" s="17"/>
      <c r="R62" s="17"/>
      <c r="S62" s="17"/>
      <c r="T62" s="17"/>
      <c r="U62" s="17"/>
      <c r="V62" s="17"/>
      <c r="W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</row>
    <row r="63" spans="2:133" x14ac:dyDescent="0.25">
      <c r="C63" s="2"/>
      <c r="F63"/>
      <c r="H63">
        <v>60</v>
      </c>
      <c r="I63">
        <v>100</v>
      </c>
      <c r="J63">
        <v>4.5</v>
      </c>
      <c r="K63">
        <v>13.08</v>
      </c>
      <c r="O63" s="6"/>
      <c r="P63" s="17"/>
      <c r="Q63" s="17"/>
      <c r="R63" s="17"/>
      <c r="S63" s="17"/>
      <c r="T63" s="17"/>
      <c r="U63" s="17"/>
      <c r="V63" s="17"/>
      <c r="W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</row>
    <row r="64" spans="2:133" x14ac:dyDescent="0.25">
      <c r="C64" s="2"/>
      <c r="F64"/>
      <c r="H64">
        <v>61</v>
      </c>
      <c r="I64">
        <v>100</v>
      </c>
      <c r="J64">
        <v>5</v>
      </c>
      <c r="K64">
        <v>14.41</v>
      </c>
      <c r="O64" s="6"/>
      <c r="P64" s="17"/>
      <c r="Q64" s="17"/>
      <c r="R64" s="17"/>
      <c r="S64" s="17"/>
      <c r="T64" s="17"/>
      <c r="U64" s="17"/>
      <c r="V64" s="17"/>
      <c r="W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</row>
    <row r="65" spans="1:133" x14ac:dyDescent="0.25">
      <c r="C65" s="2"/>
      <c r="F65"/>
      <c r="H65">
        <v>62</v>
      </c>
      <c r="I65">
        <v>100</v>
      </c>
      <c r="J65">
        <v>5.5</v>
      </c>
      <c r="K65">
        <v>15.71</v>
      </c>
      <c r="O65" s="6"/>
      <c r="P65" s="17"/>
      <c r="Q65" s="17"/>
      <c r="R65" s="17"/>
      <c r="S65" s="17"/>
      <c r="T65" s="17"/>
      <c r="U65" s="17"/>
      <c r="V65" s="17"/>
      <c r="W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</row>
    <row r="66" spans="1:133" x14ac:dyDescent="0.25">
      <c r="A66" s="5"/>
      <c r="B66" s="2"/>
      <c r="C66" s="2"/>
      <c r="F66"/>
      <c r="H66">
        <v>63</v>
      </c>
      <c r="I66">
        <v>100</v>
      </c>
      <c r="J66">
        <v>6</v>
      </c>
      <c r="K66">
        <v>16.98</v>
      </c>
      <c r="O66" s="6"/>
      <c r="P66" s="17"/>
      <c r="Q66" s="17"/>
      <c r="R66" s="17"/>
      <c r="S66" s="17"/>
      <c r="T66" s="17"/>
      <c r="U66" s="17"/>
      <c r="V66" s="17"/>
      <c r="W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</row>
    <row r="67" spans="1:133" x14ac:dyDescent="0.25">
      <c r="A67" s="5"/>
      <c r="B67" s="2"/>
      <c r="F67"/>
      <c r="H67">
        <v>64</v>
      </c>
      <c r="I67">
        <v>100</v>
      </c>
      <c r="J67">
        <v>6.5</v>
      </c>
      <c r="K67">
        <v>17.940000000000001</v>
      </c>
      <c r="O67" s="6"/>
      <c r="P67" s="17"/>
      <c r="Q67" s="17"/>
      <c r="R67" s="17"/>
      <c r="S67" s="17"/>
      <c r="T67" s="17"/>
      <c r="U67" s="17"/>
      <c r="V67" s="17"/>
      <c r="W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</row>
    <row r="68" spans="1:133" x14ac:dyDescent="0.25">
      <c r="B68" s="2"/>
      <c r="C68" s="2"/>
      <c r="F68"/>
      <c r="H68">
        <v>65</v>
      </c>
      <c r="I68">
        <v>100</v>
      </c>
      <c r="J68">
        <v>7</v>
      </c>
      <c r="K68">
        <v>19.12</v>
      </c>
    </row>
    <row r="69" spans="1:133" x14ac:dyDescent="0.25">
      <c r="B69" s="2"/>
      <c r="F69"/>
      <c r="G69" s="5"/>
      <c r="H69">
        <v>66</v>
      </c>
      <c r="I69">
        <v>100</v>
      </c>
      <c r="J69">
        <v>7.5</v>
      </c>
      <c r="K69">
        <v>20.27</v>
      </c>
    </row>
    <row r="70" spans="1:133" x14ac:dyDescent="0.25">
      <c r="B70" s="2"/>
      <c r="C70" s="2"/>
      <c r="F70"/>
      <c r="H70">
        <v>67</v>
      </c>
      <c r="I70">
        <v>100</v>
      </c>
      <c r="J70">
        <v>8</v>
      </c>
      <c r="K70">
        <v>21.39</v>
      </c>
    </row>
    <row r="71" spans="1:133" x14ac:dyDescent="0.25">
      <c r="C71" s="2"/>
      <c r="F71"/>
      <c r="H71">
        <v>68</v>
      </c>
      <c r="I71">
        <v>120</v>
      </c>
      <c r="J71">
        <v>3</v>
      </c>
      <c r="K71">
        <v>10.84</v>
      </c>
    </row>
    <row r="72" spans="1:133" x14ac:dyDescent="0.25">
      <c r="B72" s="2"/>
      <c r="F72"/>
      <c r="H72">
        <v>69</v>
      </c>
      <c r="I72">
        <v>120</v>
      </c>
      <c r="J72">
        <v>3.5</v>
      </c>
      <c r="K72">
        <v>12.56</v>
      </c>
    </row>
    <row r="73" spans="1:133" x14ac:dyDescent="0.25">
      <c r="B73" s="2"/>
      <c r="F73"/>
      <c r="H73">
        <v>70</v>
      </c>
      <c r="I73">
        <v>120</v>
      </c>
      <c r="J73">
        <v>4</v>
      </c>
      <c r="K73">
        <v>14.25</v>
      </c>
    </row>
    <row r="74" spans="1:133" x14ac:dyDescent="0.25">
      <c r="B74" s="4"/>
      <c r="F74"/>
      <c r="G74" s="5"/>
      <c r="H74">
        <v>71</v>
      </c>
      <c r="I74">
        <v>120</v>
      </c>
      <c r="J74">
        <v>4.5</v>
      </c>
      <c r="K74">
        <v>15.91</v>
      </c>
    </row>
    <row r="75" spans="1:133" x14ac:dyDescent="0.25">
      <c r="B75" s="2"/>
      <c r="F75"/>
      <c r="H75">
        <v>72</v>
      </c>
      <c r="I75">
        <v>120</v>
      </c>
      <c r="J75">
        <v>5</v>
      </c>
      <c r="K75">
        <v>17.55</v>
      </c>
    </row>
    <row r="76" spans="1:133" x14ac:dyDescent="0.25">
      <c r="B76" s="2"/>
      <c r="C76" s="2"/>
      <c r="F76"/>
      <c r="H76">
        <v>73</v>
      </c>
      <c r="I76">
        <v>120</v>
      </c>
      <c r="J76">
        <v>5.5</v>
      </c>
      <c r="K76">
        <v>19.16</v>
      </c>
    </row>
    <row r="77" spans="1:133" x14ac:dyDescent="0.25">
      <c r="B77" s="2"/>
      <c r="C77" s="2"/>
      <c r="F77"/>
      <c r="H77">
        <v>74</v>
      </c>
      <c r="I77">
        <v>120</v>
      </c>
      <c r="J77">
        <v>6</v>
      </c>
      <c r="K77">
        <v>20.75</v>
      </c>
    </row>
    <row r="78" spans="1:133" x14ac:dyDescent="0.25">
      <c r="B78" s="4"/>
      <c r="F78"/>
      <c r="H78">
        <v>75</v>
      </c>
      <c r="I78">
        <v>120</v>
      </c>
      <c r="J78">
        <v>6.5</v>
      </c>
      <c r="K78">
        <v>22.03</v>
      </c>
    </row>
    <row r="79" spans="1:133" x14ac:dyDescent="0.25">
      <c r="B79" s="2"/>
      <c r="F79"/>
      <c r="H79">
        <v>76</v>
      </c>
      <c r="I79">
        <v>120</v>
      </c>
      <c r="J79">
        <v>7</v>
      </c>
      <c r="K79">
        <v>23.52</v>
      </c>
    </row>
    <row r="80" spans="1:133" x14ac:dyDescent="0.25">
      <c r="B80" s="2"/>
      <c r="G80" s="13"/>
      <c r="H80">
        <v>77</v>
      </c>
      <c r="I80">
        <v>120</v>
      </c>
      <c r="J80">
        <v>7.5</v>
      </c>
      <c r="K80">
        <v>24.98</v>
      </c>
    </row>
    <row r="81" spans="2:11" x14ac:dyDescent="0.25">
      <c r="B81" s="2"/>
      <c r="H81">
        <v>78</v>
      </c>
      <c r="I81">
        <v>120</v>
      </c>
      <c r="J81">
        <v>8</v>
      </c>
      <c r="K81">
        <v>26.41</v>
      </c>
    </row>
    <row r="82" spans="2:11" x14ac:dyDescent="0.25">
      <c r="H82">
        <v>79</v>
      </c>
      <c r="I82">
        <v>140</v>
      </c>
      <c r="J82">
        <v>4</v>
      </c>
      <c r="K82">
        <v>16.760000000000002</v>
      </c>
    </row>
    <row r="83" spans="2:11" x14ac:dyDescent="0.25">
      <c r="B83" s="2"/>
      <c r="H83">
        <v>80</v>
      </c>
      <c r="I83">
        <v>140</v>
      </c>
      <c r="J83">
        <v>4.5</v>
      </c>
      <c r="K83">
        <v>18.739999999999998</v>
      </c>
    </row>
    <row r="84" spans="2:11" x14ac:dyDescent="0.25">
      <c r="B84" s="4"/>
      <c r="H84">
        <v>81</v>
      </c>
      <c r="I84">
        <v>140</v>
      </c>
      <c r="J84">
        <v>5</v>
      </c>
      <c r="K84">
        <v>20.69</v>
      </c>
    </row>
    <row r="85" spans="2:11" x14ac:dyDescent="0.25">
      <c r="H85">
        <v>82</v>
      </c>
      <c r="I85">
        <v>140</v>
      </c>
      <c r="J85">
        <v>5.5</v>
      </c>
      <c r="K85">
        <v>22.62</v>
      </c>
    </row>
    <row r="86" spans="2:11" x14ac:dyDescent="0.25">
      <c r="B86" s="2"/>
      <c r="H86">
        <v>83</v>
      </c>
      <c r="I86">
        <v>140</v>
      </c>
      <c r="J86">
        <v>6</v>
      </c>
      <c r="K86">
        <v>24.52</v>
      </c>
    </row>
    <row r="87" spans="2:11" x14ac:dyDescent="0.25">
      <c r="B87" s="2"/>
      <c r="H87">
        <v>84</v>
      </c>
      <c r="I87">
        <v>140</v>
      </c>
      <c r="J87">
        <v>6.5</v>
      </c>
      <c r="K87">
        <v>26.11</v>
      </c>
    </row>
    <row r="88" spans="2:11" x14ac:dyDescent="0.25">
      <c r="B88" s="2"/>
      <c r="H88">
        <v>85</v>
      </c>
      <c r="I88">
        <v>140</v>
      </c>
      <c r="J88">
        <v>7</v>
      </c>
      <c r="K88">
        <v>27.91</v>
      </c>
    </row>
    <row r="89" spans="2:11" x14ac:dyDescent="0.25">
      <c r="B89" s="2"/>
      <c r="H89">
        <v>86</v>
      </c>
      <c r="I89">
        <v>140</v>
      </c>
      <c r="J89">
        <v>7.5</v>
      </c>
      <c r="K89">
        <v>29.69</v>
      </c>
    </row>
    <row r="90" spans="2:11" x14ac:dyDescent="0.25">
      <c r="G90" s="8"/>
      <c r="H90">
        <v>87</v>
      </c>
      <c r="I90">
        <v>140</v>
      </c>
      <c r="J90">
        <v>8</v>
      </c>
      <c r="K90">
        <v>31.43</v>
      </c>
    </row>
    <row r="91" spans="2:11" x14ac:dyDescent="0.25">
      <c r="G91" s="8"/>
      <c r="H91">
        <v>88</v>
      </c>
      <c r="I91">
        <v>150</v>
      </c>
      <c r="J91">
        <v>4</v>
      </c>
      <c r="K91">
        <v>18.010000000000002</v>
      </c>
    </row>
    <row r="92" spans="2:11" x14ac:dyDescent="0.25">
      <c r="G92" s="8"/>
      <c r="H92">
        <v>89</v>
      </c>
      <c r="I92">
        <v>150</v>
      </c>
      <c r="J92">
        <v>4.5</v>
      </c>
      <c r="K92">
        <v>20.149999999999999</v>
      </c>
    </row>
    <row r="93" spans="2:11" x14ac:dyDescent="0.25">
      <c r="H93">
        <v>90</v>
      </c>
      <c r="I93">
        <v>150</v>
      </c>
      <c r="J93">
        <v>5</v>
      </c>
      <c r="K93">
        <v>22.26</v>
      </c>
    </row>
    <row r="94" spans="2:11" x14ac:dyDescent="0.25">
      <c r="G94" s="13"/>
      <c r="H94">
        <v>91</v>
      </c>
      <c r="I94">
        <v>150</v>
      </c>
      <c r="J94">
        <v>5.5</v>
      </c>
      <c r="K94">
        <v>24.34</v>
      </c>
    </row>
    <row r="95" spans="2:11" x14ac:dyDescent="0.25">
      <c r="H95">
        <v>92</v>
      </c>
      <c r="I95">
        <v>150</v>
      </c>
      <c r="J95">
        <v>6</v>
      </c>
      <c r="K95">
        <v>26.4</v>
      </c>
    </row>
    <row r="96" spans="2:11" x14ac:dyDescent="0.25">
      <c r="F96"/>
      <c r="H96">
        <v>93</v>
      </c>
      <c r="I96">
        <v>150</v>
      </c>
      <c r="J96">
        <v>6.5</v>
      </c>
      <c r="K96">
        <v>28.15</v>
      </c>
    </row>
    <row r="97" spans="6:11" x14ac:dyDescent="0.25">
      <c r="F97"/>
      <c r="H97">
        <v>94</v>
      </c>
      <c r="I97">
        <v>150</v>
      </c>
      <c r="J97">
        <v>7</v>
      </c>
      <c r="K97">
        <v>30.11</v>
      </c>
    </row>
    <row r="98" spans="6:11" x14ac:dyDescent="0.25">
      <c r="F98"/>
      <c r="H98">
        <v>95</v>
      </c>
      <c r="I98">
        <v>150</v>
      </c>
      <c r="J98">
        <v>7.5</v>
      </c>
      <c r="K98">
        <v>32.04</v>
      </c>
    </row>
    <row r="99" spans="6:11" x14ac:dyDescent="0.25">
      <c r="F99"/>
      <c r="H99">
        <v>96</v>
      </c>
      <c r="I99">
        <v>150</v>
      </c>
      <c r="J99">
        <v>8</v>
      </c>
      <c r="K99">
        <v>33.950000000000003</v>
      </c>
    </row>
    <row r="100" spans="6:11" x14ac:dyDescent="0.25">
      <c r="F100"/>
      <c r="H100">
        <v>97</v>
      </c>
      <c r="I100">
        <v>160</v>
      </c>
      <c r="J100">
        <v>4</v>
      </c>
      <c r="K100">
        <v>19.27</v>
      </c>
    </row>
    <row r="101" spans="6:11" x14ac:dyDescent="0.25">
      <c r="F101"/>
      <c r="H101">
        <v>98</v>
      </c>
      <c r="I101">
        <v>160</v>
      </c>
      <c r="J101">
        <v>4.5</v>
      </c>
      <c r="K101">
        <v>21.56</v>
      </c>
    </row>
    <row r="102" spans="6:11" x14ac:dyDescent="0.25">
      <c r="F102"/>
      <c r="H102">
        <v>99</v>
      </c>
      <c r="I102">
        <v>160</v>
      </c>
      <c r="J102">
        <v>5</v>
      </c>
      <c r="K102">
        <v>23.83</v>
      </c>
    </row>
    <row r="103" spans="6:11" x14ac:dyDescent="0.25">
      <c r="F103"/>
      <c r="H103">
        <v>100</v>
      </c>
      <c r="I103">
        <v>160</v>
      </c>
      <c r="J103">
        <v>5.5</v>
      </c>
      <c r="K103">
        <v>26.07</v>
      </c>
    </row>
    <row r="104" spans="6:11" x14ac:dyDescent="0.25">
      <c r="F104"/>
      <c r="H104">
        <v>101</v>
      </c>
      <c r="I104">
        <v>160</v>
      </c>
      <c r="J104">
        <v>6</v>
      </c>
      <c r="K104">
        <v>28.29</v>
      </c>
    </row>
    <row r="105" spans="6:11" x14ac:dyDescent="0.25">
      <c r="F105"/>
      <c r="H105">
        <v>102</v>
      </c>
      <c r="I105">
        <v>160</v>
      </c>
      <c r="J105">
        <v>6.5</v>
      </c>
      <c r="K105">
        <v>30.19</v>
      </c>
    </row>
    <row r="106" spans="6:11" x14ac:dyDescent="0.25">
      <c r="F106"/>
      <c r="H106">
        <v>103</v>
      </c>
      <c r="I106">
        <v>160</v>
      </c>
      <c r="J106">
        <v>7</v>
      </c>
      <c r="K106">
        <v>32.31</v>
      </c>
    </row>
    <row r="107" spans="6:11" x14ac:dyDescent="0.25">
      <c r="F107"/>
      <c r="H107">
        <v>104</v>
      </c>
      <c r="I107">
        <v>160</v>
      </c>
      <c r="J107">
        <v>7.5</v>
      </c>
      <c r="K107">
        <v>34.4</v>
      </c>
    </row>
    <row r="108" spans="6:11" x14ac:dyDescent="0.25">
      <c r="F108"/>
      <c r="H108">
        <v>105</v>
      </c>
      <c r="I108">
        <v>160</v>
      </c>
      <c r="J108">
        <v>8</v>
      </c>
      <c r="K108">
        <v>36.46</v>
      </c>
    </row>
    <row r="109" spans="6:11" x14ac:dyDescent="0.25">
      <c r="F109"/>
      <c r="G109" s="8"/>
      <c r="H109">
        <v>106</v>
      </c>
      <c r="I109">
        <v>180</v>
      </c>
      <c r="J109">
        <v>5</v>
      </c>
      <c r="K109">
        <v>26.97</v>
      </c>
    </row>
    <row r="110" spans="6:11" x14ac:dyDescent="0.25">
      <c r="F110"/>
      <c r="G110" s="8"/>
      <c r="H110">
        <v>107</v>
      </c>
      <c r="I110">
        <v>180</v>
      </c>
      <c r="J110">
        <v>5.5</v>
      </c>
      <c r="K110">
        <v>29.52</v>
      </c>
    </row>
    <row r="111" spans="6:11" x14ac:dyDescent="0.25">
      <c r="F111"/>
      <c r="G111" s="8"/>
      <c r="H111">
        <v>108</v>
      </c>
      <c r="I111">
        <v>180</v>
      </c>
      <c r="J111">
        <v>6</v>
      </c>
      <c r="K111">
        <v>32.049999999999997</v>
      </c>
    </row>
    <row r="112" spans="6:11" x14ac:dyDescent="0.25">
      <c r="H112">
        <v>109</v>
      </c>
      <c r="I112">
        <v>180</v>
      </c>
      <c r="J112">
        <v>6.5</v>
      </c>
      <c r="K112">
        <v>34.270000000000003</v>
      </c>
    </row>
    <row r="113" spans="6:11" x14ac:dyDescent="0.25">
      <c r="F113"/>
      <c r="H113">
        <v>110</v>
      </c>
      <c r="I113">
        <v>180</v>
      </c>
      <c r="J113">
        <v>7</v>
      </c>
      <c r="K113">
        <v>36.700000000000003</v>
      </c>
    </row>
    <row r="114" spans="6:11" x14ac:dyDescent="0.25">
      <c r="F114"/>
      <c r="H114">
        <v>111</v>
      </c>
      <c r="I114">
        <v>180</v>
      </c>
      <c r="J114">
        <v>7.5</v>
      </c>
      <c r="K114">
        <v>39.11</v>
      </c>
    </row>
    <row r="115" spans="6:11" x14ac:dyDescent="0.25">
      <c r="F115"/>
      <c r="H115">
        <v>112</v>
      </c>
      <c r="I115">
        <v>180</v>
      </c>
      <c r="J115">
        <v>8</v>
      </c>
      <c r="K115">
        <v>41.48</v>
      </c>
    </row>
    <row r="116" spans="6:11" x14ac:dyDescent="0.25">
      <c r="F116"/>
      <c r="H116">
        <v>113</v>
      </c>
      <c r="I116">
        <v>180</v>
      </c>
      <c r="J116">
        <v>8.5</v>
      </c>
      <c r="K116">
        <v>43.83</v>
      </c>
    </row>
    <row r="117" spans="6:11" x14ac:dyDescent="0.25">
      <c r="F117"/>
      <c r="H117">
        <v>114</v>
      </c>
      <c r="I117">
        <v>180</v>
      </c>
      <c r="J117">
        <v>9</v>
      </c>
      <c r="K117">
        <v>46.14</v>
      </c>
    </row>
    <row r="118" spans="6:11" x14ac:dyDescent="0.25">
      <c r="F118"/>
      <c r="H118">
        <v>115</v>
      </c>
      <c r="I118">
        <v>180</v>
      </c>
      <c r="J118">
        <v>9.5</v>
      </c>
      <c r="K118">
        <v>48.43</v>
      </c>
    </row>
    <row r="119" spans="6:11" x14ac:dyDescent="0.25">
      <c r="F119"/>
      <c r="H119">
        <v>116</v>
      </c>
      <c r="I119">
        <v>180</v>
      </c>
      <c r="J119">
        <v>10</v>
      </c>
      <c r="K119">
        <v>50.68</v>
      </c>
    </row>
    <row r="120" spans="6:11" x14ac:dyDescent="0.25">
      <c r="F120"/>
      <c r="H120">
        <v>117</v>
      </c>
      <c r="I120">
        <v>200</v>
      </c>
      <c r="J120">
        <v>6</v>
      </c>
      <c r="K120">
        <v>35.82</v>
      </c>
    </row>
    <row r="121" spans="6:11" x14ac:dyDescent="0.25">
      <c r="F121"/>
      <c r="H121">
        <v>118</v>
      </c>
      <c r="I121">
        <v>200</v>
      </c>
      <c r="J121">
        <v>6.5</v>
      </c>
      <c r="K121">
        <v>38.35</v>
      </c>
    </row>
    <row r="122" spans="6:11" x14ac:dyDescent="0.25">
      <c r="F122"/>
      <c r="H122">
        <v>119</v>
      </c>
      <c r="I122">
        <v>200</v>
      </c>
      <c r="J122">
        <v>7</v>
      </c>
      <c r="K122">
        <v>41.1</v>
      </c>
    </row>
    <row r="123" spans="6:11" x14ac:dyDescent="0.25">
      <c r="F123"/>
      <c r="H123">
        <v>120</v>
      </c>
      <c r="I123">
        <v>200</v>
      </c>
      <c r="J123">
        <v>7.5</v>
      </c>
      <c r="K123">
        <v>43.82</v>
      </c>
    </row>
    <row r="124" spans="6:11" x14ac:dyDescent="0.25">
      <c r="F124"/>
      <c r="H124">
        <v>121</v>
      </c>
      <c r="I124">
        <v>200</v>
      </c>
      <c r="J124">
        <v>8</v>
      </c>
      <c r="K124">
        <v>46.51</v>
      </c>
    </row>
    <row r="125" spans="6:11" x14ac:dyDescent="0.25">
      <c r="F125"/>
      <c r="H125">
        <v>122</v>
      </c>
      <c r="I125">
        <v>200</v>
      </c>
      <c r="J125">
        <v>8.5</v>
      </c>
      <c r="K125">
        <v>49.16</v>
      </c>
    </row>
    <row r="126" spans="6:11" x14ac:dyDescent="0.25">
      <c r="F126"/>
      <c r="H126">
        <v>123</v>
      </c>
      <c r="I126">
        <v>200</v>
      </c>
      <c r="J126">
        <v>9</v>
      </c>
      <c r="K126">
        <v>51.79</v>
      </c>
    </row>
    <row r="127" spans="6:11" x14ac:dyDescent="0.25">
      <c r="F127"/>
      <c r="H127">
        <v>124</v>
      </c>
      <c r="I127">
        <v>200</v>
      </c>
      <c r="J127">
        <v>9.5</v>
      </c>
      <c r="K127">
        <v>54.39</v>
      </c>
    </row>
    <row r="128" spans="6:11" x14ac:dyDescent="0.25">
      <c r="F128"/>
      <c r="H128">
        <v>125</v>
      </c>
      <c r="I128">
        <v>200</v>
      </c>
      <c r="J128">
        <v>10</v>
      </c>
      <c r="K128">
        <v>56.96</v>
      </c>
    </row>
    <row r="129" spans="2:422" x14ac:dyDescent="0.25">
      <c r="F129"/>
      <c r="H129">
        <v>126</v>
      </c>
      <c r="I129">
        <v>200</v>
      </c>
      <c r="J129">
        <v>10.5</v>
      </c>
      <c r="K129">
        <v>58.76</v>
      </c>
    </row>
    <row r="130" spans="2:422" x14ac:dyDescent="0.25">
      <c r="F130"/>
      <c r="G130" s="5"/>
      <c r="H130">
        <v>127</v>
      </c>
      <c r="I130">
        <v>200</v>
      </c>
      <c r="J130">
        <v>11</v>
      </c>
      <c r="K130">
        <v>61.2</v>
      </c>
    </row>
    <row r="131" spans="2:422" x14ac:dyDescent="0.25">
      <c r="F131"/>
      <c r="G131" s="5"/>
      <c r="H131">
        <v>128</v>
      </c>
      <c r="I131">
        <v>200</v>
      </c>
      <c r="J131">
        <v>11.5</v>
      </c>
      <c r="K131">
        <v>63.61</v>
      </c>
    </row>
    <row r="132" spans="2:422" x14ac:dyDescent="0.25">
      <c r="F132"/>
      <c r="H132">
        <v>129</v>
      </c>
      <c r="I132">
        <v>200</v>
      </c>
      <c r="J132">
        <v>12</v>
      </c>
      <c r="K132">
        <v>65.989999999999995</v>
      </c>
    </row>
    <row r="133" spans="2:422" x14ac:dyDescent="0.25">
      <c r="F133"/>
      <c r="H133">
        <v>130</v>
      </c>
      <c r="I133">
        <v>250</v>
      </c>
      <c r="J133">
        <v>6</v>
      </c>
      <c r="K133">
        <v>45.24</v>
      </c>
      <c r="O133" s="6"/>
      <c r="P133" s="6"/>
      <c r="Q133" s="6"/>
      <c r="R133" s="6"/>
      <c r="S133" s="6"/>
      <c r="T133" s="6"/>
      <c r="U133" s="6"/>
      <c r="V133" s="6"/>
      <c r="W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</row>
    <row r="134" spans="2:422" x14ac:dyDescent="0.25">
      <c r="F134"/>
      <c r="H134">
        <v>131</v>
      </c>
      <c r="I134">
        <v>250</v>
      </c>
      <c r="J134">
        <v>6.5</v>
      </c>
      <c r="K134">
        <v>48.56</v>
      </c>
      <c r="O134" s="6"/>
      <c r="P134" s="6"/>
      <c r="Q134" s="6"/>
      <c r="R134" s="6"/>
      <c r="S134" s="6"/>
      <c r="T134" s="6"/>
      <c r="U134" s="6"/>
      <c r="V134" s="6"/>
      <c r="W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</row>
    <row r="135" spans="2:422" x14ac:dyDescent="0.25">
      <c r="F135"/>
      <c r="H135">
        <v>132</v>
      </c>
      <c r="I135">
        <v>250</v>
      </c>
      <c r="J135">
        <v>7</v>
      </c>
      <c r="K135">
        <v>52.09</v>
      </c>
      <c r="O135" s="6"/>
      <c r="P135" s="6"/>
      <c r="Q135" s="6"/>
      <c r="R135" s="6"/>
      <c r="S135" s="6"/>
      <c r="T135" s="6"/>
      <c r="U135" s="6"/>
      <c r="V135" s="6"/>
      <c r="W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</row>
    <row r="136" spans="2:422" x14ac:dyDescent="0.25">
      <c r="F136"/>
      <c r="H136">
        <v>133</v>
      </c>
      <c r="I136">
        <v>250</v>
      </c>
      <c r="J136">
        <v>7.5</v>
      </c>
      <c r="K136">
        <v>55.59</v>
      </c>
      <c r="O136" s="6"/>
      <c r="P136" s="6"/>
      <c r="Q136" s="6"/>
      <c r="R136" s="6"/>
      <c r="S136" s="6"/>
      <c r="T136" s="6"/>
      <c r="U136" s="6"/>
      <c r="V136" s="6"/>
      <c r="W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</row>
    <row r="137" spans="2:422" x14ac:dyDescent="0.25">
      <c r="F137"/>
      <c r="H137">
        <v>134</v>
      </c>
      <c r="I137">
        <v>250</v>
      </c>
      <c r="J137">
        <v>8</v>
      </c>
      <c r="K137">
        <v>59.07</v>
      </c>
      <c r="O137" s="6"/>
      <c r="P137" s="6"/>
      <c r="Q137" s="6"/>
      <c r="R137" s="6"/>
      <c r="S137" s="6"/>
      <c r="T137" s="6"/>
      <c r="U137" s="6"/>
      <c r="V137" s="6"/>
      <c r="W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12"/>
      <c r="HB137" s="12"/>
      <c r="HC137" s="12"/>
      <c r="HD137" s="12"/>
      <c r="HE137" s="12"/>
      <c r="HF137" s="12"/>
      <c r="HG137" s="12"/>
      <c r="HH137" s="12"/>
      <c r="HI137" s="12"/>
      <c r="HJ137" s="6"/>
      <c r="HK137" s="6"/>
      <c r="HL137" s="6"/>
      <c r="HM137" s="12"/>
      <c r="HN137" s="6"/>
      <c r="HO137" s="12"/>
      <c r="HP137" s="6"/>
      <c r="HQ137" s="12"/>
      <c r="HR137" s="12"/>
      <c r="HS137" s="12"/>
      <c r="HT137" s="12"/>
      <c r="HU137" s="12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12"/>
      <c r="OL137" s="12"/>
      <c r="OM137" s="12"/>
      <c r="ON137" s="12"/>
      <c r="OO137" s="12"/>
      <c r="OP137" s="12"/>
      <c r="OQ137" s="12"/>
      <c r="OR137" s="12"/>
      <c r="OS137" s="6"/>
      <c r="OT137" s="6"/>
      <c r="OU137" s="6"/>
      <c r="OV137" s="6"/>
      <c r="OW137" s="12"/>
      <c r="OX137" s="12"/>
      <c r="OY137" s="12"/>
      <c r="OZ137" s="12"/>
      <c r="PA137" s="12"/>
      <c r="PB137" s="12"/>
      <c r="PC137" s="6"/>
      <c r="PD137" s="12"/>
      <c r="PE137" s="12"/>
      <c r="PF137" s="6"/>
    </row>
    <row r="138" spans="2:422" x14ac:dyDescent="0.25">
      <c r="F138"/>
      <c r="H138">
        <v>135</v>
      </c>
      <c r="I138">
        <v>250</v>
      </c>
      <c r="J138">
        <v>8.5</v>
      </c>
      <c r="K138">
        <v>62.51</v>
      </c>
      <c r="O138" s="6"/>
      <c r="P138" s="6"/>
      <c r="Q138" s="6"/>
      <c r="R138" s="6"/>
      <c r="S138" s="6"/>
      <c r="T138" s="6"/>
      <c r="U138" s="6"/>
      <c r="V138" s="6"/>
      <c r="W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</row>
    <row r="139" spans="2:422" x14ac:dyDescent="0.25">
      <c r="B139" s="2"/>
      <c r="C139" s="2"/>
      <c r="F139"/>
      <c r="H139">
        <v>136</v>
      </c>
      <c r="I139">
        <v>250</v>
      </c>
      <c r="J139">
        <v>9</v>
      </c>
      <c r="K139">
        <v>65.92</v>
      </c>
      <c r="O139" s="6"/>
      <c r="P139" s="6"/>
      <c r="Q139" s="6"/>
      <c r="R139" s="6"/>
      <c r="S139" s="6"/>
      <c r="T139" s="6"/>
      <c r="U139" s="6"/>
      <c r="V139" s="6"/>
      <c r="W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12"/>
      <c r="HA139" s="6"/>
      <c r="HB139" s="6"/>
      <c r="HC139" s="6"/>
      <c r="HD139" s="12"/>
      <c r="HE139" s="6"/>
      <c r="HF139" s="12"/>
      <c r="HG139" s="6"/>
      <c r="HH139" s="6"/>
      <c r="HI139" s="12"/>
      <c r="HJ139" s="6"/>
      <c r="HK139" s="12"/>
      <c r="HL139" s="6"/>
      <c r="HM139" s="12"/>
      <c r="HN139" s="6"/>
      <c r="HO139" s="6"/>
      <c r="HP139" s="6"/>
      <c r="HQ139" s="6"/>
      <c r="HR139" s="6"/>
      <c r="HS139" s="12"/>
      <c r="HT139" s="6"/>
      <c r="HU139" s="12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12"/>
      <c r="OK139" s="6"/>
      <c r="OL139" s="6"/>
      <c r="OM139" s="6"/>
      <c r="ON139" s="12"/>
      <c r="OO139" s="6"/>
      <c r="OP139" s="12"/>
      <c r="OQ139" s="6"/>
      <c r="OR139" s="6"/>
      <c r="OS139" s="12"/>
      <c r="OT139" s="6"/>
      <c r="OU139" s="12"/>
      <c r="OV139" s="6"/>
      <c r="OW139" s="12"/>
      <c r="OX139" s="6"/>
      <c r="OY139" s="6"/>
      <c r="OZ139" s="6"/>
      <c r="PA139" s="6"/>
      <c r="PB139" s="6"/>
      <c r="PC139" s="12"/>
      <c r="PD139" s="6"/>
      <c r="PE139" s="12"/>
      <c r="PF139" s="6"/>
    </row>
    <row r="140" spans="2:422" x14ac:dyDescent="0.25">
      <c r="B140" s="2"/>
      <c r="C140" s="2"/>
      <c r="H140">
        <v>137</v>
      </c>
      <c r="I140">
        <v>250</v>
      </c>
      <c r="J140">
        <v>9.5</v>
      </c>
      <c r="K140">
        <v>69.31</v>
      </c>
      <c r="O140" s="6"/>
      <c r="P140" s="6"/>
      <c r="Q140" s="6"/>
      <c r="R140" s="6"/>
      <c r="S140" s="6"/>
      <c r="T140" s="6"/>
      <c r="U140" s="6"/>
      <c r="V140" s="6"/>
      <c r="W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</row>
    <row r="141" spans="2:422" x14ac:dyDescent="0.25">
      <c r="H141">
        <v>138</v>
      </c>
      <c r="I141">
        <v>250</v>
      </c>
      <c r="J141">
        <v>10</v>
      </c>
      <c r="K141">
        <v>72.66</v>
      </c>
      <c r="O141" s="6"/>
      <c r="P141" s="6"/>
      <c r="Q141" s="6"/>
      <c r="R141" s="6"/>
      <c r="S141" s="6"/>
      <c r="T141" s="6"/>
      <c r="U141" s="6"/>
      <c r="V141" s="6"/>
      <c r="W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</row>
    <row r="142" spans="2:422" x14ac:dyDescent="0.25">
      <c r="B142" s="2"/>
      <c r="C142" s="2"/>
      <c r="H142">
        <v>139</v>
      </c>
      <c r="I142">
        <v>250</v>
      </c>
      <c r="J142">
        <v>10.5</v>
      </c>
      <c r="K142">
        <v>75.25</v>
      </c>
      <c r="O142" s="6"/>
      <c r="P142" s="6"/>
      <c r="Q142" s="6"/>
      <c r="R142" s="6"/>
      <c r="S142" s="6"/>
      <c r="T142" s="6"/>
      <c r="U142" s="6"/>
      <c r="V142" s="6"/>
      <c r="W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12"/>
      <c r="GY142" s="6"/>
      <c r="GZ142" s="6"/>
      <c r="HA142" s="6"/>
      <c r="HB142" s="12"/>
      <c r="HC142" s="12"/>
      <c r="HD142" s="12"/>
      <c r="HE142" s="12"/>
      <c r="HF142" s="6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12"/>
      <c r="OI142" s="6"/>
      <c r="OJ142" s="6"/>
      <c r="OK142" s="6"/>
      <c r="OL142" s="12"/>
      <c r="OM142" s="12"/>
      <c r="ON142" s="12"/>
      <c r="OO142" s="12"/>
      <c r="OP142" s="6"/>
      <c r="OQ142" s="12"/>
      <c r="OR142" s="12"/>
      <c r="OS142" s="12"/>
      <c r="OT142" s="12"/>
      <c r="OU142" s="12"/>
      <c r="OV142" s="12"/>
      <c r="OW142" s="12"/>
      <c r="OX142" s="12"/>
      <c r="OY142" s="12"/>
      <c r="OZ142" s="12"/>
      <c r="PA142" s="12"/>
      <c r="PB142" s="12"/>
      <c r="PC142" s="12"/>
      <c r="PD142" s="12"/>
      <c r="PE142" s="12"/>
      <c r="PF142" s="6"/>
    </row>
    <row r="143" spans="2:422" x14ac:dyDescent="0.25">
      <c r="B143" s="2"/>
      <c r="C143" s="2"/>
      <c r="H143">
        <v>140</v>
      </c>
      <c r="I143">
        <v>250</v>
      </c>
      <c r="J143">
        <v>11</v>
      </c>
      <c r="K143">
        <v>78.47</v>
      </c>
      <c r="O143" s="6"/>
      <c r="P143" s="6"/>
      <c r="Q143" s="6"/>
      <c r="R143" s="6"/>
      <c r="S143" s="6"/>
      <c r="T143" s="6"/>
      <c r="U143" s="6"/>
      <c r="V143" s="6"/>
      <c r="W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</row>
    <row r="144" spans="2:422" x14ac:dyDescent="0.25">
      <c r="H144">
        <v>141</v>
      </c>
      <c r="I144">
        <v>250</v>
      </c>
      <c r="J144">
        <v>11.5</v>
      </c>
      <c r="K144">
        <v>81.67</v>
      </c>
      <c r="O144" s="6"/>
      <c r="P144" s="6"/>
      <c r="Q144" s="6"/>
      <c r="R144" s="6"/>
      <c r="S144" s="6"/>
      <c r="T144" s="6"/>
      <c r="U144" s="6"/>
      <c r="V144" s="6"/>
      <c r="W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</row>
    <row r="145" spans="2:11" x14ac:dyDescent="0.25">
      <c r="H145">
        <v>142</v>
      </c>
      <c r="I145">
        <v>250</v>
      </c>
      <c r="J145">
        <v>12</v>
      </c>
      <c r="K145">
        <v>84.83</v>
      </c>
    </row>
    <row r="146" spans="2:11" x14ac:dyDescent="0.25">
      <c r="H146">
        <v>143</v>
      </c>
      <c r="I146">
        <v>300</v>
      </c>
      <c r="J146">
        <v>6</v>
      </c>
      <c r="K146">
        <v>54.66</v>
      </c>
    </row>
    <row r="147" spans="2:11" x14ac:dyDescent="0.25">
      <c r="H147">
        <v>144</v>
      </c>
      <c r="I147">
        <v>300</v>
      </c>
      <c r="J147">
        <v>6.5</v>
      </c>
      <c r="K147">
        <v>58.76</v>
      </c>
    </row>
    <row r="148" spans="2:11" x14ac:dyDescent="0.25">
      <c r="H148">
        <v>145</v>
      </c>
      <c r="I148">
        <v>300</v>
      </c>
      <c r="J148">
        <v>7</v>
      </c>
      <c r="K148">
        <v>63.08</v>
      </c>
    </row>
    <row r="149" spans="2:11" x14ac:dyDescent="0.25">
      <c r="H149">
        <v>146</v>
      </c>
      <c r="I149">
        <v>300</v>
      </c>
      <c r="J149">
        <v>7.5</v>
      </c>
      <c r="K149">
        <v>67.37</v>
      </c>
    </row>
    <row r="150" spans="2:11" x14ac:dyDescent="0.25">
      <c r="H150">
        <v>147</v>
      </c>
      <c r="I150">
        <v>300</v>
      </c>
      <c r="J150">
        <v>8</v>
      </c>
      <c r="K150">
        <v>71.63</v>
      </c>
    </row>
    <row r="151" spans="2:11" x14ac:dyDescent="0.25">
      <c r="B151" s="2"/>
      <c r="C151" s="2"/>
      <c r="H151">
        <v>148</v>
      </c>
      <c r="I151">
        <v>300</v>
      </c>
      <c r="J151">
        <v>8.5</v>
      </c>
      <c r="K151">
        <v>75.849999999999994</v>
      </c>
    </row>
    <row r="152" spans="2:11" x14ac:dyDescent="0.25">
      <c r="B152" s="2"/>
      <c r="C152" s="2"/>
      <c r="H152">
        <v>149</v>
      </c>
      <c r="I152">
        <v>300</v>
      </c>
      <c r="J152">
        <v>9</v>
      </c>
      <c r="K152">
        <v>80.05</v>
      </c>
    </row>
    <row r="153" spans="2:11" x14ac:dyDescent="0.25">
      <c r="B153" s="2"/>
      <c r="C153" s="2"/>
      <c r="H153">
        <v>150</v>
      </c>
      <c r="I153">
        <v>300</v>
      </c>
      <c r="J153">
        <v>9.5</v>
      </c>
      <c r="K153">
        <v>84.22</v>
      </c>
    </row>
    <row r="154" spans="2:11" x14ac:dyDescent="0.25">
      <c r="H154">
        <v>151</v>
      </c>
      <c r="I154">
        <v>300</v>
      </c>
      <c r="J154">
        <v>10</v>
      </c>
      <c r="K154">
        <v>88.36</v>
      </c>
    </row>
    <row r="155" spans="2:11" x14ac:dyDescent="0.25">
      <c r="H155">
        <v>152</v>
      </c>
      <c r="I155">
        <v>300</v>
      </c>
      <c r="J155">
        <v>10.5</v>
      </c>
      <c r="K155">
        <v>91.73</v>
      </c>
    </row>
    <row r="156" spans="2:11" x14ac:dyDescent="0.25">
      <c r="H156">
        <v>153</v>
      </c>
      <c r="I156">
        <v>300</v>
      </c>
      <c r="J156">
        <v>11</v>
      </c>
      <c r="K156">
        <v>95.74</v>
      </c>
    </row>
    <row r="157" spans="2:11" x14ac:dyDescent="0.25">
      <c r="B157" s="2"/>
      <c r="C157" s="2"/>
      <c r="H157">
        <v>154</v>
      </c>
      <c r="I157">
        <v>300</v>
      </c>
      <c r="J157">
        <v>11.5</v>
      </c>
      <c r="K157">
        <v>99.72</v>
      </c>
    </row>
    <row r="158" spans="2:11" x14ac:dyDescent="0.25">
      <c r="B158" s="2"/>
      <c r="C158" s="2"/>
      <c r="H158">
        <v>155</v>
      </c>
      <c r="I158">
        <v>300</v>
      </c>
      <c r="J158">
        <v>12</v>
      </c>
      <c r="K158">
        <v>103.7</v>
      </c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</sheetData>
  <mergeCells count="2">
    <mergeCell ref="H2:K2"/>
    <mergeCell ref="O1:W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Check</vt:lpstr>
      <vt:lpstr>Сортамент1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2018-01-02T21:54:33Z</dcterms:modified>
</cp:coreProperties>
</file>