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A41" i="1"/>
  <c r="F32"/>
  <c r="AG31"/>
  <c r="X31"/>
  <c r="O31"/>
  <c r="AG30"/>
  <c r="X30"/>
  <c r="O30"/>
  <c r="AG29"/>
  <c r="X29"/>
  <c r="O29"/>
  <c r="AG28"/>
  <c r="X28"/>
  <c r="O28"/>
  <c r="AG27"/>
  <c r="X27"/>
  <c r="O27"/>
  <c r="AG26"/>
  <c r="X26"/>
  <c r="O26"/>
  <c r="AG25"/>
  <c r="X25"/>
  <c r="O25"/>
  <c r="AG24"/>
  <c r="X24"/>
  <c r="O24"/>
  <c r="AG23"/>
  <c r="X23"/>
  <c r="O23"/>
  <c r="AG22"/>
  <c r="X22"/>
  <c r="R22"/>
  <c r="R23" s="1"/>
  <c r="R24" s="1"/>
  <c r="R25" s="1"/>
  <c r="R26" s="1"/>
  <c r="R27" s="1"/>
  <c r="R28" s="1"/>
  <c r="R29" s="1"/>
  <c r="R30" s="1"/>
  <c r="R31" s="1"/>
  <c r="O22"/>
  <c r="I22"/>
  <c r="I23" s="1"/>
  <c r="I24" s="1"/>
  <c r="I25" s="1"/>
  <c r="I26" s="1"/>
  <c r="I27" s="1"/>
  <c r="I28" s="1"/>
  <c r="I29" s="1"/>
  <c r="I30" s="1"/>
  <c r="I31" s="1"/>
  <c r="AM21"/>
  <c r="AM22" s="1"/>
  <c r="AM23" s="1"/>
  <c r="AM24" s="1"/>
  <c r="AM25" s="1"/>
  <c r="AM26" s="1"/>
  <c r="AM27" s="1"/>
  <c r="AM28" s="1"/>
  <c r="AM29" s="1"/>
  <c r="AM30" s="1"/>
  <c r="AM31" s="1"/>
  <c r="AG21"/>
  <c r="X21"/>
  <c r="R21"/>
  <c r="O21"/>
  <c r="I21"/>
  <c r="AG20"/>
  <c r="AG32" s="1"/>
  <c r="X20"/>
  <c r="X32" s="1"/>
  <c r="O20"/>
  <c r="O32" s="1"/>
  <c r="AM19"/>
  <c r="F15"/>
  <c r="A42" s="1"/>
  <c r="F14"/>
  <c r="B42" s="1"/>
  <c r="C12"/>
  <c r="B10"/>
  <c r="E9"/>
  <c r="F2"/>
  <c r="N1"/>
  <c r="G10" l="1"/>
  <c r="B20"/>
  <c r="B21"/>
  <c r="D22"/>
  <c r="B23"/>
  <c r="D24"/>
  <c r="B25"/>
  <c r="D20"/>
  <c r="D21"/>
  <c r="B22"/>
  <c r="D23"/>
  <c r="B24"/>
  <c r="D25"/>
  <c r="B26"/>
  <c r="B27" s="1"/>
  <c r="D27"/>
  <c r="E27" l="1"/>
  <c r="G27" s="1"/>
  <c r="D28"/>
  <c r="B28"/>
  <c r="A25"/>
  <c r="E25"/>
  <c r="G25" s="1"/>
  <c r="A23"/>
  <c r="E23"/>
  <c r="G23" s="1"/>
  <c r="A21"/>
  <c r="E21"/>
  <c r="G21" s="1"/>
  <c r="E26"/>
  <c r="G26" s="1"/>
  <c r="E24"/>
  <c r="G24" s="1"/>
  <c r="A24"/>
  <c r="E22"/>
  <c r="G22" s="1"/>
  <c r="A22"/>
  <c r="A26" s="1"/>
  <c r="A20"/>
  <c r="E20"/>
  <c r="D26"/>
  <c r="A27" l="1"/>
  <c r="G20"/>
  <c r="E28"/>
  <c r="G28" s="1"/>
  <c r="A28"/>
  <c r="B29"/>
  <c r="D29"/>
  <c r="A29" l="1"/>
  <c r="E29"/>
  <c r="G29" s="1"/>
  <c r="D30"/>
  <c r="B30"/>
  <c r="E30" l="1"/>
  <c r="G30" s="1"/>
  <c r="A30"/>
  <c r="D31"/>
  <c r="B31"/>
  <c r="A31" l="1"/>
  <c r="A32" s="1"/>
  <c r="E31"/>
  <c r="G31" s="1"/>
  <c r="H32" s="1"/>
  <c r="E32" l="1"/>
  <c r="G32" s="1"/>
  <c r="C42" s="1"/>
  <c r="D42" s="1"/>
</calcChain>
</file>

<file path=xl/comments1.xml><?xml version="1.0" encoding="utf-8"?>
<comments xmlns="http://schemas.openxmlformats.org/spreadsheetml/2006/main">
  <authors>
    <author>Admin</author>
  </authors>
  <commentLis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1" authorId="0">
      <text>
        <r>
          <rPr>
            <b/>
            <sz val="8"/>
            <color indexed="81"/>
            <rFont val="Tahoma"/>
            <charset val="1"/>
          </rPr>
          <t>Admin: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>Последний месяц должен быть ноябрь, так как в ячейке Е15 Декабрь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<sst xmlns="http://schemas.openxmlformats.org/spreadsheetml/2006/main" count="78" uniqueCount="66">
  <si>
    <t>Расчёт отпускных за</t>
  </si>
  <si>
    <t xml:space="preserve">Декабрь 2017 </t>
  </si>
  <si>
    <t>Розрахункові</t>
  </si>
  <si>
    <t>Номер</t>
  </si>
  <si>
    <t>Прізвище працівника:</t>
  </si>
  <si>
    <t xml:space="preserve">Посада: 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</si>
  <si>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>ий</t>
    </r>
    <r>
      <rPr>
        <sz val="11"/>
        <rFont val="Calibri"/>
        <family val="2"/>
        <charset val="204"/>
        <scheme val="minor"/>
      </rPr>
      <t xml:space="preserve"> з:</t>
    </r>
  </si>
  <si>
    <t>повних місяців</t>
  </si>
  <si>
    <t>Расчётный период:</t>
  </si>
  <si>
    <t>месяцев</t>
  </si>
  <si>
    <t xml:space="preserve">Надається </t>
  </si>
  <si>
    <t>по</t>
  </si>
  <si>
    <t>Термін відпустки включно з:</t>
  </si>
  <si>
    <t xml:space="preserve">№ за </t>
  </si>
  <si>
    <t>Месяцы</t>
  </si>
  <si>
    <t>Дата нача-</t>
  </si>
  <si>
    <t>Календар-</t>
  </si>
  <si>
    <t>Зарплата</t>
  </si>
  <si>
    <t>Середньо-</t>
  </si>
  <si>
    <t>Середньо</t>
  </si>
  <si>
    <t>Таблица для расчёта количества дней отпуска за 2016 год</t>
  </si>
  <si>
    <t>Таблица для расчёта количества дней отпуска за 2017 год</t>
  </si>
  <si>
    <t>Таблица для расчёта количества дней отпуска за 2018 год</t>
  </si>
  <si>
    <t>пор.</t>
  </si>
  <si>
    <t>ла расчёта</t>
  </si>
  <si>
    <t>ные дни</t>
  </si>
  <si>
    <t xml:space="preserve">денна </t>
  </si>
  <si>
    <t>місячна</t>
  </si>
  <si>
    <t>Название месяца</t>
  </si>
  <si>
    <t xml:space="preserve">Числа месяца праздничных дней </t>
  </si>
  <si>
    <t xml:space="preserve">Всего </t>
  </si>
  <si>
    <t>в месяце</t>
  </si>
  <si>
    <t>зарплата</t>
  </si>
  <si>
    <t>дней</t>
  </si>
  <si>
    <t>2018 г.</t>
  </si>
  <si>
    <t>Январь 2016</t>
  </si>
  <si>
    <t>Январь 2017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</si>
  <si>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</si>
  <si>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</si>
  <si>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</si>
  <si>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</si>
  <si>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</si>
  <si>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</si>
  <si>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</si>
  <si>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</si>
  <si>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</si>
  <si>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</si>
  <si>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</si>
  <si>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</si>
  <si>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Всього</t>
  </si>
  <si>
    <t>Х</t>
  </si>
  <si>
    <t>Всего</t>
  </si>
  <si>
    <t>Належить до виплати всього</t>
  </si>
  <si>
    <t>З якого</t>
  </si>
  <si>
    <t>За скіль-</t>
  </si>
  <si>
    <t>часу і до</t>
  </si>
  <si>
    <t>ки днів</t>
  </si>
  <si>
    <t>Середній</t>
  </si>
  <si>
    <t>Усього</t>
  </si>
  <si>
    <t>якого</t>
  </si>
  <si>
    <t>заробіток</t>
  </si>
  <si>
    <t>нараховано</t>
  </si>
  <si>
    <t>денний</t>
  </si>
  <si>
    <t>гривень</t>
  </si>
  <si>
    <t>в грн. і коп.</t>
  </si>
  <si>
    <t>Иванов Иван Иванович</t>
  </si>
</sst>
</file>

<file path=xl/styles.xml><?xml version="1.0" encoding="utf-8"?>
<styleSheet xmlns="http://schemas.openxmlformats.org/spreadsheetml/2006/main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3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4"/>
      <color indexed="12"/>
      <name val="Tahoma"/>
      <family val="2"/>
      <charset val="204"/>
    </font>
    <font>
      <sz val="14"/>
      <color indexed="10"/>
      <name val="Tahoma"/>
      <family val="2"/>
      <charset val="204"/>
    </font>
    <font>
      <sz val="15"/>
      <color indexed="12"/>
      <name val="Tahoma"/>
      <family val="2"/>
      <charset val="204"/>
    </font>
    <font>
      <b/>
      <u/>
      <sz val="15"/>
      <color indexed="12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2"/>
      <name val="Tahoma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</borders>
  <cellStyleXfs count="2">
    <xf numFmtId="0" fontId="0" fillId="0" borderId="0"/>
    <xf numFmtId="0" fontId="14" fillId="0" borderId="0"/>
  </cellStyleXfs>
  <cellXfs count="136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0" fillId="0" borderId="0" xfId="0" applyProtection="1"/>
    <xf numFmtId="0" fontId="5" fillId="0" borderId="0" xfId="0" applyFont="1" applyFill="1" applyProtection="1"/>
    <xf numFmtId="14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14" fontId="1" fillId="0" borderId="0" xfId="0" applyNumberFormat="1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Alignment="1" applyProtection="1">
      <alignment horizontal="center"/>
    </xf>
    <xf numFmtId="0" fontId="1" fillId="0" borderId="7" xfId="0" applyFont="1" applyFill="1" applyBorder="1" applyProtection="1"/>
    <xf numFmtId="0" fontId="1" fillId="0" borderId="8" xfId="0" applyFont="1" applyFill="1" applyBorder="1" applyProtection="1"/>
    <xf numFmtId="0" fontId="5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4" xfId="0" applyFont="1" applyFill="1" applyBorder="1" applyProtection="1"/>
    <xf numFmtId="0" fontId="1" fillId="0" borderId="2" xfId="0" applyFont="1" applyFill="1" applyBorder="1" applyProtection="1"/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5" fillId="0" borderId="10" xfId="0" applyFont="1" applyFill="1" applyBorder="1" applyAlignment="1" applyProtection="1">
      <alignment horizontal="center"/>
    </xf>
    <xf numFmtId="0" fontId="1" fillId="0" borderId="10" xfId="0" applyFont="1" applyFill="1" applyBorder="1" applyProtection="1"/>
    <xf numFmtId="0" fontId="1" fillId="0" borderId="13" xfId="0" applyFont="1" applyFill="1" applyBorder="1" applyAlignment="1" applyProtection="1">
      <alignment horizontal="center"/>
    </xf>
    <xf numFmtId="0" fontId="1" fillId="0" borderId="14" xfId="0" applyFont="1" applyFill="1" applyBorder="1" applyProtection="1"/>
    <xf numFmtId="0" fontId="1" fillId="0" borderId="15" xfId="0" applyFont="1" applyFill="1" applyBorder="1" applyProtection="1"/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9" fontId="1" fillId="0" borderId="0" xfId="0" applyNumberFormat="1" applyFont="1" applyFill="1" applyProtection="1"/>
    <xf numFmtId="0" fontId="1" fillId="0" borderId="17" xfId="0" applyFont="1" applyFill="1" applyBorder="1" applyAlignment="1" applyProtection="1">
      <alignment horizontal="center"/>
    </xf>
    <xf numFmtId="14" fontId="5" fillId="0" borderId="18" xfId="0" applyNumberFormat="1" applyFont="1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4" fontId="5" fillId="4" borderId="16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</xf>
    <xf numFmtId="49" fontId="5" fillId="2" borderId="22" xfId="0" applyNumberFormat="1" applyFont="1" applyFill="1" applyBorder="1" applyAlignment="1" applyProtection="1">
      <alignment horizontal="left"/>
      <protection locked="0"/>
    </xf>
    <xf numFmtId="0" fontId="1" fillId="0" borderId="23" xfId="0" applyFont="1" applyFill="1" applyBorder="1" applyProtection="1"/>
    <xf numFmtId="165" fontId="1" fillId="0" borderId="24" xfId="0" applyNumberFormat="1" applyFont="1" applyFill="1" applyBorder="1" applyProtection="1"/>
    <xf numFmtId="1" fontId="1" fillId="0" borderId="24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49" fontId="5" fillId="2" borderId="25" xfId="0" applyNumberFormat="1" applyFont="1" applyFill="1" applyBorder="1" applyAlignment="1" applyProtection="1">
      <alignment horizontal="left"/>
      <protection locked="0"/>
    </xf>
    <xf numFmtId="0" fontId="1" fillId="0" borderId="22" xfId="0" applyFont="1" applyFill="1" applyBorder="1" applyProtection="1"/>
    <xf numFmtId="165" fontId="1" fillId="0" borderId="26" xfId="0" applyNumberFormat="1" applyFont="1" applyFill="1" applyBorder="1" applyProtection="1"/>
    <xf numFmtId="49" fontId="5" fillId="2" borderId="0" xfId="0" applyNumberFormat="1" applyFont="1" applyFill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center"/>
    </xf>
    <xf numFmtId="4" fontId="5" fillId="4" borderId="23" xfId="0" applyNumberFormat="1" applyFont="1" applyFill="1" applyBorder="1" applyAlignment="1" applyProtection="1">
      <alignment horizontal="center"/>
      <protection locked="0"/>
    </xf>
    <xf numFmtId="166" fontId="1" fillId="0" borderId="22" xfId="0" applyNumberFormat="1" applyFont="1" applyFill="1" applyBorder="1" applyProtection="1"/>
    <xf numFmtId="166" fontId="1" fillId="0" borderId="25" xfId="0" applyNumberFormat="1" applyFont="1" applyFill="1" applyBorder="1" applyProtection="1"/>
    <xf numFmtId="49" fontId="5" fillId="0" borderId="25" xfId="0" applyNumberFormat="1" applyFont="1" applyFill="1" applyBorder="1" applyAlignment="1" applyProtection="1">
      <alignment horizontal="left"/>
      <protection locked="0"/>
    </xf>
    <xf numFmtId="166" fontId="1" fillId="0" borderId="0" xfId="0" applyNumberFormat="1" applyFont="1" applyFill="1" applyProtection="1"/>
    <xf numFmtId="165" fontId="6" fillId="0" borderId="24" xfId="0" applyNumberFormat="1" applyFont="1" applyFill="1" applyBorder="1" applyProtection="1"/>
    <xf numFmtId="166" fontId="1" fillId="0" borderId="15" xfId="0" applyNumberFormat="1" applyFont="1" applyFill="1" applyBorder="1" applyProtection="1"/>
    <xf numFmtId="0" fontId="1" fillId="0" borderId="27" xfId="0" applyFont="1" applyFill="1" applyBorder="1" applyAlignment="1" applyProtection="1">
      <alignment horizontal="center"/>
    </xf>
    <xf numFmtId="14" fontId="5" fillId="0" borderId="27" xfId="0" applyNumberFormat="1" applyFont="1" applyFill="1" applyBorder="1" applyAlignment="1" applyProtection="1">
      <alignment horizontal="center"/>
    </xf>
    <xf numFmtId="0" fontId="0" fillId="0" borderId="27" xfId="0" applyFill="1" applyBorder="1" applyAlignment="1" applyProtection="1">
      <alignment horizontal="center"/>
    </xf>
    <xf numFmtId="4" fontId="5" fillId="4" borderId="29" xfId="0" applyNumberFormat="1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</xf>
    <xf numFmtId="166" fontId="1" fillId="0" borderId="30" xfId="0" applyNumberFormat="1" applyFont="1" applyFill="1" applyBorder="1" applyProtection="1"/>
    <xf numFmtId="0" fontId="1" fillId="0" borderId="31" xfId="0" applyFont="1" applyFill="1" applyBorder="1" applyProtection="1"/>
    <xf numFmtId="165" fontId="1" fillId="0" borderId="32" xfId="0" applyNumberFormat="1" applyFont="1" applyFill="1" applyBorder="1" applyProtection="1"/>
    <xf numFmtId="1" fontId="1" fillId="0" borderId="32" xfId="0" applyNumberFormat="1" applyFont="1" applyFill="1" applyBorder="1" applyAlignment="1" applyProtection="1">
      <alignment horizontal="center"/>
    </xf>
    <xf numFmtId="166" fontId="1" fillId="0" borderId="28" xfId="0" applyNumberFormat="1" applyFont="1" applyFill="1" applyBorder="1" applyProtection="1"/>
    <xf numFmtId="0" fontId="1" fillId="0" borderId="33" xfId="0" applyFont="1" applyFill="1" applyBorder="1" applyProtection="1"/>
    <xf numFmtId="165" fontId="1" fillId="0" borderId="34" xfId="0" applyNumberFormat="1" applyFont="1" applyFill="1" applyBorder="1" applyProtection="1"/>
    <xf numFmtId="49" fontId="5" fillId="0" borderId="28" xfId="0" applyNumberFormat="1" applyFont="1" applyFill="1" applyBorder="1" applyAlignment="1" applyProtection="1">
      <alignment horizontal="left"/>
      <protection locked="0"/>
    </xf>
    <xf numFmtId="3" fontId="7" fillId="0" borderId="18" xfId="0" applyNumberFormat="1" applyFont="1" applyFill="1" applyBorder="1" applyAlignment="1" applyProtection="1">
      <alignment horizontal="center"/>
    </xf>
    <xf numFmtId="164" fontId="8" fillId="0" borderId="17" xfId="0" applyNumberFormat="1" applyFont="1" applyFill="1" applyBorder="1" applyAlignment="1" applyProtection="1">
      <alignment horizontal="center"/>
    </xf>
    <xf numFmtId="4" fontId="9" fillId="0" borderId="16" xfId="0" applyNumberFormat="1" applyFont="1" applyFill="1" applyBorder="1" applyAlignment="1" applyProtection="1">
      <alignment horizontal="center"/>
    </xf>
    <xf numFmtId="4" fontId="7" fillId="0" borderId="17" xfId="0" applyNumberFormat="1" applyFont="1" applyFill="1" applyBorder="1" applyAlignment="1" applyProtection="1">
      <alignment horizontal="center"/>
    </xf>
    <xf numFmtId="4" fontId="10" fillId="0" borderId="35" xfId="0" applyNumberFormat="1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" fillId="0" borderId="18" xfId="0" applyFont="1" applyFill="1" applyBorder="1" applyProtection="1"/>
    <xf numFmtId="1" fontId="11" fillId="0" borderId="18" xfId="0" applyNumberFormat="1" applyFont="1" applyFill="1" applyBorder="1" applyAlignment="1" applyProtection="1">
      <alignment horizontal="center"/>
    </xf>
    <xf numFmtId="0" fontId="11" fillId="0" borderId="17" xfId="0" applyFont="1" applyFill="1" applyBorder="1" applyProtection="1"/>
    <xf numFmtId="0" fontId="1" fillId="0" borderId="35" xfId="0" applyFont="1" applyFill="1" applyBorder="1" applyProtection="1"/>
    <xf numFmtId="0" fontId="12" fillId="0" borderId="0" xfId="0" applyFont="1" applyFill="1" applyProtection="1"/>
    <xf numFmtId="0" fontId="1" fillId="0" borderId="5" xfId="0" applyFont="1" applyFill="1" applyBorder="1" applyAlignment="1" applyProtection="1">
      <alignment horizontal="center"/>
    </xf>
    <xf numFmtId="0" fontId="1" fillId="0" borderId="36" xfId="0" applyFont="1" applyFill="1" applyBorder="1" applyProtection="1"/>
    <xf numFmtId="0" fontId="1" fillId="0" borderId="9" xfId="0" applyFont="1" applyFill="1" applyBorder="1" applyAlignment="1" applyProtection="1">
      <alignment horizontal="center"/>
    </xf>
    <xf numFmtId="0" fontId="1" fillId="0" borderId="37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1" fillId="0" borderId="38" xfId="0" applyFont="1" applyFill="1" applyBorder="1" applyAlignment="1" applyProtection="1">
      <alignment horizontal="center"/>
    </xf>
    <xf numFmtId="14" fontId="1" fillId="0" borderId="35" xfId="0" applyNumberFormat="1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/>
    </xf>
    <xf numFmtId="0" fontId="12" fillId="0" borderId="37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26" xfId="0" applyNumberFormat="1" applyFont="1" applyFill="1" applyBorder="1" applyAlignment="1" applyProtection="1">
      <alignment horizontal="center"/>
    </xf>
    <xf numFmtId="1" fontId="13" fillId="0" borderId="35" xfId="0" applyNumberFormat="1" applyFont="1" applyFill="1" applyBorder="1" applyAlignment="1" applyProtection="1">
      <alignment horizontal="center"/>
    </xf>
    <xf numFmtId="2" fontId="13" fillId="0" borderId="35" xfId="1" applyNumberFormat="1" applyFont="1" applyFill="1" applyBorder="1" applyAlignment="1" applyProtection="1">
      <alignment horizontal="center"/>
    </xf>
    <xf numFmtId="4" fontId="7" fillId="0" borderId="39" xfId="0" applyNumberFormat="1" applyFont="1" applyFill="1" applyBorder="1" applyAlignment="1" applyProtection="1">
      <alignment horizontal="center"/>
    </xf>
    <xf numFmtId="2" fontId="13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2" fillId="0" borderId="0" xfId="0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16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10" fontId="1" fillId="0" borderId="0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164" fontId="16" fillId="0" borderId="0" xfId="0" applyNumberFormat="1" applyFont="1" applyFill="1" applyBorder="1" applyAlignment="1" applyProtection="1">
      <alignment horizontal="left" wrapText="1"/>
    </xf>
    <xf numFmtId="0" fontId="17" fillId="0" borderId="0" xfId="0" applyFont="1" applyFill="1" applyBorder="1" applyAlignment="1" applyProtection="1">
      <alignment horizontal="left" wrapText="1"/>
    </xf>
    <xf numFmtId="164" fontId="1" fillId="0" borderId="25" xfId="0" applyNumberFormat="1" applyFont="1" applyFill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164" fontId="1" fillId="0" borderId="28" xfId="0" applyNumberFormat="1" applyFont="1" applyFill="1" applyBorder="1" applyAlignment="1" applyProtection="1">
      <alignment horizontal="left"/>
    </xf>
    <xf numFmtId="0" fontId="0" fillId="0" borderId="29" xfId="0" applyBorder="1" applyAlignment="1" applyProtection="1">
      <alignment horizontal="left"/>
    </xf>
    <xf numFmtId="164" fontId="1" fillId="0" borderId="19" xfId="0" applyNumberFormat="1" applyFont="1" applyFill="1" applyBorder="1" applyAlignment="1" applyProtection="1">
      <alignment horizontal="left"/>
    </xf>
    <xf numFmtId="0" fontId="0" fillId="0" borderId="20" xfId="0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2"/>
  <sheetViews>
    <sheetView tabSelected="1" topLeftCell="A10" workbookViewId="0">
      <selection activeCell="B31" sqref="B31:C31"/>
    </sheetView>
  </sheetViews>
  <sheetFormatPr defaultRowHeight="1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16384" width="9.140625" style="1"/>
  </cols>
  <sheetData>
    <row r="1" spans="2:14" ht="18.75">
      <c r="C1" s="2" t="s">
        <v>0</v>
      </c>
      <c r="F1" s="3" t="s">
        <v>1</v>
      </c>
      <c r="G1" s="4"/>
      <c r="N1" s="1" t="str">
        <f>TEXT(EDATE(F1,0),"[$-422]ММММ ГГГГ")</f>
        <v>Грудень 2017</v>
      </c>
    </row>
    <row r="2" spans="2:14">
      <c r="F2" s="5" t="str">
        <f>TEXT(EDATE(F1,0),"[$-422]ММММ ГГГГ")</f>
        <v>Грудень 2017</v>
      </c>
    </row>
    <row r="3" spans="2:14">
      <c r="B3" s="6" t="s">
        <v>2</v>
      </c>
      <c r="D3" s="1" t="s">
        <v>3</v>
      </c>
      <c r="E3" s="7">
        <v>1</v>
      </c>
    </row>
    <row r="5" spans="2:14">
      <c r="B5" s="1" t="s">
        <v>4</v>
      </c>
      <c r="D5" s="8" t="s">
        <v>65</v>
      </c>
    </row>
    <row r="7" spans="2:14">
      <c r="B7" s="1" t="s">
        <v>5</v>
      </c>
      <c r="D7" s="9"/>
    </row>
    <row r="9" spans="2:14">
      <c r="B9" s="1" t="s">
        <v>6</v>
      </c>
      <c r="D9" s="10">
        <v>42919</v>
      </c>
      <c r="E9" s="1" t="str">
        <f>"   Працює "&amp;DATEDIF(D9,E15,"Y")&amp;" лет, "&amp;DATEDIF(D9,E15,"YM")&amp;" месяцев, "&amp;DATEDIF(D9,E15,"MD")&amp;" дней"</f>
        <v xml:space="preserve">   Працює 0 лет, 5 месяцев, 12 дней</v>
      </c>
    </row>
    <row r="10" spans="2:14">
      <c r="B10" s="1">
        <f>DATEDIF(D9,E15,"M")</f>
        <v>5</v>
      </c>
      <c r="C10" s="1" t="s">
        <v>7</v>
      </c>
      <c r="E10" s="1" t="s">
        <v>8</v>
      </c>
      <c r="G10" s="1">
        <f>IF(B10&gt;=12,12,B10)</f>
        <v>5</v>
      </c>
      <c r="H10" s="11" t="s">
        <v>9</v>
      </c>
    </row>
    <row r="12" spans="2:14">
      <c r="B12" s="12" t="s">
        <v>10</v>
      </c>
      <c r="C12" s="12" t="str">
        <f>LOWER(B3 &amp; " за період з")</f>
        <v>розрахункові за період з</v>
      </c>
      <c r="F12" s="13">
        <v>42919</v>
      </c>
    </row>
    <row r="13" spans="2:14">
      <c r="E13" s="1" t="s">
        <v>11</v>
      </c>
      <c r="F13" s="13">
        <v>43084</v>
      </c>
    </row>
    <row r="14" spans="2:14">
      <c r="F14" s="14" t="str">
        <f>"на "&amp;ROUND((F13-F12)/365*24,0)&amp; " рабочих дней"</f>
        <v>на 11 рабочих дней</v>
      </c>
    </row>
    <row r="15" spans="2:14">
      <c r="B15" s="1" t="s">
        <v>12</v>
      </c>
      <c r="D15" s="15"/>
      <c r="E15" s="16">
        <v>43084</v>
      </c>
      <c r="F15" s="15" t="str">
        <f>"по "&amp; TEXT(WORKDAY(E15,MID(F14,SEARCH(" ",F14)+1,SEARCH("раб",F14)-4))+1,"ДД.ММ.ГГ")</f>
        <v>по 02.01.18</v>
      </c>
      <c r="G15" s="17"/>
    </row>
    <row r="17" spans="1:39">
      <c r="A17" s="18" t="s">
        <v>13</v>
      </c>
      <c r="B17" s="19" t="s">
        <v>14</v>
      </c>
      <c r="C17" s="20"/>
      <c r="D17" s="21" t="s">
        <v>15</v>
      </c>
      <c r="E17" s="18" t="s">
        <v>16</v>
      </c>
      <c r="F17" s="18" t="s">
        <v>17</v>
      </c>
      <c r="G17" s="22" t="s">
        <v>18</v>
      </c>
      <c r="H17" s="23" t="s">
        <v>19</v>
      </c>
      <c r="I17" s="12" t="s">
        <v>20</v>
      </c>
      <c r="R17" s="12" t="s">
        <v>21</v>
      </c>
      <c r="AA17" s="12" t="s">
        <v>22</v>
      </c>
    </row>
    <row r="18" spans="1:39">
      <c r="A18" s="24" t="s">
        <v>23</v>
      </c>
      <c r="B18" s="25"/>
      <c r="C18" s="26"/>
      <c r="D18" s="27" t="s">
        <v>24</v>
      </c>
      <c r="E18" s="24" t="s">
        <v>25</v>
      </c>
      <c r="F18" s="28"/>
      <c r="G18" s="29" t="s">
        <v>26</v>
      </c>
      <c r="H18" s="30" t="s">
        <v>27</v>
      </c>
      <c r="I18" s="31" t="s">
        <v>28</v>
      </c>
      <c r="J18" s="20"/>
      <c r="K18" s="32" t="s">
        <v>29</v>
      </c>
      <c r="L18" s="31"/>
      <c r="M18" s="31"/>
      <c r="N18" s="20"/>
      <c r="O18" s="21" t="s">
        <v>30</v>
      </c>
      <c r="R18" s="32" t="s">
        <v>28</v>
      </c>
      <c r="S18" s="20"/>
      <c r="T18" s="32" t="s">
        <v>29</v>
      </c>
      <c r="U18" s="31"/>
      <c r="V18" s="31"/>
      <c r="W18" s="20"/>
      <c r="X18" s="21" t="s">
        <v>30</v>
      </c>
      <c r="AA18" s="32" t="s">
        <v>28</v>
      </c>
      <c r="AB18" s="20"/>
      <c r="AC18" s="32" t="s">
        <v>29</v>
      </c>
      <c r="AD18" s="31"/>
      <c r="AE18" s="31"/>
      <c r="AF18" s="20"/>
      <c r="AG18" s="21" t="s">
        <v>30</v>
      </c>
    </row>
    <row r="19" spans="1:39" ht="15.75" thickBot="1">
      <c r="A19" s="33"/>
      <c r="B19" s="34"/>
      <c r="C19" s="35"/>
      <c r="D19" s="36" t="s">
        <v>31</v>
      </c>
      <c r="E19" s="37"/>
      <c r="F19" s="37"/>
      <c r="G19" s="38" t="s">
        <v>32</v>
      </c>
      <c r="H19" s="39" t="s">
        <v>32</v>
      </c>
      <c r="I19" s="40"/>
      <c r="J19" s="41"/>
      <c r="K19" s="42"/>
      <c r="L19" s="40"/>
      <c r="M19" s="40"/>
      <c r="N19" s="41"/>
      <c r="O19" s="43" t="s">
        <v>33</v>
      </c>
      <c r="R19" s="42"/>
      <c r="S19" s="41"/>
      <c r="T19" s="25"/>
      <c r="U19" s="44"/>
      <c r="V19" s="44"/>
      <c r="W19" s="26"/>
      <c r="X19" s="27" t="s">
        <v>33</v>
      </c>
      <c r="AA19" s="42" t="s">
        <v>34</v>
      </c>
      <c r="AB19" s="41"/>
      <c r="AC19" s="25"/>
      <c r="AD19" s="44"/>
      <c r="AE19" s="44"/>
      <c r="AF19" s="26"/>
      <c r="AG19" s="27" t="s">
        <v>33</v>
      </c>
      <c r="AM19" s="45" t="str">
        <f>I20</f>
        <v>Январь 2016</v>
      </c>
    </row>
    <row r="20" spans="1:39">
      <c r="A20" s="46" t="str">
        <f>IF(B20="","",MAX($A$18:A19)+1)</f>
        <v/>
      </c>
      <c r="B20" s="134" t="str">
        <f>IF(AND(ROW(A1)&gt;11-$B$10,B$10&lt;12),IF(B19="",$D$9,EOMONTH(B19,0)+1),IF(EDATE($D$9,12)&gt;$E$15,"",EOMONTH($E$15,ROW(A1)-14)+1))</f>
        <v/>
      </c>
      <c r="C20" s="135"/>
      <c r="D20" s="47" t="str">
        <f>IF(AND(ROW(A1)&gt;11-$B$10,B$10&lt;12),IF(B19="",$D$9,EOMONTH(B19,0)+1),IF(EDATE($D$9,12)&gt;$E$15,"",EOMONTH($E$15,ROW(A1)-14)+1))</f>
        <v/>
      </c>
      <c r="E20" s="48" t="str">
        <f>IF(B20="","",EOMONTH(B20,0)-(B20-1)-COUNTIFS($K$20:$AF$31,"&gt;="&amp;B20,$K$20:$AF$31,"&lt;="&amp;EOMONTH(B20,0)))</f>
        <v/>
      </c>
      <c r="F20" s="49"/>
      <c r="G20" s="50" t="str">
        <f>IFERROR(ROUND(F20/E20, 2),"")</f>
        <v/>
      </c>
      <c r="H20" s="30"/>
      <c r="I20" s="51" t="s">
        <v>35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36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37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35</v>
      </c>
    </row>
    <row r="21" spans="1:39">
      <c r="A21" s="46" t="str">
        <f>IF(B21="","",MAX($A$18:A20)+1)</f>
        <v/>
      </c>
      <c r="B21" s="130" t="str">
        <f t="shared" ref="B21:B31" si="0">IF(AND(ROW(A2)&gt;11-$B$10,B$10&lt;12),IF(B20="",$D$9,EOMONTH(B20,0)+1),IF(EDATE($D$9,12)&gt;$E$15,"",EOMONTH($E$15,ROW(A2)-14)+1))</f>
        <v/>
      </c>
      <c r="C21" s="131"/>
      <c r="D21" s="47" t="str">
        <f t="shared" ref="D21:D31" si="1">IF(AND(ROW(A2)&gt;11-$B$10,B$10&lt;12),IF(B20="",$D$9,EOMONTH(B20,0)+1),IF(EDATE($D$9,12)&gt;$E$15,"",EOMONTH($E$15,ROW(A2)-14)+1))</f>
        <v/>
      </c>
      <c r="E21" s="60" t="str">
        <f t="shared" ref="E21:E31" si="2">IF(B21="","",EOMONTH(B21,0)-(B21-1)-COUNTIFS($K$20:$AF$31,"&gt;="&amp;B21,$K$20:$AF$31,"&lt;="&amp;EOMONTH(B21,0)))</f>
        <v/>
      </c>
      <c r="F21" s="61"/>
      <c r="G21" s="50" t="str">
        <f t="shared" ref="G21:G32" si="3">IFERROR(ROUND(F21/E21, 2),"")</f>
        <v/>
      </c>
      <c r="H21" s="30"/>
      <c r="I21" s="62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4">COUNT(K21:N21)</f>
        <v>0</v>
      </c>
      <c r="P21" s="55"/>
      <c r="R21" s="63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5">COUNT(T21:W21)</f>
        <v>0</v>
      </c>
      <c r="AA21" s="64" t="s">
        <v>38</v>
      </c>
      <c r="AB21" s="57"/>
      <c r="AC21" s="58"/>
      <c r="AD21" s="58"/>
      <c r="AE21" s="58"/>
      <c r="AF21" s="58"/>
      <c r="AG21" s="54">
        <f t="shared" ref="AG21:AG31" si="6">COUNT(AC21:AF21)</f>
        <v>0</v>
      </c>
      <c r="AM21" s="65" t="str">
        <f>TEXT(EDATE(AM20,1),"[$-419]ММММ ГГГГ")</f>
        <v>Февраль 2016</v>
      </c>
    </row>
    <row r="22" spans="1:39">
      <c r="A22" s="46" t="str">
        <f>IF(B22="","",MAX($A$18:A21)+1)</f>
        <v/>
      </c>
      <c r="B22" s="130" t="str">
        <f t="shared" si="0"/>
        <v/>
      </c>
      <c r="C22" s="131"/>
      <c r="D22" s="47" t="str">
        <f t="shared" si="1"/>
        <v/>
      </c>
      <c r="E22" s="60" t="str">
        <f t="shared" si="2"/>
        <v/>
      </c>
      <c r="F22" s="61"/>
      <c r="G22" s="50" t="str">
        <f t="shared" si="3"/>
        <v/>
      </c>
      <c r="H22" s="30"/>
      <c r="I22" s="62" t="str">
        <f t="shared" ref="I22:I31" si="7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4"/>
        <v>1</v>
      </c>
      <c r="P22" s="55"/>
      <c r="R22" s="63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5"/>
        <v>1</v>
      </c>
      <c r="AA22" s="64" t="s">
        <v>39</v>
      </c>
      <c r="AB22" s="57"/>
      <c r="AC22" s="58">
        <v>43167</v>
      </c>
      <c r="AD22" s="58"/>
      <c r="AE22" s="58"/>
      <c r="AF22" s="58"/>
      <c r="AG22" s="54">
        <f t="shared" si="6"/>
        <v>1</v>
      </c>
      <c r="AM22" s="65" t="str">
        <f t="shared" ref="AM22:AM31" si="8">TEXT(EDATE(AM21,1),"[$-419]ММММ ГГГГ")</f>
        <v>Март 2016</v>
      </c>
    </row>
    <row r="23" spans="1:39">
      <c r="A23" s="46" t="str">
        <f>IF(B23="","",MAX($A$18:A22)+1)</f>
        <v/>
      </c>
      <c r="B23" s="130" t="str">
        <f t="shared" si="0"/>
        <v/>
      </c>
      <c r="C23" s="131"/>
      <c r="D23" s="47" t="str">
        <f t="shared" si="1"/>
        <v/>
      </c>
      <c r="E23" s="60" t="str">
        <f t="shared" si="2"/>
        <v/>
      </c>
      <c r="F23" s="61"/>
      <c r="G23" s="50" t="str">
        <f t="shared" si="3"/>
        <v/>
      </c>
      <c r="H23" s="30"/>
      <c r="I23" s="62" t="str">
        <f t="shared" si="7"/>
        <v>апрель 2016</v>
      </c>
      <c r="J23" s="52"/>
      <c r="K23" s="53"/>
      <c r="L23" s="53"/>
      <c r="M23" s="53"/>
      <c r="N23" s="53"/>
      <c r="O23" s="54">
        <f t="shared" si="4"/>
        <v>0</v>
      </c>
      <c r="P23" s="55"/>
      <c r="R23" s="63" t="str">
        <f t="shared" ref="R23:R31" si="9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5"/>
        <v>1</v>
      </c>
      <c r="AA23" s="64" t="s">
        <v>40</v>
      </c>
      <c r="AB23" s="57"/>
      <c r="AC23" s="58">
        <v>43198</v>
      </c>
      <c r="AD23" s="58"/>
      <c r="AE23" s="58"/>
      <c r="AF23" s="58"/>
      <c r="AG23" s="54">
        <f t="shared" si="6"/>
        <v>1</v>
      </c>
      <c r="AM23" s="65" t="str">
        <f t="shared" si="8"/>
        <v>Апрель 2016</v>
      </c>
    </row>
    <row r="24" spans="1:39">
      <c r="A24" s="46" t="str">
        <f>IF(B24="","",MAX($A$18:A23)+1)</f>
        <v/>
      </c>
      <c r="B24" s="130" t="str">
        <f t="shared" si="0"/>
        <v/>
      </c>
      <c r="C24" s="131"/>
      <c r="D24" s="47" t="str">
        <f t="shared" si="1"/>
        <v/>
      </c>
      <c r="E24" s="60" t="str">
        <f t="shared" si="2"/>
        <v/>
      </c>
      <c r="F24" s="61"/>
      <c r="G24" s="50" t="str">
        <f t="shared" si="3"/>
        <v/>
      </c>
      <c r="H24" s="30"/>
      <c r="I24" s="62" t="str">
        <f t="shared" si="7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4"/>
        <v>3</v>
      </c>
      <c r="P24" s="55"/>
      <c r="R24" s="63" t="str">
        <f t="shared" si="9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5"/>
        <v>3</v>
      </c>
      <c r="AA24" s="64" t="s">
        <v>41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6"/>
        <v>3</v>
      </c>
      <c r="AM24" s="65" t="str">
        <f t="shared" si="8"/>
        <v>Май 2016</v>
      </c>
    </row>
    <row r="25" spans="1:39">
      <c r="A25" s="46" t="str">
        <f>IF(B25="","",MAX($A$18:A24)+1)</f>
        <v/>
      </c>
      <c r="B25" s="130" t="str">
        <f t="shared" si="0"/>
        <v/>
      </c>
      <c r="C25" s="131"/>
      <c r="D25" s="47" t="str">
        <f t="shared" si="1"/>
        <v/>
      </c>
      <c r="E25" s="60" t="str">
        <f t="shared" si="2"/>
        <v/>
      </c>
      <c r="F25" s="61"/>
      <c r="G25" s="50" t="str">
        <f t="shared" si="3"/>
        <v/>
      </c>
      <c r="H25" s="30"/>
      <c r="I25" s="62" t="str">
        <f t="shared" si="7"/>
        <v>июнь 2016</v>
      </c>
      <c r="J25" s="52"/>
      <c r="K25" s="66">
        <v>42540</v>
      </c>
      <c r="L25" s="66">
        <v>42549</v>
      </c>
      <c r="M25" s="53"/>
      <c r="N25" s="53"/>
      <c r="O25" s="54">
        <f t="shared" si="4"/>
        <v>2</v>
      </c>
      <c r="P25" s="55"/>
      <c r="R25" s="63" t="str">
        <f t="shared" si="9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5"/>
        <v>2</v>
      </c>
      <c r="AA25" s="64" t="s">
        <v>42</v>
      </c>
      <c r="AB25" s="57"/>
      <c r="AC25" s="58">
        <v>43279</v>
      </c>
      <c r="AD25" s="58"/>
      <c r="AE25" s="58"/>
      <c r="AF25" s="58"/>
      <c r="AG25" s="54">
        <f t="shared" si="6"/>
        <v>1</v>
      </c>
      <c r="AM25" s="65" t="str">
        <f t="shared" si="8"/>
        <v>Июнь 2016</v>
      </c>
    </row>
    <row r="26" spans="1:39">
      <c r="A26" s="46">
        <f>IF(B26="","",MAX($A$18:A25)+1)</f>
        <v>1</v>
      </c>
      <c r="B26" s="130">
        <f t="shared" si="0"/>
        <v>42919</v>
      </c>
      <c r="C26" s="131"/>
      <c r="D26" s="47">
        <f t="shared" si="1"/>
        <v>42919</v>
      </c>
      <c r="E26" s="60">
        <f t="shared" si="2"/>
        <v>29</v>
      </c>
      <c r="F26" s="61">
        <v>3204</v>
      </c>
      <c r="G26" s="50">
        <f t="shared" si="3"/>
        <v>110.48</v>
      </c>
      <c r="H26" s="30"/>
      <c r="I26" s="62" t="str">
        <f t="shared" si="7"/>
        <v>июль 2016</v>
      </c>
      <c r="J26" s="52"/>
      <c r="K26" s="53"/>
      <c r="L26" s="53"/>
      <c r="M26" s="53"/>
      <c r="N26" s="53"/>
      <c r="O26" s="54">
        <f t="shared" si="4"/>
        <v>0</v>
      </c>
      <c r="P26" s="55"/>
      <c r="R26" s="63" t="str">
        <f t="shared" si="9"/>
        <v>Июль 2017</v>
      </c>
      <c r="S26" s="57"/>
      <c r="T26" s="58"/>
      <c r="U26" s="58"/>
      <c r="V26" s="58"/>
      <c r="W26" s="58"/>
      <c r="X26" s="54">
        <f t="shared" si="5"/>
        <v>0</v>
      </c>
      <c r="AA26" s="64" t="s">
        <v>43</v>
      </c>
      <c r="AB26" s="57"/>
      <c r="AC26" s="58"/>
      <c r="AD26" s="58"/>
      <c r="AE26" s="58"/>
      <c r="AF26" s="58"/>
      <c r="AG26" s="54">
        <f t="shared" si="6"/>
        <v>0</v>
      </c>
      <c r="AM26" s="65" t="str">
        <f t="shared" si="8"/>
        <v>Июль 2016</v>
      </c>
    </row>
    <row r="27" spans="1:39">
      <c r="A27" s="46">
        <f>IF(B27="","",MAX($A$18:A26)+1)</f>
        <v>2</v>
      </c>
      <c r="B27" s="130">
        <f t="shared" si="0"/>
        <v>42948</v>
      </c>
      <c r="C27" s="131"/>
      <c r="D27" s="47">
        <f t="shared" si="1"/>
        <v>42948</v>
      </c>
      <c r="E27" s="60">
        <f t="shared" si="2"/>
        <v>30</v>
      </c>
      <c r="F27" s="61">
        <v>3204</v>
      </c>
      <c r="G27" s="50">
        <f t="shared" si="3"/>
        <v>106.8</v>
      </c>
      <c r="H27" s="30"/>
      <c r="I27" s="62" t="str">
        <f t="shared" si="7"/>
        <v>август 2016</v>
      </c>
      <c r="J27" s="52"/>
      <c r="K27" s="53">
        <v>42606</v>
      </c>
      <c r="L27" s="53"/>
      <c r="M27" s="53"/>
      <c r="N27" s="53"/>
      <c r="O27" s="54">
        <f t="shared" si="4"/>
        <v>1</v>
      </c>
      <c r="P27" s="55"/>
      <c r="R27" s="63" t="str">
        <f t="shared" si="9"/>
        <v>Август 2017</v>
      </c>
      <c r="S27" s="57"/>
      <c r="T27" s="58">
        <v>42971</v>
      </c>
      <c r="U27" s="58"/>
      <c r="V27" s="58"/>
      <c r="W27" s="58"/>
      <c r="X27" s="54">
        <f t="shared" si="5"/>
        <v>1</v>
      </c>
      <c r="AA27" s="64" t="s">
        <v>44</v>
      </c>
      <c r="AB27" s="57"/>
      <c r="AC27" s="58">
        <v>43336</v>
      </c>
      <c r="AD27" s="58"/>
      <c r="AE27" s="58"/>
      <c r="AF27" s="58"/>
      <c r="AG27" s="54">
        <f t="shared" si="6"/>
        <v>1</v>
      </c>
      <c r="AM27" s="65" t="str">
        <f t="shared" si="8"/>
        <v>Август 2016</v>
      </c>
    </row>
    <row r="28" spans="1:39">
      <c r="A28" s="46">
        <f>IF(B28="","",MAX($A$18:A27)+1)</f>
        <v>3</v>
      </c>
      <c r="B28" s="130">
        <f t="shared" si="0"/>
        <v>42979</v>
      </c>
      <c r="C28" s="131"/>
      <c r="D28" s="47">
        <f t="shared" si="1"/>
        <v>42979</v>
      </c>
      <c r="E28" s="60">
        <f t="shared" si="2"/>
        <v>30</v>
      </c>
      <c r="F28" s="61">
        <v>2612</v>
      </c>
      <c r="G28" s="50">
        <f t="shared" si="3"/>
        <v>87.07</v>
      </c>
      <c r="H28" s="30"/>
      <c r="I28" s="67" t="str">
        <f t="shared" si="7"/>
        <v>сентябрь 2016</v>
      </c>
      <c r="J28" s="41"/>
      <c r="K28" s="53"/>
      <c r="L28" s="53"/>
      <c r="M28" s="53"/>
      <c r="N28" s="53"/>
      <c r="O28" s="54">
        <f t="shared" si="4"/>
        <v>0</v>
      </c>
      <c r="P28" s="55"/>
      <c r="R28" s="63" t="str">
        <f t="shared" si="9"/>
        <v>Сентябрь 2017</v>
      </c>
      <c r="S28" s="57"/>
      <c r="T28" s="58"/>
      <c r="U28" s="58"/>
      <c r="V28" s="58"/>
      <c r="W28" s="58"/>
      <c r="X28" s="54">
        <f t="shared" si="5"/>
        <v>0</v>
      </c>
      <c r="AA28" s="64" t="s">
        <v>45</v>
      </c>
      <c r="AB28" s="57"/>
      <c r="AC28" s="58"/>
      <c r="AD28" s="58"/>
      <c r="AE28" s="58"/>
      <c r="AF28" s="58"/>
      <c r="AG28" s="54">
        <f t="shared" si="6"/>
        <v>0</v>
      </c>
      <c r="AM28" s="65" t="str">
        <f t="shared" si="8"/>
        <v>Сентябрь 2016</v>
      </c>
    </row>
    <row r="29" spans="1:39">
      <c r="A29" s="46">
        <f>IF(B29="","",MAX($A$18:A28)+1)</f>
        <v>4</v>
      </c>
      <c r="B29" s="130">
        <f t="shared" si="0"/>
        <v>43009</v>
      </c>
      <c r="C29" s="131"/>
      <c r="D29" s="47">
        <f t="shared" si="1"/>
        <v>43009</v>
      </c>
      <c r="E29" s="60">
        <f t="shared" si="2"/>
        <v>30</v>
      </c>
      <c r="F29" s="61">
        <v>3219</v>
      </c>
      <c r="G29" s="50">
        <f t="shared" si="3"/>
        <v>107.3</v>
      </c>
      <c r="H29" s="30"/>
      <c r="I29" s="62" t="str">
        <f t="shared" si="7"/>
        <v>октябрь 2016</v>
      </c>
      <c r="J29" s="52"/>
      <c r="K29" s="53">
        <v>42657</v>
      </c>
      <c r="L29" s="53"/>
      <c r="M29" s="53"/>
      <c r="N29" s="53"/>
      <c r="O29" s="54">
        <f t="shared" si="4"/>
        <v>1</v>
      </c>
      <c r="P29" s="55"/>
      <c r="R29" s="63" t="str">
        <f t="shared" si="9"/>
        <v>Октябрь 2017</v>
      </c>
      <c r="S29" s="57"/>
      <c r="T29" s="58">
        <v>43022</v>
      </c>
      <c r="U29" s="58"/>
      <c r="V29" s="58"/>
      <c r="W29" s="58"/>
      <c r="X29" s="54">
        <f t="shared" si="5"/>
        <v>1</v>
      </c>
      <c r="AA29" s="64" t="s">
        <v>46</v>
      </c>
      <c r="AB29" s="57"/>
      <c r="AC29" s="58">
        <v>43387</v>
      </c>
      <c r="AD29" s="58"/>
      <c r="AE29" s="58"/>
      <c r="AF29" s="58"/>
      <c r="AG29" s="54">
        <f t="shared" si="6"/>
        <v>1</v>
      </c>
      <c r="AM29" s="65" t="str">
        <f t="shared" si="8"/>
        <v>Октябрь 2016</v>
      </c>
    </row>
    <row r="30" spans="1:39">
      <c r="A30" s="46">
        <f>IF(B30="","",MAX($A$18:A29)+1)</f>
        <v>5</v>
      </c>
      <c r="B30" s="130">
        <f t="shared" si="0"/>
        <v>43040</v>
      </c>
      <c r="C30" s="131"/>
      <c r="D30" s="47">
        <f t="shared" si="1"/>
        <v>43040</v>
      </c>
      <c r="E30" s="60">
        <f t="shared" si="2"/>
        <v>30</v>
      </c>
      <c r="F30" s="61">
        <v>3292</v>
      </c>
      <c r="G30" s="50">
        <f t="shared" si="3"/>
        <v>109.73</v>
      </c>
      <c r="H30" s="30"/>
      <c r="I30" s="62" t="str">
        <f t="shared" si="7"/>
        <v>ноябрь 2016</v>
      </c>
      <c r="J30" s="52"/>
      <c r="K30" s="53"/>
      <c r="L30" s="53"/>
      <c r="M30" s="53"/>
      <c r="N30" s="53"/>
      <c r="O30" s="54">
        <f t="shared" si="4"/>
        <v>0</v>
      </c>
      <c r="P30" s="55"/>
      <c r="R30" s="63" t="str">
        <f t="shared" si="9"/>
        <v>Ноябрь 2017</v>
      </c>
      <c r="S30" s="57"/>
      <c r="T30" s="58"/>
      <c r="U30" s="58"/>
      <c r="V30" s="58"/>
      <c r="W30" s="58"/>
      <c r="X30" s="54">
        <f t="shared" si="5"/>
        <v>0</v>
      </c>
      <c r="AA30" s="64" t="s">
        <v>47</v>
      </c>
      <c r="AB30" s="57"/>
      <c r="AC30" s="58"/>
      <c r="AD30" s="58"/>
      <c r="AE30" s="58"/>
      <c r="AF30" s="58"/>
      <c r="AG30" s="54">
        <f t="shared" si="6"/>
        <v>0</v>
      </c>
      <c r="AM30" s="65" t="str">
        <f t="shared" si="8"/>
        <v>Ноябрь 2016</v>
      </c>
    </row>
    <row r="31" spans="1:39" ht="15.75" thickBot="1">
      <c r="A31" s="68">
        <f>IF(B31="","",MAX($A$18:A30)+1)</f>
        <v>6</v>
      </c>
      <c r="B31" s="132">
        <f t="shared" si="0"/>
        <v>43070</v>
      </c>
      <c r="C31" s="133"/>
      <c r="D31" s="69">
        <f t="shared" si="1"/>
        <v>43070</v>
      </c>
      <c r="E31" s="70">
        <f t="shared" si="2"/>
        <v>31</v>
      </c>
      <c r="F31" s="71"/>
      <c r="G31" s="72">
        <f t="shared" si="3"/>
        <v>0</v>
      </c>
      <c r="H31" s="39"/>
      <c r="I31" s="73" t="str">
        <f t="shared" si="7"/>
        <v>декабрь 2016</v>
      </c>
      <c r="J31" s="74"/>
      <c r="K31" s="75"/>
      <c r="L31" s="75"/>
      <c r="M31" s="75"/>
      <c r="N31" s="75"/>
      <c r="O31" s="76">
        <f t="shared" si="4"/>
        <v>0</v>
      </c>
      <c r="P31" s="55"/>
      <c r="R31" s="77" t="str">
        <f t="shared" si="9"/>
        <v>Декабрь 2017</v>
      </c>
      <c r="S31" s="78"/>
      <c r="T31" s="79"/>
      <c r="U31" s="79"/>
      <c r="V31" s="79"/>
      <c r="W31" s="79"/>
      <c r="X31" s="76">
        <f t="shared" si="5"/>
        <v>0</v>
      </c>
      <c r="AA31" s="80" t="s">
        <v>48</v>
      </c>
      <c r="AB31" s="78"/>
      <c r="AC31" s="79">
        <v>43459</v>
      </c>
      <c r="AD31" s="79"/>
      <c r="AE31" s="79"/>
      <c r="AF31" s="79"/>
      <c r="AG31" s="76">
        <f t="shared" si="6"/>
        <v>1</v>
      </c>
      <c r="AM31" s="65" t="str">
        <f t="shared" si="8"/>
        <v>Декабрь 2016</v>
      </c>
    </row>
    <row r="32" spans="1:39" ht="15.75">
      <c r="A32" s="81">
        <f>A31</f>
        <v>6</v>
      </c>
      <c r="B32" s="82" t="s">
        <v>49</v>
      </c>
      <c r="C32" s="41"/>
      <c r="D32" s="83" t="s">
        <v>50</v>
      </c>
      <c r="E32" s="81">
        <f>IF(SUM(E20:E31),SUM(E20:E31),"")</f>
        <v>180</v>
      </c>
      <c r="F32" s="83">
        <f>IF(SUM(F20:F31),SUM(F20:F31),"")</f>
        <v>15531</v>
      </c>
      <c r="G32" s="84">
        <f t="shared" si="3"/>
        <v>86.28</v>
      </c>
      <c r="H32" s="85">
        <f>IF(D5&lt;&gt;"",F32/COUNT(G20:G31,""))</f>
        <v>2588.5</v>
      </c>
      <c r="I32" s="86" t="s">
        <v>51</v>
      </c>
      <c r="J32" s="41"/>
      <c r="K32" s="87"/>
      <c r="L32" s="87"/>
      <c r="M32" s="87"/>
      <c r="N32" s="87"/>
      <c r="O32" s="88">
        <f>SUM(O20:O31)</f>
        <v>10</v>
      </c>
      <c r="R32" s="89" t="s">
        <v>51</v>
      </c>
      <c r="S32" s="40"/>
      <c r="T32" s="90"/>
      <c r="U32" s="90"/>
      <c r="V32" s="90"/>
      <c r="W32" s="90"/>
      <c r="X32" s="88">
        <f>SUM(X20:X31)</f>
        <v>11</v>
      </c>
      <c r="AA32" s="89" t="s">
        <v>51</v>
      </c>
      <c r="AB32" s="40"/>
      <c r="AC32" s="90"/>
      <c r="AD32" s="90"/>
      <c r="AE32" s="90"/>
      <c r="AF32" s="90"/>
      <c r="AG32" s="88">
        <f>SUM(AG20:AG31)</f>
        <v>11</v>
      </c>
    </row>
    <row r="34" spans="1:12">
      <c r="B34" s="91" t="s">
        <v>52</v>
      </c>
    </row>
    <row r="35" spans="1:12">
      <c r="A35" s="92" t="s">
        <v>53</v>
      </c>
      <c r="B35" s="92" t="s">
        <v>54</v>
      </c>
      <c r="C35" s="23"/>
      <c r="D35" s="93"/>
      <c r="E35" s="44"/>
      <c r="F35" s="44"/>
    </row>
    <row r="36" spans="1:12">
      <c r="A36" s="94" t="s">
        <v>55</v>
      </c>
      <c r="B36" s="94" t="s">
        <v>56</v>
      </c>
      <c r="C36" s="94" t="s">
        <v>57</v>
      </c>
      <c r="D36" s="95" t="s">
        <v>58</v>
      </c>
      <c r="E36" s="29"/>
      <c r="F36" s="29"/>
    </row>
    <row r="37" spans="1:12">
      <c r="A37" s="94" t="s">
        <v>59</v>
      </c>
      <c r="B37" s="94"/>
      <c r="C37" s="94" t="s">
        <v>60</v>
      </c>
      <c r="D37" s="95" t="s">
        <v>61</v>
      </c>
      <c r="E37" s="29"/>
      <c r="F37" s="29"/>
    </row>
    <row r="38" spans="1:12">
      <c r="A38" s="94"/>
      <c r="B38" s="94"/>
      <c r="C38" s="94" t="s">
        <v>62</v>
      </c>
      <c r="D38" s="95" t="s">
        <v>63</v>
      </c>
      <c r="E38" s="29"/>
      <c r="F38" s="29"/>
    </row>
    <row r="39" spans="1:12">
      <c r="A39" s="94"/>
      <c r="B39" s="94"/>
      <c r="C39" s="94" t="s">
        <v>64</v>
      </c>
      <c r="D39" s="95"/>
      <c r="E39" s="29"/>
      <c r="F39" s="29"/>
    </row>
    <row r="40" spans="1:12" ht="15.75" thickBot="1">
      <c r="A40" s="96"/>
      <c r="B40" s="96"/>
      <c r="C40" s="96"/>
      <c r="D40" s="97"/>
      <c r="E40" s="29"/>
      <c r="F40" s="29"/>
    </row>
    <row r="41" spans="1:12">
      <c r="A41" s="98">
        <f>E15</f>
        <v>43084</v>
      </c>
      <c r="B41" s="99"/>
      <c r="C41" s="99"/>
      <c r="D41" s="100"/>
      <c r="E41" s="29"/>
      <c r="F41" s="101"/>
      <c r="L41" s="102"/>
    </row>
    <row r="42" spans="1:12" ht="15.75">
      <c r="A42" s="103" t="str">
        <f>F15</f>
        <v>по 02.01.18</v>
      </c>
      <c r="B42" s="104">
        <f>--MID(F14,SEARCH(" ",F14)+1,SEARCH("раб",F14)-4)</f>
        <v>11</v>
      </c>
      <c r="C42" s="105">
        <f>G32</f>
        <v>86.28</v>
      </c>
      <c r="D42" s="106">
        <f>IFERROR(ROUND(B42*C42,2),"")</f>
        <v>949.08</v>
      </c>
      <c r="E42" s="107"/>
      <c r="F42" s="108"/>
    </row>
    <row r="44" spans="1:12">
      <c r="E44" s="109"/>
      <c r="F44" s="110"/>
    </row>
    <row r="45" spans="1:12">
      <c r="E45" s="110"/>
      <c r="F45" s="110"/>
    </row>
    <row r="46" spans="1:12">
      <c r="E46" s="111"/>
      <c r="F46" s="12"/>
      <c r="G46" s="110"/>
      <c r="H46" s="110"/>
    </row>
    <row r="47" spans="1:12">
      <c r="G47" s="110"/>
      <c r="H47" s="110"/>
    </row>
    <row r="60" spans="1:27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</row>
    <row r="61" spans="1:27">
      <c r="A61" s="44"/>
      <c r="B61" s="44"/>
      <c r="C61" s="44"/>
      <c r="D61" s="44"/>
      <c r="E61" s="113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</row>
    <row r="62" spans="1:27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</row>
    <row r="63" spans="1:27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</row>
    <row r="64" spans="1:27">
      <c r="A64" s="44"/>
      <c r="B64" s="44"/>
      <c r="C64" s="44"/>
      <c r="D64" s="44"/>
      <c r="E64" s="113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</row>
    <row r="65" spans="1:27">
      <c r="A65" s="11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</row>
    <row r="66" spans="1:27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</row>
    <row r="67" spans="1:27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</row>
    <row r="68" spans="1:27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</row>
    <row r="69" spans="1:27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</row>
    <row r="70" spans="1:27" ht="18.75">
      <c r="A70" s="44"/>
      <c r="B70" s="44"/>
      <c r="C70" s="44"/>
      <c r="D70" s="44"/>
      <c r="E70" s="44"/>
      <c r="F70" s="44"/>
      <c r="G70" s="44"/>
      <c r="H70" s="44"/>
      <c r="I70" s="44"/>
      <c r="J70" s="115"/>
      <c r="K70" s="44"/>
      <c r="L70" s="44"/>
      <c r="M70" s="44"/>
      <c r="N70" s="44"/>
      <c r="O70" s="44"/>
      <c r="P70" s="44"/>
      <c r="Q70" s="128"/>
      <c r="R70" s="129"/>
      <c r="S70" s="44"/>
      <c r="T70" s="44"/>
      <c r="U70" s="44"/>
      <c r="V70" s="44"/>
      <c r="W70" s="44"/>
      <c r="X70" s="44"/>
      <c r="Y70" s="44"/>
      <c r="Z70" s="44"/>
      <c r="AA70" s="44"/>
    </row>
    <row r="71" spans="1:27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</row>
    <row r="72" spans="1:27">
      <c r="A72" s="44"/>
      <c r="B72" s="44"/>
      <c r="C72" s="44"/>
      <c r="D72" s="112"/>
      <c r="E72" s="44"/>
      <c r="F72" s="44"/>
      <c r="G72" s="44"/>
      <c r="H72" s="114"/>
      <c r="I72" s="44"/>
      <c r="J72" s="44"/>
      <c r="K72" s="112"/>
      <c r="L72" s="44"/>
      <c r="M72" s="44"/>
      <c r="N72" s="44"/>
      <c r="O72" s="44"/>
      <c r="P72" s="114"/>
      <c r="Q72" s="44"/>
      <c r="R72" s="44"/>
      <c r="S72" s="44"/>
      <c r="T72" s="44"/>
      <c r="U72" s="116"/>
      <c r="V72" s="29"/>
      <c r="W72" s="44"/>
      <c r="X72" s="44"/>
      <c r="Y72" s="44"/>
      <c r="Z72" s="44"/>
      <c r="AA72" s="44"/>
    </row>
    <row r="73" spans="1:27">
      <c r="A73" s="44"/>
      <c r="B73" s="44"/>
      <c r="C73" s="44"/>
      <c r="D73" s="112"/>
      <c r="E73" s="44"/>
      <c r="F73" s="112"/>
      <c r="G73" s="44"/>
      <c r="H73" s="29"/>
      <c r="I73" s="29"/>
      <c r="J73" s="112"/>
      <c r="K73" s="112"/>
      <c r="L73" s="29"/>
      <c r="M73" s="29"/>
      <c r="N73" s="29"/>
      <c r="O73" s="29"/>
      <c r="P73" s="29"/>
      <c r="Q73" s="29"/>
      <c r="R73" s="29"/>
      <c r="S73" s="29"/>
      <c r="T73" s="44"/>
      <c r="U73" s="116"/>
      <c r="V73" s="44"/>
      <c r="W73" s="29"/>
      <c r="X73" s="44"/>
      <c r="Y73" s="44"/>
      <c r="Z73" s="44"/>
      <c r="AA73" s="44"/>
    </row>
    <row r="74" spans="1:27" ht="15.75">
      <c r="A74" s="117"/>
      <c r="B74" s="44"/>
      <c r="C74" s="44"/>
      <c r="D74" s="29"/>
      <c r="E74" s="112"/>
      <c r="F74" s="112"/>
      <c r="G74" s="112"/>
      <c r="H74" s="29"/>
      <c r="I74" s="29"/>
      <c r="J74" s="112"/>
      <c r="K74" s="112"/>
      <c r="L74" s="44"/>
      <c r="M74" s="44"/>
      <c r="N74" s="44"/>
      <c r="O74" s="114"/>
      <c r="P74" s="44"/>
      <c r="Q74" s="118"/>
      <c r="R74" s="114"/>
      <c r="S74" s="44"/>
      <c r="T74" s="44"/>
      <c r="U74" s="29"/>
      <c r="V74" s="29"/>
      <c r="W74" s="112"/>
      <c r="X74" s="44"/>
      <c r="Y74" s="44"/>
      <c r="Z74" s="44"/>
      <c r="AA74" s="44"/>
    </row>
    <row r="75" spans="1:27" ht="15.75">
      <c r="A75" s="117"/>
      <c r="B75" s="44"/>
      <c r="C75" s="44"/>
      <c r="D75" s="29"/>
      <c r="E75" s="112"/>
      <c r="F75" s="112"/>
      <c r="G75" s="112"/>
      <c r="H75" s="29"/>
      <c r="I75" s="29"/>
      <c r="J75" s="29"/>
      <c r="K75" s="44"/>
      <c r="L75" s="44"/>
      <c r="M75" s="44"/>
      <c r="N75" s="119"/>
      <c r="O75" s="29"/>
      <c r="P75" s="29"/>
      <c r="Q75" s="112"/>
      <c r="R75" s="29"/>
      <c r="S75" s="29"/>
      <c r="T75" s="112"/>
      <c r="U75" s="29"/>
      <c r="V75" s="29"/>
      <c r="W75" s="29"/>
      <c r="X75" s="44"/>
      <c r="Y75" s="44"/>
      <c r="Z75" s="44"/>
      <c r="AA75" s="44"/>
    </row>
    <row r="76" spans="1:27">
      <c r="A76" s="44"/>
      <c r="B76" s="44"/>
      <c r="C76" s="44"/>
      <c r="D76" s="29"/>
      <c r="E76" s="44"/>
      <c r="F76" s="44"/>
      <c r="G76" s="44"/>
      <c r="H76" s="29"/>
      <c r="I76" s="29"/>
      <c r="J76" s="29"/>
      <c r="K76" s="29"/>
      <c r="L76" s="29"/>
      <c r="M76" s="29"/>
      <c r="N76" s="112"/>
      <c r="O76" s="29"/>
      <c r="P76" s="29"/>
      <c r="Q76" s="29"/>
      <c r="R76" s="29"/>
      <c r="S76" s="29"/>
      <c r="T76" s="29"/>
      <c r="U76" s="29"/>
      <c r="V76" s="44"/>
      <c r="W76" s="29"/>
      <c r="X76" s="44"/>
      <c r="Y76" s="44"/>
      <c r="Z76" s="44"/>
      <c r="AA76" s="44"/>
    </row>
    <row r="77" spans="1:27">
      <c r="A77" s="44"/>
      <c r="B77" s="44"/>
      <c r="C77" s="44"/>
      <c r="D77" s="29"/>
      <c r="E77" s="44"/>
      <c r="F77" s="44"/>
      <c r="G77" s="44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44"/>
      <c r="Y77" s="44"/>
      <c r="Z77" s="44"/>
      <c r="AA77" s="44"/>
    </row>
    <row r="78" spans="1:27">
      <c r="A78" s="44"/>
      <c r="B78" s="44"/>
      <c r="C78" s="44"/>
      <c r="D78" s="29"/>
      <c r="E78" s="44"/>
      <c r="F78" s="44"/>
      <c r="G78" s="44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44"/>
      <c r="Y78" s="44"/>
      <c r="Z78" s="44"/>
      <c r="AA78" s="44"/>
    </row>
    <row r="79" spans="1:27">
      <c r="A79" s="44"/>
      <c r="B79" s="44"/>
      <c r="C79" s="44"/>
      <c r="D79" s="29"/>
      <c r="E79" s="29"/>
      <c r="F79" s="44"/>
      <c r="G79" s="44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112"/>
      <c r="V79" s="44"/>
      <c r="W79" s="29"/>
      <c r="X79" s="44"/>
      <c r="Y79" s="44"/>
      <c r="Z79" s="44"/>
      <c r="AA79" s="44"/>
    </row>
    <row r="80" spans="1:27">
      <c r="A80" s="44"/>
      <c r="B80" s="44"/>
      <c r="C80" s="44"/>
      <c r="D80" s="29"/>
      <c r="E80" s="29"/>
      <c r="F80" s="44"/>
      <c r="G80" s="44"/>
      <c r="H80" s="120"/>
      <c r="I80" s="120"/>
      <c r="J80" s="121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112"/>
      <c r="V80" s="44"/>
      <c r="W80" s="112"/>
      <c r="X80" s="44"/>
      <c r="Y80" s="44"/>
      <c r="Z80" s="44"/>
      <c r="AA80" s="44"/>
    </row>
    <row r="81" spans="1:27">
      <c r="A81" s="44"/>
      <c r="B81" s="44"/>
      <c r="C81" s="44"/>
      <c r="D81" s="44"/>
      <c r="E81" s="29"/>
      <c r="F81" s="44"/>
      <c r="G81" s="44"/>
      <c r="H81" s="44"/>
      <c r="I81" s="44"/>
      <c r="J81" s="44"/>
      <c r="K81" s="122"/>
      <c r="L81" s="29"/>
      <c r="M81" s="29"/>
      <c r="N81" s="29"/>
      <c r="O81" s="29"/>
      <c r="P81" s="29"/>
      <c r="Q81" s="29"/>
      <c r="R81" s="29"/>
      <c r="S81" s="29"/>
      <c r="T81" s="29"/>
      <c r="U81" s="44"/>
      <c r="V81" s="29"/>
      <c r="W81" s="29"/>
      <c r="X81" s="44"/>
      <c r="Y81" s="44"/>
      <c r="Z81" s="44"/>
      <c r="AA81" s="44"/>
    </row>
    <row r="82" spans="1:27" ht="15.75">
      <c r="A82" s="44"/>
      <c r="B82" s="44"/>
      <c r="C82" s="44"/>
      <c r="D82" s="29"/>
      <c r="E82" s="123"/>
      <c r="F82" s="123"/>
      <c r="G82" s="101"/>
      <c r="H82" s="124"/>
      <c r="I82" s="120"/>
      <c r="J82" s="121"/>
      <c r="K82" s="125"/>
      <c r="L82" s="126"/>
      <c r="M82" s="126"/>
      <c r="N82" s="121"/>
      <c r="O82" s="120"/>
      <c r="P82" s="120"/>
      <c r="Q82" s="121"/>
      <c r="R82" s="120"/>
      <c r="S82" s="120"/>
      <c r="T82" s="121"/>
      <c r="U82" s="120"/>
      <c r="V82" s="120"/>
      <c r="W82" s="120"/>
      <c r="X82" s="44"/>
      <c r="Y82" s="44"/>
      <c r="Z82" s="44"/>
      <c r="AA82" s="44"/>
    </row>
    <row r="83" spans="1:27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</row>
    <row r="84" spans="1:27">
      <c r="A84" s="44"/>
      <c r="B84" s="44"/>
      <c r="C84" s="44"/>
      <c r="D84" s="127"/>
      <c r="E84" s="29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</row>
    <row r="85" spans="1:27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</row>
    <row r="86" spans="1:27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</row>
    <row r="87" spans="1:27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</row>
    <row r="88" spans="1:27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</row>
    <row r="89" spans="1:27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</row>
    <row r="90" spans="1:27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</row>
    <row r="91" spans="1:27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</row>
    <row r="92" spans="1:27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</row>
    <row r="93" spans="1:27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</row>
    <row r="94" spans="1:27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</row>
    <row r="95" spans="1:27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</row>
    <row r="96" spans="1:27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</row>
    <row r="97" spans="1:27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</row>
    <row r="98" spans="1:27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</row>
    <row r="99" spans="1:27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</row>
    <row r="100" spans="1:27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</row>
    <row r="101" spans="1:27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</row>
    <row r="102" spans="1:27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</row>
    <row r="103" spans="1:27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</row>
    <row r="104" spans="1:27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</row>
    <row r="105" spans="1:27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</row>
    <row r="106" spans="1:27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</row>
    <row r="107" spans="1:27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</row>
    <row r="108" spans="1:27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</row>
    <row r="109" spans="1:27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</row>
    <row r="110" spans="1:27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</row>
    <row r="111" spans="1:27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</row>
    <row r="112" spans="1:27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</row>
  </sheetData>
  <mergeCells count="13">
    <mergeCell ref="B25:C25"/>
    <mergeCell ref="B20:C20"/>
    <mergeCell ref="B21:C21"/>
    <mergeCell ref="B22:C22"/>
    <mergeCell ref="B23:C23"/>
    <mergeCell ref="B24:C24"/>
    <mergeCell ref="Q70:R70"/>
    <mergeCell ref="B26:C26"/>
    <mergeCell ref="B27:C27"/>
    <mergeCell ref="B28:C28"/>
    <mergeCell ref="B29:C29"/>
    <mergeCell ref="B30:C30"/>
    <mergeCell ref="B31:C31"/>
  </mergeCells>
  <conditionalFormatting sqref="AM20">
    <cfRule type="expression" dxfId="2" priority="3">
      <formula>ISBLANK(AM25)</formula>
    </cfRule>
  </conditionalFormatting>
  <conditionalFormatting sqref="I20">
    <cfRule type="expression" dxfId="1" priority="2">
      <formula>ISBLANK(I25)</formula>
    </cfRule>
  </conditionalFormatting>
  <conditionalFormatting sqref="R20">
    <cfRule type="expression" dxfId="0" priority="1">
      <formula>ISBLANK(R25)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2018-01-17T09:44:23Z</cp:lastPrinted>
  <dcterms:created xsi:type="dcterms:W3CDTF">2018-01-17T09:44:13Z</dcterms:created>
  <dcterms:modified xsi:type="dcterms:W3CDTF">2018-01-17T09:48:19Z</dcterms:modified>
</cp:coreProperties>
</file>