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Лист1!$B$4:$B$57</definedName>
  </definedNames>
  <calcPr calcId="125725" iterate="1" iterateCount="1000"/>
</workbook>
</file>

<file path=xl/calcChain.xml><?xml version="1.0" encoding="utf-8"?>
<calcChain xmlns="http://schemas.openxmlformats.org/spreadsheetml/2006/main">
  <c r="K1" i="1"/>
  <c r="L1"/>
  <c r="N57"/>
  <c r="J32"/>
  <c r="J33"/>
  <c r="J34"/>
  <c r="J35"/>
  <c r="J36"/>
  <c r="J37"/>
  <c r="J38"/>
  <c r="J39"/>
  <c r="J40"/>
  <c r="J41"/>
  <c r="J31"/>
  <c r="J17"/>
  <c r="J18"/>
  <c r="J19"/>
  <c r="J20"/>
  <c r="J21"/>
  <c r="J22"/>
  <c r="J23"/>
  <c r="J24"/>
  <c r="J25"/>
  <c r="J26"/>
  <c r="J16"/>
  <c r="S17"/>
  <c r="S18"/>
  <c r="S19"/>
  <c r="S20"/>
  <c r="S21"/>
  <c r="S22"/>
  <c r="S23"/>
  <c r="S24"/>
  <c r="S25"/>
  <c r="S26"/>
  <c r="S16"/>
  <c r="S32"/>
  <c r="S33"/>
  <c r="S34"/>
  <c r="S35"/>
  <c r="S36"/>
  <c r="S37"/>
  <c r="S38"/>
  <c r="S39"/>
  <c r="S40"/>
  <c r="S41"/>
  <c r="S31"/>
  <c r="N42"/>
  <c r="N27"/>
  <c r="T41"/>
  <c r="T40"/>
  <c r="U41" s="1"/>
  <c r="T39"/>
  <c r="U40" s="1"/>
  <c r="T38"/>
  <c r="U39" s="1"/>
  <c r="T37"/>
  <c r="U38" s="1"/>
  <c r="T36"/>
  <c r="U37" s="1"/>
  <c r="T35"/>
  <c r="U36" s="1"/>
  <c r="T34"/>
  <c r="U35" s="1"/>
  <c r="T33"/>
  <c r="U34" s="1"/>
  <c r="T32"/>
  <c r="U33" s="1"/>
  <c r="T31"/>
  <c r="U31" s="1"/>
  <c r="U16"/>
  <c r="T16"/>
  <c r="T26"/>
  <c r="U26" s="1"/>
  <c r="T25"/>
  <c r="U25" s="1"/>
  <c r="T24"/>
  <c r="U24" s="1"/>
  <c r="T23"/>
  <c r="U23" s="1"/>
  <c r="T22"/>
  <c r="U22" s="1"/>
  <c r="T21"/>
  <c r="U21" s="1"/>
  <c r="T20"/>
  <c r="U20" s="1"/>
  <c r="T19"/>
  <c r="U19" s="1"/>
  <c r="T18"/>
  <c r="U18" s="1"/>
  <c r="T17"/>
  <c r="U17" s="1"/>
  <c r="T27"/>
  <c r="E42"/>
  <c r="L32"/>
  <c r="L33"/>
  <c r="L34"/>
  <c r="L35"/>
  <c r="L36"/>
  <c r="L37"/>
  <c r="L38"/>
  <c r="L39"/>
  <c r="L40"/>
  <c r="L41"/>
  <c r="L31"/>
  <c r="K41"/>
  <c r="K40"/>
  <c r="K39"/>
  <c r="K38"/>
  <c r="K37"/>
  <c r="K36"/>
  <c r="K35"/>
  <c r="K34"/>
  <c r="K33"/>
  <c r="K32"/>
  <c r="K31"/>
  <c r="K42" s="1"/>
  <c r="E27"/>
  <c r="L18"/>
  <c r="L24"/>
  <c r="L26"/>
  <c r="K26"/>
  <c r="K25"/>
  <c r="L25" s="1"/>
  <c r="K24"/>
  <c r="K23"/>
  <c r="K22"/>
  <c r="L22" s="1"/>
  <c r="K21"/>
  <c r="K20"/>
  <c r="K19"/>
  <c r="K18"/>
  <c r="K17"/>
  <c r="K27" s="1"/>
  <c r="K16"/>
  <c r="L16" s="1"/>
  <c r="N1"/>
  <c r="S3"/>
  <c r="S4"/>
  <c r="S5"/>
  <c r="S6"/>
  <c r="S7"/>
  <c r="S8"/>
  <c r="S9"/>
  <c r="S10"/>
  <c r="S11"/>
  <c r="S12"/>
  <c r="S2"/>
  <c r="G14"/>
  <c r="F14"/>
  <c r="M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2"/>
  <c r="L17" l="1"/>
  <c r="U32"/>
  <c r="T42"/>
  <c r="L23"/>
  <c r="L20"/>
  <c r="L21"/>
  <c r="L19"/>
  <c r="E2"/>
  <c r="F2" a="1"/>
  <c r="F2"/>
  <c r="G2" a="1"/>
  <c r="G2"/>
  <c r="H2" a="1"/>
  <c r="H2"/>
  <c r="I2" a="1"/>
  <c r="I2"/>
  <c r="J2"/>
  <c r="K2"/>
  <c r="L2"/>
  <c r="E3" a="1"/>
  <c r="E3"/>
  <c r="F3" a="1"/>
  <c r="F3"/>
  <c r="G3" a="1"/>
  <c r="G3"/>
  <c r="H3" a="1"/>
  <c r="H3"/>
  <c r="I3" a="1"/>
  <c r="I3"/>
  <c r="J3"/>
  <c r="K3"/>
  <c r="L3"/>
  <c r="E4" a="1"/>
  <c r="E4"/>
  <c r="F4" a="1"/>
  <c r="F4"/>
  <c r="G4" a="1"/>
  <c r="G4"/>
  <c r="H4" a="1"/>
  <c r="H4"/>
  <c r="I4" a="1"/>
  <c r="I4"/>
  <c r="J4"/>
  <c r="K4"/>
  <c r="L4"/>
  <c r="E5" a="1"/>
  <c r="E5"/>
  <c r="F5" a="1"/>
  <c r="F5"/>
  <c r="G5" a="1"/>
  <c r="G5"/>
  <c r="H5" a="1"/>
  <c r="H5"/>
  <c r="I5" a="1"/>
  <c r="I5"/>
  <c r="J5"/>
  <c r="K5"/>
  <c r="L5"/>
  <c r="E6" a="1"/>
  <c r="E6"/>
  <c r="F6" a="1"/>
  <c r="F6"/>
  <c r="G6" a="1"/>
  <c r="G6"/>
  <c r="H6" a="1"/>
  <c r="H6"/>
  <c r="I6" a="1"/>
  <c r="I6"/>
  <c r="J6"/>
  <c r="K6"/>
  <c r="L6"/>
  <c r="E7" a="1"/>
  <c r="E7"/>
  <c r="F7" a="1"/>
  <c r="F7"/>
  <c r="G7" a="1"/>
  <c r="G7"/>
  <c r="H7" a="1"/>
  <c r="H7"/>
  <c r="I7" a="1"/>
  <c r="I7"/>
  <c r="J7"/>
  <c r="K7"/>
  <c r="L7"/>
  <c r="E8" a="1"/>
  <c r="E8"/>
  <c r="F8" a="1"/>
  <c r="F8"/>
  <c r="G8" a="1"/>
  <c r="G8"/>
  <c r="H8" a="1"/>
  <c r="H8"/>
  <c r="I8" a="1"/>
  <c r="I8"/>
  <c r="J8"/>
  <c r="K8"/>
  <c r="L8"/>
  <c r="E9" a="1"/>
  <c r="E9"/>
  <c r="F9" a="1"/>
  <c r="F9"/>
  <c r="G9" a="1"/>
  <c r="G9"/>
  <c r="H9" a="1"/>
  <c r="H9"/>
  <c r="I9" a="1"/>
  <c r="I9"/>
  <c r="J9"/>
  <c r="K9"/>
  <c r="L9"/>
  <c r="E10" a="1"/>
  <c r="E10"/>
  <c r="F10" a="1"/>
  <c r="F10"/>
  <c r="G10" a="1"/>
  <c r="G10"/>
  <c r="H10" a="1"/>
  <c r="H10"/>
  <c r="I10" a="1"/>
  <c r="I10"/>
  <c r="J10"/>
  <c r="K10"/>
  <c r="L10"/>
  <c r="E11" a="1"/>
  <c r="E11"/>
  <c r="F11" a="1"/>
  <c r="F11"/>
  <c r="G11" a="1"/>
  <c r="G11"/>
  <c r="H11" a="1"/>
  <c r="H11"/>
  <c r="I11" a="1"/>
  <c r="I11"/>
  <c r="J11"/>
  <c r="K11"/>
  <c r="L11"/>
  <c r="E12" a="1"/>
  <c r="E12"/>
  <c r="F12" a="1"/>
  <c r="F12"/>
  <c r="G12" a="1"/>
  <c r="G12"/>
  <c r="H12" a="1"/>
  <c r="H12"/>
  <c r="I12" a="1"/>
  <c r="I12"/>
  <c r="J12"/>
  <c r="K12"/>
  <c r="L12"/>
  <c r="K13"/>
  <c r="L13"/>
  <c r="E14"/>
  <c r="K14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0 - сброс
1 - расчёт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Формульный вариант</t>
        </r>
      </text>
    </comment>
  </commentList>
</comments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2" fillId="0" borderId="0" xfId="0" applyNumberFormat="1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Fill="1" applyBorder="1"/>
    <xf numFmtId="0" fontId="0" fillId="0" borderId="0" xfId="0" applyNumberFormat="1" applyFill="1"/>
    <xf numFmtId="0" fontId="0" fillId="0" borderId="0" xfId="0" applyFill="1"/>
    <xf numFmtId="0" fontId="0" fillId="0" borderId="1" xfId="0" applyBorder="1"/>
    <xf numFmtId="0" fontId="0" fillId="0" borderId="1" xfId="0" applyNumberFormat="1" applyFill="1" applyBorder="1"/>
    <xf numFmtId="0" fontId="0" fillId="0" borderId="1" xfId="0" applyFill="1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2" fillId="0" borderId="10" xfId="0" applyFont="1" applyBorder="1"/>
    <xf numFmtId="0" fontId="0" fillId="4" borderId="7" xfId="0" applyFill="1" applyBorder="1"/>
    <xf numFmtId="0" fontId="0" fillId="4" borderId="1" xfId="0" applyFill="1" applyBorder="1"/>
    <xf numFmtId="0" fontId="0" fillId="5" borderId="7" xfId="0" applyFill="1" applyBorder="1"/>
    <xf numFmtId="0" fontId="0" fillId="5" borderId="1" xfId="0" applyFill="1" applyBorder="1"/>
    <xf numFmtId="0" fontId="2" fillId="5" borderId="10" xfId="0" applyFont="1" applyFill="1" applyBorder="1"/>
    <xf numFmtId="0" fontId="2" fillId="4" borderId="10" xfId="0" applyFont="1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tabSelected="1" topLeftCell="D10" zoomScale="115" zoomScaleNormal="115" workbookViewId="0">
      <selection activeCell="D1" sqref="D1"/>
    </sheetView>
  </sheetViews>
  <sheetFormatPr defaultRowHeight="15"/>
  <cols>
    <col min="2" max="2" width="9.140625" style="1"/>
    <col min="5" max="5" width="7.5703125" customWidth="1"/>
  </cols>
  <sheetData>
    <row r="1" spans="1:21">
      <c r="D1" s="3">
        <v>1</v>
      </c>
      <c r="J1" s="4">
        <v>70</v>
      </c>
      <c r="K1" s="5">
        <f>L1</f>
        <v>42154.818326909088</v>
      </c>
      <c r="L1">
        <f>(SUM(C2:C57)-8930)/11</f>
        <v>42154.818326909088</v>
      </c>
      <c r="M1">
        <f>(SUM(C2:C57)-MIN(C2:C57))/11</f>
        <v>42457.545594545452</v>
      </c>
      <c r="N1">
        <f>MAX(K1-TRUNC(K1),1-K1+TRUNC(K1))^2+1%+1</f>
        <v>1.6796589301371481</v>
      </c>
    </row>
    <row r="2" spans="1:21" ht="23.25">
      <c r="A2">
        <v>1</v>
      </c>
      <c r="B2" s="2">
        <v>9941</v>
      </c>
      <c r="C2">
        <f>B2+A2%%%</f>
        <v>9941.0000010000003</v>
      </c>
      <c r="E2" s="11">
        <f ca="1">IF($D$1,IF(OR(E2=$D2:D2,$J2&gt;=$J$1),INDEX($C$2:$C$57,RANDBETWEEN(1,56)),E2),)</f>
        <v>9009.0000170000003</v>
      </c>
      <c r="F2" s="11">
        <f t="array" aca="1" ref="F2" ca="1">IF($D$1,IF(OR(F2=$D2:E2,$J2&gt;=$J$1),INDEX($C$2:$C$57,RANDBETWEEN(1,56)),F2),)</f>
        <v>9056.000016</v>
      </c>
      <c r="G2" s="11">
        <f t="array" aca="1" ref="G2" ca="1">IF($D$1,IF(OR(G2=$D2:F2,$J2&gt;=$J$1),INDEX($C$2:$C$57,RANDBETWEEN(1,56)),G2),)</f>
        <v>5949.0000520000003</v>
      </c>
      <c r="H2" s="11">
        <f t="array" aca="1" ref="H2" ca="1">IF($D$1,IF(OR(H2=$D2:G2,$J2&gt;=$J$1),INDEX($C$2:$C$57,RANDBETWEEN(1,56)),H2),)</f>
        <v>9429.0000120000004</v>
      </c>
      <c r="I2" s="11">
        <f t="array" aca="1" ref="I2" ca="1">IF($D$1,INDEX($C$2:$C$57,MATCH(MIN((SUM(E2:H2)+$C$2:$C$57*ISNA(MATCH($C$2:$C$57,E2:H2,))-$K$1)^2),(SUM(E2:H2)+$C$2:$C$57*ISNA(MATCH($C$2:$C$57,E2:H2,))-$K$1)^2,0)),)</f>
        <v>8716.0000309999996</v>
      </c>
      <c r="J2" s="12">
        <f ca="1">SUM(E2:I2,-K$1)^2</f>
        <v>17.487460363951989</v>
      </c>
      <c r="K2" s="13">
        <f ca="1">SUM(E2:I2)</f>
        <v>42159.000128</v>
      </c>
      <c r="L2">
        <f t="shared" ref="L2:L12" ca="1" si="0">$K$1-K2</f>
        <v>-4.1818010909119039</v>
      </c>
      <c r="N2">
        <v>8935.0000220000002</v>
      </c>
      <c r="O2">
        <v>9497.0000099999997</v>
      </c>
      <c r="P2">
        <v>9056.000016</v>
      </c>
      <c r="Q2">
        <v>7089.0000490000002</v>
      </c>
      <c r="R2">
        <v>7873.0000419999997</v>
      </c>
      <c r="S2">
        <f>SUM(N2:R2)</f>
        <v>42450.000139000003</v>
      </c>
    </row>
    <row r="3" spans="1:21" ht="23.25">
      <c r="A3">
        <v>2</v>
      </c>
      <c r="B3" s="2">
        <v>9835</v>
      </c>
      <c r="C3">
        <f t="shared" ref="C3:C57" si="1">B3+A3%%%</f>
        <v>9835.0000020000007</v>
      </c>
      <c r="E3" s="11">
        <f t="array" aca="1" ref="E3" ca="1">IF($D$1,IF(OR($E$2:$I2=E3,$J$2:$J3&gt;=$J$1),INDEX(LARGE($C$2:$C$57*ISNA(MATCH($C$2:$C$57,$E2:$I2,))*ISNA(MATCH($C$2:$C$57,$D3:D3,)),ROW($1:$56)),RANDBETWEEN(1,56-COUNT($E$1:$I2)-COUNT($D3:D3))),E3),)</f>
        <v>7089.0000490000002</v>
      </c>
      <c r="F3" s="11">
        <f t="array" aca="1" ref="F3" ca="1">IF($D$1,IF(OR($E$2:$I2=F3,$J$2:$J3&gt;=$J$1),INDEX(LARGE($C$2:$C$57*ISNA(MATCH($C$2:$C$57,$E2:$I2,))*ISNA(MATCH($C$2:$C$57,$D3:E3,)),ROW($1:$56)),RANDBETWEEN(1,56-COUNT($E$1:$I2)-COUNT($D3:E3))),F3),)</f>
        <v>9239.0000149999996</v>
      </c>
      <c r="G3" s="11">
        <f t="array" aca="1" ref="G3" ca="1">IF($D$1,IF(OR($E$2:$I2=G3,$J$2:$J3&gt;=$J$1),INDEX(LARGE($C$2:$C$57*ISNA(MATCH($C$2:$C$57,$E2:$I2,))*ISNA(MATCH($C$2:$C$57,$D3:F3,)),ROW($1:$56)),RANDBETWEEN(1,56-COUNT($E$1:$I2)-COUNT($D3:F3))),G3),)</f>
        <v>9464.0000110000001</v>
      </c>
      <c r="H3" s="11">
        <f t="array" aca="1" ref="H3" ca="1">IF($D$1,IF(OR($E$2:$I2=H3,$J$2:$J3&gt;=$J$1),INDEX(LARGE($C$2:$C$57*ISNA(MATCH($C$2:$C$57,$E2:$I2,))*ISNA(MATCH($C$2:$C$57,$D3:G3,)),ROW($1:$56)),RANDBETWEEN(1,56-COUNT($E$1:$I2)-COUNT($D3:G3))),H3),)</f>
        <v>7704.0000460000001</v>
      </c>
      <c r="I3" s="11">
        <f t="array" aca="1" ref="I3" ca="1">IF($D$1,INDEX($C$2:$C$57,MATCH(MIN((SUM(E3:H3)+$C$2:$C$57*ISNA(MATCH($C$2:$C$57,E2:I2,))*ISNA(MATCH($C$2:$C$57,E3:H3,))-$K$1)^2),(SUM(E3:H3)+$C$2:$C$57*ISNA(MATCH($C$2:$C$57,E2:I2,))*ISNA(MATCH($C$2:$C$57,E3:H3,))-$K$1)^2,0)),)</f>
        <v>8662.0000340000006</v>
      </c>
      <c r="J3" s="12">
        <f ca="1">SUM(E3:I3,-K$1)^2</f>
        <v>10.124030000127956</v>
      </c>
      <c r="K3" s="13">
        <f t="shared" ref="K3:K12" ca="1" si="2">SUM(E3:I3)</f>
        <v>42158.000155000002</v>
      </c>
      <c r="L3">
        <f t="shared" ca="1" si="0"/>
        <v>-3.1818280909137684</v>
      </c>
      <c r="N3">
        <v>9651.0000060000002</v>
      </c>
      <c r="O3">
        <v>9835.0000020000007</v>
      </c>
      <c r="P3">
        <v>5949.0000520000003</v>
      </c>
      <c r="Q3">
        <v>8924.0000240000008</v>
      </c>
      <c r="R3">
        <v>8092.0000369999998</v>
      </c>
      <c r="S3">
        <f t="shared" ref="S3:S24" si="3">SUM(N3:R3)</f>
        <v>42451.000120999997</v>
      </c>
    </row>
    <row r="4" spans="1:21" ht="23.25">
      <c r="A4">
        <v>3</v>
      </c>
      <c r="B4" s="2">
        <v>9825</v>
      </c>
      <c r="C4">
        <f t="shared" si="1"/>
        <v>9825.0000029999992</v>
      </c>
      <c r="E4" s="11">
        <f t="array" aca="1" ref="E4" ca="1">IF($D$1,IF(OR($E$2:$I3=E4,$J$2:$J4&gt;=$J$1),INDEX(LARGE($C$2:$C$57*ISNA(MATCH($C$2:$C$57,$E2:$I2,))*ISNA(MATCH($C$2:$C$57,$E3:$I3,))*ISNA(MATCH($C$2:$C$57,$D4:D4,)),ROW($1:$56)),RANDBETWEEN(1,56-COUNT($E$1:$I3)-COUNT($D4:D4))),E4),)</f>
        <v>9501.0000089999994</v>
      </c>
      <c r="F4" s="11">
        <f t="array" aca="1" ref="F4" ca="1">IF($D$1,IF(OR($E$2:$I3=F4,$J$2:$J4&gt;=$J$1),INDEX(LARGE($C$2:$C$57*ISNA(MATCH($C$2:$C$57,$E2:$I2,))*ISNA(MATCH($C$2:$C$57,$E3:$I3,))*ISNA(MATCH($C$2:$C$57,$D4:E4,)),ROW($1:$56)),RANDBETWEEN(1,56-COUNT($E$1:$I3)-COUNT($D4:E4))),F4),)</f>
        <v>8567.0000359999995</v>
      </c>
      <c r="G4" s="11">
        <f t="array" aca="1" ref="G4" ca="1">IF($D$1,IF(OR($E$2:$I3=G4,$J$2:$J4&gt;=$J$1),INDEX(LARGE($C$2:$C$57*ISNA(MATCH($C$2:$C$57,$E2:$I2,))*ISNA(MATCH($C$2:$C$57,$E3:$I3,))*ISNA(MATCH($C$2:$C$57,$D4:F4,)),ROW($1:$56)),RANDBETWEEN(1,56-COUNT($E$1:$I3)-COUNT($D4:F4))),G4),)</f>
        <v>9580.0000080000009</v>
      </c>
      <c r="H4" s="11">
        <f t="array" aca="1" ref="H4" ca="1">IF($D$1,IF(OR($E$2:$I3=H4,$J$2:$J4&gt;=$J$1),INDEX(LARGE($C$2:$C$57*ISNA(MATCH($C$2:$C$57,$E2:$I2,))*ISNA(MATCH($C$2:$C$57,$E3:$I3,))*ISNA(MATCH($C$2:$C$57,$D4:G4,)),ROW($1:$56)),RANDBETWEEN(1,56-COUNT($E$1:$I3)-COUNT($D4:G4))),H4),)</f>
        <v>5872.0000529999998</v>
      </c>
      <c r="I4" s="11">
        <f t="array" aca="1" ref="I4" ca="1">IF($D$1,INDEX($C$2:$C$57,MATCH(MIN((SUM(E4:H4)+$C$2:$C$57*ISNA(MATCH($C$2:$C$57,E2:I2,))*ISNA(MATCH($C$2:$C$57,E3:I3,))*ISNA(MATCH($C$2:$C$57,E4:H4,))-$K$1)^2),(SUM(E4:H4)+$C$2:$C$57*ISNA(MATCH($C$2:$C$57,E2:I2,))*ISNA(MATCH($C$2:$C$57,E3:I3,))*ISNA(MATCH($C$2:$C$57,E4:H4,))-$K$1)^2,)),)</f>
        <v>8637.0000349999991</v>
      </c>
      <c r="J4" s="12">
        <f ca="1">SUM(E4:I4,-K$1)^2</f>
        <v>4.760312727320942</v>
      </c>
      <c r="K4" s="13">
        <f t="shared" ca="1" si="2"/>
        <v>42157.000141000004</v>
      </c>
      <c r="L4">
        <f t="shared" ca="1" si="0"/>
        <v>-2.1818140909163048</v>
      </c>
      <c r="N4">
        <v>9941.0000010000003</v>
      </c>
      <c r="O4">
        <v>5872.0000529999998</v>
      </c>
      <c r="P4">
        <v>9680.0000049999999</v>
      </c>
      <c r="Q4">
        <v>7385.0000479999999</v>
      </c>
      <c r="R4">
        <v>9580.0000080000009</v>
      </c>
      <c r="S4">
        <f t="shared" si="3"/>
        <v>42458.000115000003</v>
      </c>
    </row>
    <row r="5" spans="1:21" ht="23.25">
      <c r="A5">
        <v>4</v>
      </c>
      <c r="B5" s="2">
        <v>9692</v>
      </c>
      <c r="C5">
        <f t="shared" si="1"/>
        <v>9692.0000039999995</v>
      </c>
      <c r="E5" s="11">
        <f t="array" aca="1" ref="E5" ca="1">IF($D$1,IF(OR($E$2:$I4=E5,$J$2:$J5&gt;=$J$1),INDEX(LARGE($C$2:$C$57*ISNA(MATCH($C$2:$C$57,$E2:$I2,))*ISNA(MATCH($C$2:$C$57,$E3:$I3,))*ISNA(MATCH($C$2:$C$57,$E4:$I4,))*ISNA(MATCH($C$2:$C$57,$D5:D5,)),ROW($1:$56)),RANDBETWEEN(1,56-COUNT($E$1:$I4)-COUNT($D5:D5))),E5),)</f>
        <v>8722.0000299999992</v>
      </c>
      <c r="F5" s="11">
        <f t="array" aca="1" ref="F5" ca="1">IF($D$1,IF(OR($E$2:$I4=F5,$J$2:$J5&gt;=$J$1),INDEX(LARGE($C$2:$C$57*ISNA(MATCH($C$2:$C$57,$E2:$I2,))*ISNA(MATCH($C$2:$C$57,$E3:$I3,))*ISNA(MATCH($C$2:$C$57,$E4:$I4,))*ISNA(MATCH($C$2:$C$57,$D5:E5,)),ROW($1:$56)),RANDBETWEEN(1,56-COUNT($E$1:$I4)-COUNT($D5:E5))),F5),)</f>
        <v>9651.0000060000002</v>
      </c>
      <c r="G5" s="11">
        <f t="array" aca="1" ref="G5" ca="1">IF($D$1,IF(OR($E$2:$I4=G5,$J$2:$J5&gt;=$J$1),INDEX(LARGE($C$2:$C$57*ISNA(MATCH($C$2:$C$57,$E2:$I2,))*ISNA(MATCH($C$2:$C$57,$E3:$I3,))*ISNA(MATCH($C$2:$C$57,$E4:$I4,))*ISNA(MATCH($C$2:$C$57,$D5:F5,)),ROW($1:$56)),RANDBETWEEN(1,56-COUNT($E$1:$I4)-COUNT($D5:F5))),G5),)</f>
        <v>9243.0000139999993</v>
      </c>
      <c r="H5" s="11">
        <f t="array" aca="1" ref="H5" ca="1">IF($D$1,IF(OR($E$2:$I4=H5,$J$2:$J5&gt;=$J$1),INDEX(LARGE($C$2:$C$57*ISNA(MATCH($C$2:$C$57,$E2:$I2,))*ISNA(MATCH($C$2:$C$57,$E3:$I3,))*ISNA(MATCH($C$2:$C$57,$E4:$I4,))*ISNA(MATCH($C$2:$C$57,$D5:G5,)),ROW($1:$56)),RANDBETWEEN(1,56-COUNT($E$1:$I4)-COUNT($D5:G5))),H5),)</f>
        <v>8861.0000259999997</v>
      </c>
      <c r="I5" s="11">
        <f t="array" aca="1" ref="I5" ca="1">IF($D$1,INDEX($C$2:$C$57,MATCH(MIN((SUM(E5:H5)+$C$2:$C$57*ISNA(MATCH($C$2:$C$57,E2:I2,))*ISNA(MATCH($C$2:$C$57,E3:I3,))*ISNA(MATCH($C$2:$C$57,E4:I4,))*ISNA(MATCH($C$2:$C$57,E5:H5,))-$K$1)^2),(SUM(E5:H5)+$C$2:$C$57*ISNA(MATCH($C$2:$C$57,E2:I2,))*ISNA(MATCH($C$2:$C$57,E3:I3,))*ISNA(MATCH($C$2:$C$57,E4:I4,))*ISNA(MATCH($C$2:$C$57,E5:H5,))-$K$1)^2,)),)</f>
        <v>5679.0000540000001</v>
      </c>
      <c r="J5" s="12">
        <f ca="1">SUM(E5:I5,-K$1)^2</f>
        <v>1.3966585456905301</v>
      </c>
      <c r="K5" s="13">
        <f t="shared" ca="1" si="2"/>
        <v>42156.00013</v>
      </c>
      <c r="L5">
        <f t="shared" ca="1" si="0"/>
        <v>-1.181803090912581</v>
      </c>
      <c r="N5">
        <v>7048.0000499999996</v>
      </c>
      <c r="O5">
        <v>9283.0000130000008</v>
      </c>
      <c r="P5">
        <v>9243.0000139999993</v>
      </c>
      <c r="Q5">
        <v>9009.0000170000003</v>
      </c>
      <c r="R5">
        <v>7871.000043</v>
      </c>
      <c r="S5">
        <f t="shared" si="3"/>
        <v>42454.000136999995</v>
      </c>
    </row>
    <row r="6" spans="1:21" ht="23.25">
      <c r="A6">
        <v>5</v>
      </c>
      <c r="B6" s="2">
        <v>9680</v>
      </c>
      <c r="C6">
        <f t="shared" si="1"/>
        <v>9680.0000049999999</v>
      </c>
      <c r="E6" s="11">
        <f t="array" aca="1" ref="E6" ca="1">IF($D$1,IF(OR($E$2:$I5=E6,$J$2:$J6&gt;=$J$1),INDEX(LARGE($C$2:$C$57*ISNA(MATCH($C$2:$C$57,$E2:$I2,))*ISNA(MATCH($C$2:$C$57,$E3:$I3,))*ISNA(MATCH($C$2:$C$57,$E4:$I4,))*ISNA(MATCH($C$2:$C$57,$E5:$I5,))*ISNA(MATCH($C$2:$C$57,$D6:D6,)),ROW($1:$56)),RANDBETWEEN(1,56-COUNT($E$1:$I5)-COUNT($D6:D6))),E6),)</f>
        <v>7891.0000410000002</v>
      </c>
      <c r="F6" s="11">
        <f t="array" aca="1" ref="F6" ca="1">IF($D$1,IF(OR($E$2:$I5=F6,$J$2:$J6&gt;=$J$1),INDEX(LARGE($C$2:$C$57*ISNA(MATCH($C$2:$C$57,$E2:$I2,))*ISNA(MATCH($C$2:$C$57,$E3:$I3,))*ISNA(MATCH($C$2:$C$57,$E4:$I4,))*ISNA(MATCH($C$2:$C$57,$E5:$I5,))*ISNA(MATCH($C$2:$C$57,$D6:E6,)),ROW($1:$56)),RANDBETWEEN(1,56-COUNT($E$1:$I5)-COUNT($D6:E6))),F6),)</f>
        <v>7873.0000419999997</v>
      </c>
      <c r="G6" s="11">
        <f t="array" aca="1" ref="G6" ca="1">IF($D$1,IF(OR($E$2:$I5=G6,$J$2:$J6&gt;=$J$1),INDEX(LARGE($C$2:$C$57*ISNA(MATCH($C$2:$C$57,$E2:$I2,))*ISNA(MATCH($C$2:$C$57,$E3:$I3,))*ISNA(MATCH($C$2:$C$57,$E4:$I4,))*ISNA(MATCH($C$2:$C$57,$E5:$I5,))*ISNA(MATCH($C$2:$C$57,$D6:F6,)),ROW($1:$56)),RANDBETWEEN(1,56-COUNT($E$1:$I5)-COUNT($D6:F6))),G6),)</f>
        <v>8935.0000220000002</v>
      </c>
      <c r="H6" s="11">
        <f t="array" aca="1" ref="H6" ca="1">IF($D$1,IF(OR($E$2:$I5=H6,$J$2:$J6&gt;=$J$1),INDEX(LARGE($C$2:$C$57*ISNA(MATCH($C$2:$C$57,$E2:$I2,))*ISNA(MATCH($C$2:$C$57,$E3:$I3,))*ISNA(MATCH($C$2:$C$57,$E4:$I4,))*ISNA(MATCH($C$2:$C$57,$E5:$I5,))*ISNA(MATCH($C$2:$C$57,$D6:G6,)),ROW($1:$56)),RANDBETWEEN(1,56-COUNT($E$1:$I5)-COUNT($D6:G6))),H6),)</f>
        <v>8766.0000290000007</v>
      </c>
      <c r="I6" s="11">
        <f t="array" aca="1" ref="I6" ca="1">IF($D$1,INDEX($C$2:$C$57,MATCH(MIN((SUM(E6:H6)+$C$2:$C$57*ISNA(MATCH($C$2:$C$57,E2:I2,))*ISNA(MATCH($C$2:$C$57,E3:I3,))*ISNA(MATCH($C$2:$C$57,E4:I4,))*ISNA(MATCH($C$2:$C$57,E5:I5,))*ISNA(MATCH($C$2:$C$57,E6:H6,))-$K$1)^2),(SUM(E6:H6)+$C$2:$C$57*ISNA(MATCH($C$2:$C$57,E2:I2,))*ISNA(MATCH($C$2:$C$57,E3:I3,))*ISNA(MATCH($C$2:$C$57,E4:I4,))*ISNA(MATCH($C$2:$C$57,E5:I5,))*ISNA(MATCH($C$2:$C$57,E6:H6,))-$K$1)^2,)),)</f>
        <v>8692.0000330000003</v>
      </c>
      <c r="J6" s="12">
        <f ca="1">SUM(E6:I6,-K$1)^2</f>
        <v>4.7604261823363281</v>
      </c>
      <c r="K6" s="13">
        <f t="shared" ca="1" si="2"/>
        <v>42157.000167000006</v>
      </c>
      <c r="L6">
        <f t="shared" ca="1" si="0"/>
        <v>-2.1818400909178308</v>
      </c>
      <c r="N6">
        <v>5670.0000550000004</v>
      </c>
      <c r="O6">
        <v>8993.0000189999992</v>
      </c>
      <c r="P6">
        <v>9239.0000149999996</v>
      </c>
      <c r="Q6">
        <v>8861.0000259999997</v>
      </c>
      <c r="R6">
        <v>9692.0000039999995</v>
      </c>
      <c r="S6">
        <f t="shared" si="3"/>
        <v>42455.000119000004</v>
      </c>
    </row>
    <row r="7" spans="1:21" ht="23.25">
      <c r="A7">
        <v>6</v>
      </c>
      <c r="B7" s="2">
        <v>9651</v>
      </c>
      <c r="C7">
        <f t="shared" si="1"/>
        <v>9651.0000060000002</v>
      </c>
      <c r="E7" s="11">
        <f t="array" aca="1" ref="E7" ca="1">IF($D$1,IF(OR($E$2:$I6=E7,$J$2:$J7&gt;=$J$1),INDEX(LARGE($C$2:$C$57*ISNA(MATCH($C$2:$C$57,$E2:$I2,))*ISNA(MATCH($C$2:$C$57,$E3:$I3,))*ISNA(MATCH($C$2:$C$57,$E4:$I4,))*ISNA(MATCH($C$2:$C$57,$E5:$I5,))*ISNA(MATCH($C$2:$C$57,$E6:$I6,))*ISNA(MATCH($C$2:$C$57,$D7:D7,)),ROW($1:$56)),RANDBETWEEN(1,56-COUNT($E$1:$I6)-COUNT($D7:D7))),E7),)</f>
        <v>5600.0000559999999</v>
      </c>
      <c r="F7" s="11">
        <f t="array" aca="1" ref="F7" ca="1">IF($D$1,IF(OR($E$2:$I6=F7,$J$2:$J7&gt;=$J$1),INDEX(LARGE($C$2:$C$57*ISNA(MATCH($C$2:$C$57,$E2:$I2,))*ISNA(MATCH($C$2:$C$57,$E3:$I3,))*ISNA(MATCH($C$2:$C$57,$E4:$I4,))*ISNA(MATCH($C$2:$C$57,$E5:$I5,))*ISNA(MATCH($C$2:$C$57,$E6:$I6,))*ISNA(MATCH($C$2:$C$57,$D7:E7,)),ROW($1:$56)),RANDBETWEEN(1,56-COUNT($E$1:$I6)-COUNT($D7:E7))),F7),)</f>
        <v>9692.0000039999995</v>
      </c>
      <c r="G7" s="11">
        <f t="array" aca="1" ref="G7" ca="1">IF($D$1,IF(OR($E$2:$I6=G7,$J$2:$J7&gt;=$J$1),INDEX(LARGE($C$2:$C$57*ISNA(MATCH($C$2:$C$57,$E2:$I2,))*ISNA(MATCH($C$2:$C$57,$E3:$I3,))*ISNA(MATCH($C$2:$C$57,$E4:$I4,))*ISNA(MATCH($C$2:$C$57,$E5:$I5,))*ISNA(MATCH($C$2:$C$57,$E6:$I6,))*ISNA(MATCH($C$2:$C$57,$D7:F7,)),ROW($1:$56)),RANDBETWEEN(1,56-COUNT($E$1:$I6)-COUNT($D7:F7))),G7),)</f>
        <v>8999.0000180000006</v>
      </c>
      <c r="H7" s="11">
        <f t="array" aca="1" ref="H7" ca="1">IF($D$1,IF(OR($E$2:$I6=H7,$J$2:$J7&gt;=$J$1),INDEX(LARGE($C$2:$C$57*ISNA(MATCH($C$2:$C$57,$E2:$I2,))*ISNA(MATCH($C$2:$C$57,$E3:$I3,))*ISNA(MATCH($C$2:$C$57,$E4:$I4,))*ISNA(MATCH($C$2:$C$57,$E5:$I5,))*ISNA(MATCH($C$2:$C$57,$E6:$I6,))*ISNA(MATCH($C$2:$C$57,$D7:G7,)),ROW($1:$56)),RANDBETWEEN(1,56-COUNT($E$1:$I6)-COUNT($D7:G7))),H7),)</f>
        <v>8960.0000209999998</v>
      </c>
      <c r="I7" s="11">
        <f t="array" aca="1" ref="I7" ca="1">IF($D$1,INDEX($C$2:$C$57,MATCH(MIN((SUM(E7:H7)+$C$2:$C$57*ISNA(MATCH($C$2:$C$57,E2:I2,))*ISNA(MATCH($C$2:$C$57,E3:I3,))*ISNA(MATCH($C$2:$C$57,E4:I4,))*ISNA(MATCH($C$2:$C$57,E5:I5,))*ISNA(MATCH($C$2:$C$57,E6:I6,))*ISNA(MATCH($C$2:$C$57,E7:H7,))-$K$1)^2),(SUM(E7:H7)+$C$2:$C$57*ISNA(MATCH($C$2:$C$57,E2:I2,))*ISNA(MATCH($C$2:$C$57,E3:I3,))*ISNA(MATCH($C$2:$C$57,E4:I4,))*ISNA(MATCH($C$2:$C$57,E5:I5,))*ISNA(MATCH($C$2:$C$57,E6:I6,))*ISNA(MATCH($C$2:$C$57,E7:H7,))-$K$1)^2,)),)</f>
        <v>8898.0000249999994</v>
      </c>
      <c r="J7" s="12">
        <f ca="1">SUM(E7:I7,-K$1)^2</f>
        <v>33.85148509133694</v>
      </c>
      <c r="K7" s="13">
        <f t="shared" ca="1" si="2"/>
        <v>42149.000123999998</v>
      </c>
      <c r="L7">
        <f t="shared" ca="1" si="0"/>
        <v>5.8182029090894503</v>
      </c>
      <c r="N7">
        <v>9587.0000070000006</v>
      </c>
      <c r="O7">
        <v>8009.0000389999996</v>
      </c>
      <c r="P7">
        <v>6519.000051</v>
      </c>
      <c r="Q7">
        <v>8841.0000280000004</v>
      </c>
      <c r="R7">
        <v>9501.0000089999994</v>
      </c>
      <c r="S7">
        <f t="shared" si="3"/>
        <v>42457.000134000002</v>
      </c>
    </row>
    <row r="8" spans="1:21" ht="23.25">
      <c r="A8">
        <v>7</v>
      </c>
      <c r="B8" s="2">
        <v>9587</v>
      </c>
      <c r="C8">
        <f t="shared" si="1"/>
        <v>9587.0000070000006</v>
      </c>
      <c r="E8" s="11">
        <f t="array" aca="1" ref="E8" ca="1">IF($D$1,IF(OR($E$2:$I7=E8,$J$2:$J8&gt;=$J$1),INDEX(LARGE($C$2:$C$57*ISNA(MATCH($C$2:$C$57,$E2:$I2,))*ISNA(MATCH($C$2:$C$57,$E3:$I3,))*ISNA(MATCH($C$2:$C$57,$E4:$I4,))*ISNA(MATCH($C$2:$C$57,$E5:$I5,))*ISNA(MATCH($C$2:$C$57,$E6:$I6,))*ISNA(MATCH($C$2:$C$57,$E7:$I7,))*ISNA(MATCH($C$2:$C$57,$D8:D8,)),ROW($1:$56)),RANDBETWEEN(1,56-COUNT($E$1:$I7)-COUNT($D8:D8))),E8),)</f>
        <v>5670.0000550000004</v>
      </c>
      <c r="F8" s="11">
        <f t="array" aca="1" ref="F8" ca="1">IF($D$1,IF(OR($E$2:$I7=F8,$J$2:$J8&gt;=$J$1),INDEX(LARGE($C$2:$C$57*ISNA(MATCH($C$2:$C$57,$E2:$I2,))*ISNA(MATCH($C$2:$C$57,$E3:$I3,))*ISNA(MATCH($C$2:$C$57,$E4:$I4,))*ISNA(MATCH($C$2:$C$57,$E5:$I5,))*ISNA(MATCH($C$2:$C$57,$E6:$I6,))*ISNA(MATCH($C$2:$C$57,$E7:$I7,))*ISNA(MATCH($C$2:$C$57,$D8:E8,)),ROW($1:$56)),RANDBETWEEN(1,56-COUNT($E$1:$I7)-COUNT($D8:E8))),F8),)</f>
        <v>9587.0000070000006</v>
      </c>
      <c r="G8" s="11">
        <f t="array" aca="1" ref="G8" ca="1">IF($D$1,IF(OR($E$2:$I7=G8,$J$2:$J8&gt;=$J$1),INDEX(LARGE($C$2:$C$57*ISNA(MATCH($C$2:$C$57,$E2:$I2,))*ISNA(MATCH($C$2:$C$57,$E3:$I3,))*ISNA(MATCH($C$2:$C$57,$E4:$I4,))*ISNA(MATCH($C$2:$C$57,$E5:$I5,))*ISNA(MATCH($C$2:$C$57,$E6:$I6,))*ISNA(MATCH($C$2:$C$57,$E7:$I7,))*ISNA(MATCH($C$2:$C$57,$D8:F8,)),ROW($1:$56)),RANDBETWEEN(1,56-COUNT($E$1:$I7)-COUNT($D8:F8))),G8),)</f>
        <v>7933.0000399999999</v>
      </c>
      <c r="H8" s="11">
        <f t="array" aca="1" ref="H8" ca="1">IF($D$1,IF(OR($E$2:$I7=H8,$J$2:$J8&gt;=$J$1),INDEX(LARGE($C$2:$C$57*ISNA(MATCH($C$2:$C$57,$E2:$I2,))*ISNA(MATCH($C$2:$C$57,$E3:$I3,))*ISNA(MATCH($C$2:$C$57,$E4:$I4,))*ISNA(MATCH($C$2:$C$57,$E5:$I5,))*ISNA(MATCH($C$2:$C$57,$E6:$I6,))*ISNA(MATCH($C$2:$C$57,$E7:$I7,))*ISNA(MATCH($C$2:$C$57,$D8:G8,)),ROW($1:$56)),RANDBETWEEN(1,56-COUNT($E$1:$I7)-COUNT($D8:G8))),H8),)</f>
        <v>9283.0000130000008</v>
      </c>
      <c r="I8" s="11">
        <f t="array" aca="1" ref="I8" ca="1">IF($D$1,INDEX($C$2:$C$57,MATCH(MIN((SUM(E8:H8)+$C$2:$C$57*ISNA(MATCH($C$2:$C$57,E2:I2,))*ISNA(MATCH($C$2:$C$57,E3:I3,))*ISNA(MATCH($C$2:$C$57,E4:I4,))*ISNA(MATCH($C$2:$C$57,E5:I5,))*ISNA(MATCH($C$2:$C$57,E6:I6,))*ISNA(MATCH($C$2:$C$57,E7:I7,))*ISNA(MATCH($C$2:$C$57,E8:H8,))-$K$1)^2),(SUM(E8:H8)+$C$2:$C$57*ISNA(MATCH($C$2:$C$57,E2:I2,))*ISNA(MATCH($C$2:$C$57,E3:I3,))*ISNA(MATCH($C$2:$C$57,E4:I4,))*ISNA(MATCH($C$2:$C$57,E5:I5,))*ISNA(MATCH($C$2:$C$57,E6:I6,))*ISNA(MATCH($C$2:$C$57,E7:I7,))*ISNA(MATCH($C$2:$C$57,E8:H8,))-$K$1)^2,)),)</f>
        <v>9680.0000049999999</v>
      </c>
      <c r="J8" s="12">
        <f ca="1">SUM(E8:I8,-K$1)^2</f>
        <v>3.3058763642390785</v>
      </c>
      <c r="K8" s="13">
        <f t="shared" ca="1" si="2"/>
        <v>42153.000120000004</v>
      </c>
      <c r="L8">
        <f t="shared" ca="1" si="0"/>
        <v>1.8182069090835284</v>
      </c>
      <c r="N8">
        <v>8722.0000299999992</v>
      </c>
      <c r="O8">
        <v>8662.0000340000006</v>
      </c>
      <c r="P8">
        <v>8567.0000359999995</v>
      </c>
      <c r="Q8">
        <v>7790.0000449999998</v>
      </c>
      <c r="R8">
        <v>8716.0000309999996</v>
      </c>
      <c r="S8">
        <f t="shared" si="3"/>
        <v>42457.000176000001</v>
      </c>
    </row>
    <row r="9" spans="1:21" ht="23.25">
      <c r="A9">
        <v>8</v>
      </c>
      <c r="B9" s="2">
        <v>9580</v>
      </c>
      <c r="C9">
        <f t="shared" si="1"/>
        <v>9580.0000080000009</v>
      </c>
      <c r="E9" s="11">
        <f t="array" aca="1" ref="E9" ca="1">IF($D$1,IF(OR($E$2:$I8=E9,$J$2:$J9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D9:D9,)),ROW($1:$56)),RANDBETWEEN(1,56-COUNT($E$1:$I8)-COUNT($D9:D9))),E9),)</f>
        <v>9497.0000099999997</v>
      </c>
      <c r="F9" s="11">
        <f t="array" aca="1" ref="F9" ca="1">IF($D$1,IF(OR($E$2:$I8=F9,$J$2:$J9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D9:E9,)),ROW($1:$56)),RANDBETWEEN(1,56-COUNT($E$1:$I8)-COUNT($D9:E9))),F9),)</f>
        <v>9835.0000020000007</v>
      </c>
      <c r="G9" s="11">
        <f t="array" aca="1" ref="G9" ca="1">IF($D$1,IF(OR($E$2:$I8=G9,$J$2:$J9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D9:F9,)),ROW($1:$56)),RANDBETWEEN(1,56-COUNT($E$1:$I8)-COUNT($D9:F9))),G9),)</f>
        <v>7385.0000479999999</v>
      </c>
      <c r="H9" s="11">
        <f t="array" aca="1" ref="H9" ca="1">IF($D$1,IF(OR($E$2:$I8=H9,$J$2:$J9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D9:G9,)),ROW($1:$56)),RANDBETWEEN(1,56-COUNT($E$1:$I8)-COUNT($D9:G9))),H9),)</f>
        <v>6519.000051</v>
      </c>
      <c r="I9" s="11">
        <f t="array" aca="1" ref="I9" ca="1">IF($D$1,INDEX($C$2:$C$57,MATCH(MIN((SUM(E9:H9)+$C$2:$C$57*ISNA(MATCH($C$2:$C$57,E2:I2,))*ISNA(MATCH($C$2:$C$57,E3:I3,))*ISNA(MATCH($C$2:$C$57,E4:I4,))*ISNA(MATCH($C$2:$C$57,E5:I5,))*ISNA(MATCH($C$2:$C$57,E6:I6,))*ISNA(MATCH($C$2:$C$57,E7:I7,))*ISNA(MATCH($C$2:$C$57,E8:I8,))*ISNA(MATCH($C$2:$C$57,E9:H9,))-$K$1)^2),(SUM(E9:H9)+$C$2:$C$57*ISNA(MATCH($C$2:$C$57,E2:I2,))*ISNA(MATCH($C$2:$C$57,E3:I3,))*ISNA(MATCH($C$2:$C$57,E4:I4,))*ISNA(MATCH($C$2:$C$57,E5:I5,))*ISNA(MATCH($C$2:$C$57,E6:I6,))*ISNA(MATCH($C$2:$C$57,E7:I7,))*ISNA(MATCH($C$2:$C$57,E8:I8,))*ISNA(MATCH($C$2:$C$57,E9:H9,))-$K$1)^2,)),)</f>
        <v>8924.0000240000008</v>
      </c>
      <c r="J9" s="12">
        <f ca="1">SUM(E9:I9,-K$1)^2</f>
        <v>26.851135091064631</v>
      </c>
      <c r="K9" s="13">
        <f t="shared" ca="1" si="2"/>
        <v>42160.000135000002</v>
      </c>
      <c r="L9">
        <f t="shared" ca="1" si="0"/>
        <v>-5.1818080909142736</v>
      </c>
      <c r="N9">
        <v>7891.0000410000002</v>
      </c>
      <c r="O9">
        <v>9464.0000110000001</v>
      </c>
      <c r="P9">
        <v>8766.0000290000007</v>
      </c>
      <c r="Q9">
        <v>7646.0000470000004</v>
      </c>
      <c r="R9">
        <v>8692.0000330000003</v>
      </c>
      <c r="S9">
        <f t="shared" si="3"/>
        <v>42459.000161000004</v>
      </c>
    </row>
    <row r="10" spans="1:21" ht="23.25">
      <c r="A10">
        <v>9</v>
      </c>
      <c r="B10" s="2">
        <v>9501</v>
      </c>
      <c r="C10">
        <f t="shared" si="1"/>
        <v>9501.0000089999994</v>
      </c>
      <c r="E10" s="11">
        <f t="array" aca="1" ref="E10" ca="1">IF($D$1,IF(OR($E$2:$I9=E10,$J$2:$J10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D10:D10,)),ROW($1:$56)),RANDBETWEEN(1,56-COUNT($E$1:$I9)-COUNT($D10:D10))),E10),)</f>
        <v>7839.0000440000003</v>
      </c>
      <c r="F10" s="11">
        <f t="array" aca="1" ref="F10" ca="1">IF($D$1,IF(OR($E$2:$I9=F10,$J$2:$J10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D10:E10,)),ROW($1:$56)),RANDBETWEEN(1,56-COUNT($E$1:$I9)-COUNT($D10:E10))),F10),)</f>
        <v>8934.0000230000005</v>
      </c>
      <c r="G10" s="11">
        <f t="array" aca="1" ref="G10" ca="1">IF($D$1,IF(OR($E$2:$I9=G10,$J$2:$J10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D10:F10,)),ROW($1:$56)),RANDBETWEEN(1,56-COUNT($E$1:$I9)-COUNT($D10:F10))),G10),)</f>
        <v>7646.0000470000004</v>
      </c>
      <c r="H10" s="11">
        <f t="array" aca="1" ref="H10" ca="1">IF($D$1,IF(OR($E$2:$I9=H10,$J$2:$J10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D10:G10,)),ROW($1:$56)),RANDBETWEEN(1,56-COUNT($E$1:$I9)-COUNT($D10:G10))),H10),)</f>
        <v>9941.0000010000003</v>
      </c>
      <c r="I10" s="11">
        <f t="array" aca="1" ref="I10" ca="1">IF($D$1,INDEX($C$2:$C$57,MATCH(MIN((SUM(E10:H10)+$C$2:$C$57*ISNA(MATCH($C$2:$C$57,E2:I2,))*ISNA(MATCH($C$2:$C$57,E3:I3,))*ISNA(MATCH($C$2:$C$57,E4:I4,))*ISNA(MATCH($C$2:$C$57,E5:I5,))*ISNA(MATCH($C$2:$C$57,E6:I6,))*ISNA(MATCH($C$2:$C$57,E7:I7,))*ISNA(MATCH($C$2:$C$57,E8:I8,))*ISNA(MATCH($C$2:$C$57,E9:I9,))*ISNA(MATCH($C$2:$C$57,E10:H10,))-$K$1)^2),(SUM(E10:H10)+$C$2:$C$57*ISNA(MATCH($C$2:$C$57,E2:I2,))*ISNA(MATCH($C$2:$C$57,E3:I3,))*ISNA(MATCH($C$2:$C$57,E4:I4,))*ISNA(MATCH($C$2:$C$57,E5:I5,))*ISNA(MATCH($C$2:$C$57,E6:I6,))*ISNA(MATCH($C$2:$C$57,E7:I7,))*ISNA(MATCH($C$2:$C$57,E8:I8,))*ISNA(MATCH($C$2:$C$57,E9:I9,))*ISNA(MATCH($C$2:$C$57,E10:H10,))-$K$1)^2,)),)</f>
        <v>7790.0000449999998</v>
      </c>
      <c r="J10" s="12">
        <f ca="1">SUM(E10:I10,-K$1)^2</f>
        <v>23.21473236379726</v>
      </c>
      <c r="K10" s="13">
        <f t="shared" ca="1" si="2"/>
        <v>42150.000160000003</v>
      </c>
      <c r="L10">
        <f t="shared" ca="1" si="0"/>
        <v>4.8181669090845389</v>
      </c>
      <c r="N10">
        <v>8960.0000209999998</v>
      </c>
      <c r="O10">
        <v>8054.0000380000001</v>
      </c>
      <c r="P10">
        <v>8845.000027</v>
      </c>
      <c r="Q10">
        <v>7704.0000460000001</v>
      </c>
      <c r="R10">
        <v>8898.0000249999994</v>
      </c>
      <c r="S10">
        <f t="shared" si="3"/>
        <v>42461.000157000002</v>
      </c>
    </row>
    <row r="11" spans="1:21" ht="23.25">
      <c r="A11">
        <v>10</v>
      </c>
      <c r="B11" s="2">
        <v>9497</v>
      </c>
      <c r="C11">
        <f t="shared" si="1"/>
        <v>9497.0000099999997</v>
      </c>
      <c r="E11" s="11">
        <f t="array" aca="1" ref="E11" ca="1">IF($D$1,IF(OR($E$2:$I10=E11,$J$2:$J11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D11:D11,)),ROW($1:$56)),RANDBETWEEN(1,56-COUNT($E$1:$I10)-COUNT($D11:D11))),E11),)</f>
        <v>8694.0000319999999</v>
      </c>
      <c r="F11" s="11">
        <f t="array" aca="1" ref="F11" ca="1">IF($D$1,IF(OR($E$2:$I10=F11,$J$2:$J11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D11:E11,)),ROW($1:$56)),RANDBETWEEN(1,56-COUNT($E$1:$I10)-COUNT($D11:E11))),F11),)</f>
        <v>9825.0000029999992</v>
      </c>
      <c r="G11" s="11">
        <f t="array" aca="1" ref="G11" ca="1">IF($D$1,IF(OR($E$2:$I10=G11,$J$2:$J11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D11:F11,)),ROW($1:$56)),RANDBETWEEN(1,56-COUNT($E$1:$I10)-COUNT($D11:F11))),G11),)</f>
        <v>7048.0000499999996</v>
      </c>
      <c r="H11" s="11">
        <f t="array" aca="1" ref="H11" ca="1">IF($D$1,IF(OR($E$2:$I10=H11,$J$2:$J11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D11:G11,)),ROW($1:$56)),RANDBETWEEN(1,56-COUNT($E$1:$I10)-COUNT($D11:G11))),H11),)</f>
        <v>8993.0000189999992</v>
      </c>
      <c r="I11" s="11">
        <f t="array" aca="1" ref="I11" ca="1">IF($D$1,INDEX($C$2:$C$57,MATCH(MIN((SUM(E11:H11)+$C$2:$C$57*ISNA(MATCH($C$2:$C$57,E2:I2,))*ISNA(MATCH($C$2:$C$57,E3:I3,))*ISNA(MATCH($C$2:$C$57,E4:I4,))*ISNA(MATCH($C$2:$C$57,E5:I5,))*ISNA(MATCH($C$2:$C$57,E6:I6,))*ISNA(MATCH($C$2:$C$57,E7:I7,))*ISNA(MATCH($C$2:$C$57,E8:I8,))*ISNA(MATCH($C$2:$C$57,E9:I9,))*ISNA(MATCH($C$2:$C$57,E10:I10,))*ISNA(MATCH($C$2:$C$57,E11:H11,))-$K$1)^2),(SUM(E11:H11)+$C$2:$C$57*ISNA(MATCH($C$2:$C$57,E2:I2,))*ISNA(MATCH($C$2:$C$57,E3:I3,))*ISNA(MATCH($C$2:$C$57,E4:I4,))*ISNA(MATCH($C$2:$C$57,E5:I5,))*ISNA(MATCH($C$2:$C$57,E6:I6,))*ISNA(MATCH($C$2:$C$57,E7:I7,))*ISNA(MATCH($C$2:$C$57,E8:I8,))*ISNA(MATCH($C$2:$C$57,E9:I9,))*ISNA(MATCH($C$2:$C$57,E10:I10,))*ISNA(MATCH($C$2:$C$57,E11:H11,))-$K$1)^2,)),)</f>
        <v>7871.000043</v>
      </c>
      <c r="J11" s="12">
        <f ca="1">SUM(E11:I11,-K$1)^2</f>
        <v>76276.397748724339</v>
      </c>
      <c r="K11" s="13">
        <f t="shared" ca="1" si="2"/>
        <v>42431.000146999992</v>
      </c>
      <c r="L11">
        <f t="shared" ca="1" si="0"/>
        <v>-276.18182009090378</v>
      </c>
      <c r="N11">
        <v>5600.0000559999999</v>
      </c>
      <c r="O11">
        <v>9429.0000120000004</v>
      </c>
      <c r="P11">
        <v>8637.0000349999991</v>
      </c>
      <c r="Q11">
        <v>8962.0000199999995</v>
      </c>
      <c r="R11">
        <v>9825.0000029999992</v>
      </c>
      <c r="S11">
        <f t="shared" si="3"/>
        <v>42453.000125999999</v>
      </c>
    </row>
    <row r="12" spans="1:21" ht="23.25">
      <c r="A12">
        <v>11</v>
      </c>
      <c r="B12" s="2">
        <v>9464</v>
      </c>
      <c r="C12">
        <f t="shared" si="1"/>
        <v>9464.0000110000001</v>
      </c>
      <c r="E12" s="11">
        <f t="array" aca="1" ref="E12" ca="1">IF($D$1,IF(OR($E$2:$I11=E12,$J$2:$J12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E11:$I11,))*ISNA(MATCH($C$2:$C$57,$D12:D12,)),ROW($1:$56)),RANDBETWEEN(1,56-COUNT($E$1:$I11)-COUNT($D12:D12))),E12),)</f>
        <v>8845.000027</v>
      </c>
      <c r="F12" s="11">
        <f t="array" aca="1" ref="F12" ca="1">IF($D$1,IF(OR($E$2:$I11=F12,$J$2:$J12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E11:$I11,))*ISNA(MATCH($C$2:$C$57,$D12:E12,)),ROW($1:$56)),RANDBETWEEN(1,56-COUNT($E$1:$I11)-COUNT($D12:E12))),F12),)</f>
        <v>8841.0000280000004</v>
      </c>
      <c r="G12" s="11">
        <f t="array" aca="1" ref="G12" ca="1">IF($D$1,IF(OR($E$2:$I11=G12,$J$2:$J12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E11:$I11,))*ISNA(MATCH($C$2:$C$57,$D12:F12,)),ROW($1:$56)),RANDBETWEEN(1,56-COUNT($E$1:$I11)-COUNT($D12:F12))),G12),)</f>
        <v>8054.0000380000001</v>
      </c>
      <c r="H12" s="11">
        <f t="array" aca="1" ref="H12" ca="1">IF($D$1,IF(OR($E$2:$I11=H12,$J$2:$J12&gt;=$J$1),INDEX(LARGE($C$2:$C$57*ISNA(MATCH($C$2:$C$57,$E2:$I2,))*ISNA(MATCH($C$2:$C$57,$E3:$I3,))*ISNA(MATCH($C$2:$C$57,$E4:$I4,))*ISNA(MATCH($C$2:$C$57,$E5:$I5,))*ISNA(MATCH($C$2:$C$57,$E6:$I6,))*ISNA(MATCH($C$2:$C$57,$E7:$I7,))*ISNA(MATCH($C$2:$C$57,$E8:$I8,))*ISNA(MATCH($C$2:$C$57,$E9:$I9,))*ISNA(MATCH($C$2:$C$57,$E10:$I10,))*ISNA(MATCH($C$2:$C$57,$E11:$I11,))*ISNA(MATCH($C$2:$C$57,$D12:G12,)),ROW($1:$56)),RANDBETWEEN(1,56-COUNT($E$1:$I11)-COUNT($D12:G12))),H12),)</f>
        <v>8009.0000389999996</v>
      </c>
      <c r="I12" s="11">
        <f t="array" aca="1" ref="I12" ca="1">IF($D$1,INDEX($C$2:$C$57,MATCH(MIN((SUM(E12:H12)+$C$2:$C$57*ISNA(MATCH($C$2:$C$57,E2:I2,))*ISNA(MATCH($C$2:$C$57,E3:I3,))*ISNA(MATCH($C$2:$C$57,E4:I4,))*ISNA(MATCH($C$2:$C$57,E5:I5,))*ISNA(MATCH($C$2:$C$57,E6:I6,))*ISNA(MATCH($C$2:$C$57,E7:I7,))*ISNA(MATCH($C$2:$C$57,E8:I8,))*ISNA(MATCH($C$2:$C$57,E9:I9,))*ISNA(MATCH($C$2:$C$57,E10:I10,))*ISNA(MATCH($C$2:$C$57,E11:I11,))*ISNA(MATCH($C$2:$C$57,E12:H12,))-$K$1)^2),(SUM(E12:H12)+$C$2:$C$57*ISNA(MATCH($C$2:$C$57,E2:I2,))*ISNA(MATCH($C$2:$C$57,E3:I3,))*ISNA(MATCH($C$2:$C$57,E4:I4,))*ISNA(MATCH($C$2:$C$57,E5:I5,))*ISNA(MATCH($C$2:$C$57,E6:I6,))*ISNA(MATCH($C$2:$C$57,E7:I7,))*ISNA(MATCH($C$2:$C$57,E8:I8,))*ISNA(MATCH($C$2:$C$57,E9:I9,))*ISNA(MATCH($C$2:$C$57,E10:I10,))*ISNA(MATCH($C$2:$C$57,E11:I11,))*ISNA(MATCH($C$2:$C$57,E12:H12,))-$K$1)^2,)),)</f>
        <v>8092.0000369999998</v>
      </c>
      <c r="J12" s="12">
        <f ca="1">SUM(E12:I12,-K$1)^2</f>
        <v>98481.836233453767</v>
      </c>
      <c r="K12" s="13">
        <f t="shared" ca="1" si="2"/>
        <v>41841.000168999999</v>
      </c>
      <c r="L12">
        <f t="shared" ca="1" si="0"/>
        <v>313.81815790908877</v>
      </c>
      <c r="N12">
        <v>7933.0000399999999</v>
      </c>
      <c r="O12">
        <v>7839.0000440000003</v>
      </c>
      <c r="P12">
        <v>8999.0000180000006</v>
      </c>
      <c r="Q12">
        <v>8934.0000230000005</v>
      </c>
      <c r="R12">
        <v>8694.0000319999999</v>
      </c>
      <c r="S12">
        <f t="shared" si="3"/>
        <v>42399.000157000002</v>
      </c>
    </row>
    <row r="13" spans="1:21" ht="23.25">
      <c r="A13">
        <v>12</v>
      </c>
      <c r="B13" s="2">
        <v>9429</v>
      </c>
      <c r="C13">
        <f t="shared" si="1"/>
        <v>9429.0000120000004</v>
      </c>
      <c r="K13" s="5">
        <f ca="1">VAR(K2:K12)</f>
        <v>17479.089507293702</v>
      </c>
      <c r="L13">
        <f ca="1">SUM(L2:L11)</f>
        <v>-281.81813790913293</v>
      </c>
    </row>
    <row r="14" spans="1:21" ht="24" thickBot="1">
      <c r="A14">
        <v>13</v>
      </c>
      <c r="B14" s="2">
        <v>9283</v>
      </c>
      <c r="C14">
        <f t="shared" si="1"/>
        <v>9283.0000130000008</v>
      </c>
      <c r="E14">
        <f ca="1">SUM(C2:C57)-SUM(E2:I12)</f>
        <v>8962.0000200001523</v>
      </c>
      <c r="F14">
        <f>MIN(C2:C57)</f>
        <v>5600.0000559999999</v>
      </c>
      <c r="G14">
        <f>MAX(C2:C57)</f>
        <v>9941.0000010000003</v>
      </c>
      <c r="K14" s="5">
        <f ca="1">AVERAGE(K2:K11)</f>
        <v>42183.000140700002</v>
      </c>
    </row>
    <row r="15" spans="1:21" ht="23.25">
      <c r="A15">
        <v>14</v>
      </c>
      <c r="B15" s="2">
        <v>9243</v>
      </c>
      <c r="C15">
        <f t="shared" si="1"/>
        <v>9243.0000139999993</v>
      </c>
      <c r="E15" s="6"/>
      <c r="F15" s="7"/>
      <c r="G15" s="7"/>
      <c r="H15" s="7"/>
      <c r="I15" s="7"/>
      <c r="J15" s="7"/>
      <c r="K15" s="7">
        <v>42154.818326909088</v>
      </c>
      <c r="L15" s="8"/>
      <c r="N15" s="6"/>
      <c r="O15" s="7"/>
      <c r="P15" s="7"/>
      <c r="Q15" s="7"/>
      <c r="R15" s="7"/>
      <c r="S15" s="7"/>
      <c r="T15" s="7">
        <v>42154.818326909088</v>
      </c>
      <c r="U15" s="8"/>
    </row>
    <row r="16" spans="1:21" ht="23.25">
      <c r="A16">
        <v>15</v>
      </c>
      <c r="B16" s="2">
        <v>9239</v>
      </c>
      <c r="C16">
        <f t="shared" si="1"/>
        <v>9239.0000149999996</v>
      </c>
      <c r="E16" s="21">
        <v>8934.0000230000005</v>
      </c>
      <c r="F16" s="22">
        <v>9056.000016</v>
      </c>
      <c r="G16" s="22">
        <v>7048.0000499999996</v>
      </c>
      <c r="H16" s="22">
        <v>7873.0000419999997</v>
      </c>
      <c r="I16" s="22">
        <v>9243.0000139999993</v>
      </c>
      <c r="J16" s="15">
        <f>SUM(E16:I16,-K$15)^2</f>
        <v>0.66942163637343632</v>
      </c>
      <c r="K16" s="16">
        <f>SUM(E16:I16)</f>
        <v>42154.000144999991</v>
      </c>
      <c r="L16" s="18">
        <f>$K$15-K16</f>
        <v>0.81818190909689292</v>
      </c>
      <c r="N16" s="21">
        <v>8999.0000180000006</v>
      </c>
      <c r="O16" s="22">
        <v>8567.0000359999995</v>
      </c>
      <c r="P16" s="22">
        <v>9501.0000089999994</v>
      </c>
      <c r="Q16" s="22">
        <v>8009.0000389999996</v>
      </c>
      <c r="R16" s="22">
        <v>7089.0000490000002</v>
      </c>
      <c r="S16" s="15">
        <f>SUM(N16:R16,-T$15)^2</f>
        <v>103.66954181828442</v>
      </c>
      <c r="T16" s="16">
        <f>SUM(N16:R16)</f>
        <v>42165.000151</v>
      </c>
      <c r="U16" s="18">
        <f>T15-T16</f>
        <v>-10.181824090912414</v>
      </c>
    </row>
    <row r="17" spans="1:21" ht="23.25">
      <c r="A17">
        <v>16</v>
      </c>
      <c r="B17" s="2">
        <v>9056</v>
      </c>
      <c r="C17">
        <f t="shared" si="1"/>
        <v>9056.000016</v>
      </c>
      <c r="E17" s="21">
        <v>7790.0000449999998</v>
      </c>
      <c r="F17" s="22">
        <v>5872.0000529999998</v>
      </c>
      <c r="G17" s="22">
        <v>9825.0000029999992</v>
      </c>
      <c r="H17" s="22">
        <v>9009.0000170000003</v>
      </c>
      <c r="I17" s="22">
        <v>9651.0000060000002</v>
      </c>
      <c r="J17" s="15">
        <f t="shared" ref="J17:J26" si="4">SUM(E17:I17,-K$15)^2</f>
        <v>61.124296727694741</v>
      </c>
      <c r="K17" s="16">
        <f t="shared" ref="K17:K26" si="5">SUM(E17:I17)</f>
        <v>42147.000123999998</v>
      </c>
      <c r="L17" s="18">
        <f t="shared" ref="L17:L26" si="6">$K$15-K17</f>
        <v>7.8182029090894503</v>
      </c>
      <c r="N17" s="21">
        <v>8960.0000209999998</v>
      </c>
      <c r="O17" s="22">
        <v>7839.0000440000003</v>
      </c>
      <c r="P17" s="22">
        <v>8722.0000299999992</v>
      </c>
      <c r="Q17" s="22">
        <v>7646.0000470000004</v>
      </c>
      <c r="R17" s="22">
        <v>8993.0000189999992</v>
      </c>
      <c r="S17" s="15">
        <f t="shared" ref="S17:S26" si="7">SUM(N17:R17,-T$15)^2</f>
        <v>26.851404545701765</v>
      </c>
      <c r="T17" s="16">
        <f t="shared" ref="T17:T26" si="8">SUM(N17:R17)</f>
        <v>42160.000160999996</v>
      </c>
      <c r="U17" s="18">
        <f t="shared" ref="U17:U26" si="9">$T$15-T17</f>
        <v>-5.1818340909085236</v>
      </c>
    </row>
    <row r="18" spans="1:21" ht="23.25">
      <c r="A18">
        <v>17</v>
      </c>
      <c r="B18" s="2">
        <v>9009</v>
      </c>
      <c r="C18">
        <f t="shared" si="1"/>
        <v>9009.0000170000003</v>
      </c>
      <c r="E18" s="21">
        <v>8845.000027</v>
      </c>
      <c r="F18" s="22">
        <v>9464.0000110000001</v>
      </c>
      <c r="G18" s="22">
        <v>7385.0000479999999</v>
      </c>
      <c r="H18" s="22">
        <v>9941.0000010000003</v>
      </c>
      <c r="I18" s="22">
        <v>6519.000051</v>
      </c>
      <c r="J18" s="15">
        <f t="shared" si="4"/>
        <v>0.66943309094922909</v>
      </c>
      <c r="K18" s="16">
        <f t="shared" si="5"/>
        <v>42154.000138000003</v>
      </c>
      <c r="L18" s="18">
        <f t="shared" si="6"/>
        <v>0.81818890908471076</v>
      </c>
      <c r="N18" s="21">
        <v>7933.0000399999999</v>
      </c>
      <c r="O18" s="22">
        <v>8766.0000290000007</v>
      </c>
      <c r="P18" s="22">
        <v>7891.0000410000002</v>
      </c>
      <c r="Q18" s="22">
        <v>8662.0000340000006</v>
      </c>
      <c r="R18" s="22">
        <v>8898.0000249999994</v>
      </c>
      <c r="S18" s="15">
        <f t="shared" si="7"/>
        <v>23.214645636844537</v>
      </c>
      <c r="T18" s="16">
        <f t="shared" si="8"/>
        <v>42150.000169000006</v>
      </c>
      <c r="U18" s="18">
        <f t="shared" si="9"/>
        <v>4.8181579090814921</v>
      </c>
    </row>
    <row r="19" spans="1:21" ht="23.25">
      <c r="A19">
        <v>18</v>
      </c>
      <c r="B19" s="2">
        <v>8999</v>
      </c>
      <c r="C19">
        <f t="shared" si="1"/>
        <v>8999.0000180000006</v>
      </c>
      <c r="E19" s="21">
        <v>9283.0000130000008</v>
      </c>
      <c r="F19" s="22">
        <v>8567.0000359999995</v>
      </c>
      <c r="G19" s="22">
        <v>5949.0000520000003</v>
      </c>
      <c r="H19" s="22">
        <v>9501.0000089999994</v>
      </c>
      <c r="I19" s="22">
        <v>8861.0000259999997</v>
      </c>
      <c r="J19" s="15">
        <f t="shared" si="4"/>
        <v>38.21476363651454</v>
      </c>
      <c r="K19" s="16">
        <f t="shared" si="5"/>
        <v>42161.000136000002</v>
      </c>
      <c r="L19" s="18">
        <f t="shared" si="6"/>
        <v>-6.1818090909146122</v>
      </c>
      <c r="N19" s="21">
        <v>8692.0000330000003</v>
      </c>
      <c r="O19" s="22">
        <v>5670.0000550000004</v>
      </c>
      <c r="P19" s="22">
        <v>9587.0000070000006</v>
      </c>
      <c r="Q19" s="22">
        <v>9283.0000130000008</v>
      </c>
      <c r="R19" s="22">
        <v>8924.0000240000008</v>
      </c>
      <c r="S19" s="15">
        <f t="shared" si="7"/>
        <v>1.3966632729256916</v>
      </c>
      <c r="T19" s="16">
        <f t="shared" si="8"/>
        <v>42156.000132000008</v>
      </c>
      <c r="U19" s="18">
        <f t="shared" si="9"/>
        <v>-1.181805090920534</v>
      </c>
    </row>
    <row r="20" spans="1:21" ht="23.25">
      <c r="A20">
        <v>19</v>
      </c>
      <c r="B20" s="2">
        <v>8993</v>
      </c>
      <c r="C20">
        <f t="shared" si="1"/>
        <v>8993.0000189999992</v>
      </c>
      <c r="E20" s="21">
        <v>5670.0000550000004</v>
      </c>
      <c r="F20" s="22">
        <v>8692.0000330000003</v>
      </c>
      <c r="G20" s="22">
        <v>8993.0000189999992</v>
      </c>
      <c r="H20" s="22">
        <v>8962.0000199999995</v>
      </c>
      <c r="I20" s="22">
        <v>9835.0000020000007</v>
      </c>
      <c r="J20" s="15">
        <f t="shared" si="4"/>
        <v>7.9422394547866091</v>
      </c>
      <c r="K20" s="16">
        <f t="shared" si="5"/>
        <v>42152.000129</v>
      </c>
      <c r="L20" s="18">
        <f t="shared" si="6"/>
        <v>2.8181979090877576</v>
      </c>
      <c r="N20" s="21">
        <v>9429.0000120000004</v>
      </c>
      <c r="O20" s="22">
        <v>5600.0000559999999</v>
      </c>
      <c r="P20" s="22">
        <v>9243.0000139999993</v>
      </c>
      <c r="Q20" s="22">
        <v>9239.0000149999996</v>
      </c>
      <c r="R20" s="22">
        <v>8637.0000349999991</v>
      </c>
      <c r="S20" s="15">
        <f t="shared" si="7"/>
        <v>46.487781818395582</v>
      </c>
      <c r="T20" s="16">
        <f t="shared" si="8"/>
        <v>42148.000131999994</v>
      </c>
      <c r="U20" s="18">
        <f t="shared" si="9"/>
        <v>6.8181949090940179</v>
      </c>
    </row>
    <row r="21" spans="1:21" ht="23.25">
      <c r="A21">
        <v>20</v>
      </c>
      <c r="B21" s="2">
        <v>8962</v>
      </c>
      <c r="C21">
        <f t="shared" si="1"/>
        <v>8962.0000199999995</v>
      </c>
      <c r="E21" s="21">
        <v>8054.0000380000001</v>
      </c>
      <c r="F21" s="22">
        <v>9580.0000080000009</v>
      </c>
      <c r="G21" s="22">
        <v>8722.0000299999992</v>
      </c>
      <c r="H21" s="22">
        <v>7089.0000490000002</v>
      </c>
      <c r="I21" s="22">
        <v>8716.0000309999996</v>
      </c>
      <c r="J21" s="15">
        <f t="shared" si="4"/>
        <v>38.215010909181977</v>
      </c>
      <c r="K21" s="16">
        <f t="shared" si="5"/>
        <v>42161.000155999995</v>
      </c>
      <c r="L21" s="18">
        <f t="shared" si="6"/>
        <v>-6.181829090906831</v>
      </c>
      <c r="N21" s="21">
        <v>7871.000043</v>
      </c>
      <c r="O21" s="22">
        <v>7048.0000499999996</v>
      </c>
      <c r="P21" s="22">
        <v>9497.0000099999997</v>
      </c>
      <c r="Q21" s="22">
        <v>9692.0000039999995</v>
      </c>
      <c r="R21" s="22">
        <v>8054.0000380000001</v>
      </c>
      <c r="S21" s="15">
        <f t="shared" si="7"/>
        <v>51.578511090927655</v>
      </c>
      <c r="T21" s="16">
        <f t="shared" si="8"/>
        <v>42162.000144999998</v>
      </c>
      <c r="U21" s="18">
        <f t="shared" si="9"/>
        <v>-7.181818090910383</v>
      </c>
    </row>
    <row r="22" spans="1:21" ht="23.25">
      <c r="A22">
        <v>21</v>
      </c>
      <c r="B22" s="2">
        <v>8960</v>
      </c>
      <c r="C22">
        <f t="shared" si="1"/>
        <v>8960.0000209999998</v>
      </c>
      <c r="E22" s="21">
        <v>7839.0000440000003</v>
      </c>
      <c r="F22" s="22">
        <v>8092.0000369999998</v>
      </c>
      <c r="G22" s="22">
        <v>8935.0000220000002</v>
      </c>
      <c r="H22" s="22">
        <v>7704.0000460000001</v>
      </c>
      <c r="I22" s="22">
        <v>9587.0000070000006</v>
      </c>
      <c r="J22" s="15">
        <f t="shared" si="4"/>
        <v>4.7603781819590782</v>
      </c>
      <c r="K22" s="16">
        <f t="shared" si="5"/>
        <v>42157.000156000002</v>
      </c>
      <c r="L22" s="18">
        <f t="shared" si="6"/>
        <v>-2.1818290909141069</v>
      </c>
      <c r="N22" s="21">
        <v>8694.0000319999999</v>
      </c>
      <c r="O22" s="22">
        <v>9651.0000060000002</v>
      </c>
      <c r="P22" s="22">
        <v>8841.0000280000004</v>
      </c>
      <c r="Q22" s="22">
        <v>5949.0000520000003</v>
      </c>
      <c r="R22" s="22">
        <v>9009.0000170000003</v>
      </c>
      <c r="S22" s="15">
        <f t="shared" si="7"/>
        <v>117.03327618180788</v>
      </c>
      <c r="T22" s="16">
        <f t="shared" si="8"/>
        <v>42144.000135000002</v>
      </c>
      <c r="U22" s="18">
        <f t="shared" si="9"/>
        <v>10.818191909085726</v>
      </c>
    </row>
    <row r="23" spans="1:21" ht="23.25">
      <c r="A23">
        <v>22</v>
      </c>
      <c r="B23" s="2">
        <v>8935</v>
      </c>
      <c r="C23">
        <f t="shared" si="1"/>
        <v>8935.0000220000002</v>
      </c>
      <c r="E23" s="21">
        <v>9239.0000149999996</v>
      </c>
      <c r="F23" s="22">
        <v>8766.0000290000007</v>
      </c>
      <c r="G23" s="22">
        <v>7646.0000470000004</v>
      </c>
      <c r="H23" s="22">
        <v>8637.0000349999991</v>
      </c>
      <c r="I23" s="22">
        <v>7871.000043</v>
      </c>
      <c r="J23" s="15">
        <f t="shared" si="4"/>
        <v>17.487803273316825</v>
      </c>
      <c r="K23" s="16">
        <f t="shared" si="5"/>
        <v>42159.000168999999</v>
      </c>
      <c r="L23" s="18">
        <f t="shared" si="6"/>
        <v>-4.1818420909112319</v>
      </c>
      <c r="N23" s="21">
        <v>8845.000027</v>
      </c>
      <c r="O23" s="22">
        <v>9580.0000080000009</v>
      </c>
      <c r="P23" s="22">
        <v>9825.0000029999992</v>
      </c>
      <c r="Q23" s="22">
        <v>7385.0000479999999</v>
      </c>
      <c r="R23" s="22">
        <v>6519.000051</v>
      </c>
      <c r="S23" s="15">
        <f t="shared" si="7"/>
        <v>0.66943472732860121</v>
      </c>
      <c r="T23" s="16">
        <f t="shared" si="8"/>
        <v>42154.000137000003</v>
      </c>
      <c r="U23" s="18">
        <f t="shared" si="9"/>
        <v>0.81818990908504929</v>
      </c>
    </row>
    <row r="24" spans="1:21" ht="23.25">
      <c r="A24">
        <v>23</v>
      </c>
      <c r="B24" s="2">
        <v>8934</v>
      </c>
      <c r="C24">
        <f t="shared" si="1"/>
        <v>8934.0000230000005</v>
      </c>
      <c r="E24" s="21">
        <v>9680.0000049999999</v>
      </c>
      <c r="F24" s="22">
        <v>8960.0000209999998</v>
      </c>
      <c r="G24" s="22">
        <v>8999.0000180000006</v>
      </c>
      <c r="H24" s="22">
        <v>5679.0000540000001</v>
      </c>
      <c r="I24" s="22">
        <v>8841.0000280000004</v>
      </c>
      <c r="J24" s="15">
        <f t="shared" si="4"/>
        <v>17.487443636806816</v>
      </c>
      <c r="K24" s="16">
        <f t="shared" si="5"/>
        <v>42159.000126000006</v>
      </c>
      <c r="L24" s="18">
        <f t="shared" si="6"/>
        <v>-4.1817990909185028</v>
      </c>
      <c r="N24" s="21">
        <v>5679.0000540000001</v>
      </c>
      <c r="O24" s="22">
        <v>9941.0000010000003</v>
      </c>
      <c r="P24" s="22">
        <v>8962.0000199999995</v>
      </c>
      <c r="Q24" s="22">
        <v>8716.0000309999996</v>
      </c>
      <c r="R24" s="22">
        <v>8861.0000259999997</v>
      </c>
      <c r="S24" s="15">
        <f t="shared" si="7"/>
        <v>17.487493818388042</v>
      </c>
      <c r="T24" s="16">
        <f t="shared" si="8"/>
        <v>42159.000132000001</v>
      </c>
      <c r="U24" s="18">
        <f t="shared" si="9"/>
        <v>-4.181805090913258</v>
      </c>
    </row>
    <row r="25" spans="1:21" ht="23.25">
      <c r="A25">
        <v>24</v>
      </c>
      <c r="B25" s="2">
        <v>8924</v>
      </c>
      <c r="C25">
        <f t="shared" si="1"/>
        <v>8924.0000240000008</v>
      </c>
      <c r="E25" s="21">
        <v>5600.0000559999999</v>
      </c>
      <c r="F25" s="22">
        <v>9692.0000039999995</v>
      </c>
      <c r="G25" s="22">
        <v>7933.0000399999999</v>
      </c>
      <c r="H25" s="22">
        <v>9497.0000099999997</v>
      </c>
      <c r="I25" s="22">
        <v>9429.0000120000004</v>
      </c>
      <c r="J25" s="15">
        <f t="shared" si="4"/>
        <v>14.578688727799948</v>
      </c>
      <c r="K25" s="16">
        <f t="shared" si="5"/>
        <v>42151.000121999998</v>
      </c>
      <c r="L25" s="18">
        <f t="shared" si="6"/>
        <v>3.8182049090901273</v>
      </c>
      <c r="N25" s="21">
        <v>9464.0000110000001</v>
      </c>
      <c r="O25" s="22">
        <v>8092.0000369999998</v>
      </c>
      <c r="P25" s="22">
        <v>7873.0000419999997</v>
      </c>
      <c r="Q25" s="22">
        <v>8935.0000220000002</v>
      </c>
      <c r="R25" s="22">
        <v>7790.0000449999998</v>
      </c>
      <c r="S25" s="15">
        <f t="shared" si="7"/>
        <v>0.66940200013306461</v>
      </c>
      <c r="T25" s="16">
        <f t="shared" si="8"/>
        <v>42154.000157000002</v>
      </c>
      <c r="U25" s="18">
        <f t="shared" si="9"/>
        <v>0.81816990908555454</v>
      </c>
    </row>
    <row r="26" spans="1:21" ht="23.25">
      <c r="A26">
        <v>25</v>
      </c>
      <c r="B26" s="2">
        <v>8898</v>
      </c>
      <c r="C26">
        <f t="shared" si="1"/>
        <v>8898.0000249999994</v>
      </c>
      <c r="E26" s="21">
        <v>8662.0000340000006</v>
      </c>
      <c r="F26" s="22">
        <v>7891.0000410000002</v>
      </c>
      <c r="G26" s="22">
        <v>8694.0000319999999</v>
      </c>
      <c r="H26" s="22">
        <v>8009.0000389999996</v>
      </c>
      <c r="I26" s="22">
        <v>8898.0000249999994</v>
      </c>
      <c r="J26" s="15">
        <f t="shared" si="4"/>
        <v>0.66937909157576059</v>
      </c>
      <c r="K26" s="16">
        <f t="shared" si="5"/>
        <v>42154.000171</v>
      </c>
      <c r="L26" s="18">
        <f t="shared" si="6"/>
        <v>0.81815590908809099</v>
      </c>
      <c r="N26" s="21">
        <v>5872.0000529999998</v>
      </c>
      <c r="O26" s="22">
        <v>7704.0000460000001</v>
      </c>
      <c r="P26" s="22">
        <v>9680.0000049999999</v>
      </c>
      <c r="Q26" s="22">
        <v>9056.000016</v>
      </c>
      <c r="R26" s="22">
        <v>9835.0000020000007</v>
      </c>
      <c r="S26" s="15">
        <f t="shared" si="7"/>
        <v>61.124328000520968</v>
      </c>
      <c r="T26" s="16">
        <f t="shared" si="8"/>
        <v>42147.000121999998</v>
      </c>
      <c r="U26" s="18">
        <f t="shared" si="9"/>
        <v>7.8182049090901273</v>
      </c>
    </row>
    <row r="27" spans="1:21" ht="24" thickBot="1">
      <c r="A27">
        <v>26</v>
      </c>
      <c r="B27" s="2">
        <v>8861</v>
      </c>
      <c r="C27">
        <f t="shared" si="1"/>
        <v>8861.0000259999997</v>
      </c>
      <c r="E27" s="19">
        <f>SUM(C2:C57)-SUM(E16:I26)</f>
        <v>8924.0000240000081</v>
      </c>
      <c r="F27" s="9"/>
      <c r="G27" s="9"/>
      <c r="H27" s="9"/>
      <c r="I27" s="9"/>
      <c r="J27" s="9"/>
      <c r="K27" s="26">
        <f>VAR(K16:K26)</f>
        <v>19.85461572759667</v>
      </c>
      <c r="L27" s="10"/>
      <c r="N27" s="19">
        <f>SUM($C$2:$C$57)-SUM(N16:R26)</f>
        <v>8934.0000229999423</v>
      </c>
      <c r="O27" s="9"/>
      <c r="P27" s="9"/>
      <c r="Q27" s="9"/>
      <c r="R27" s="9"/>
      <c r="S27" s="9"/>
      <c r="T27" s="26">
        <f>VAR(T16:T26)</f>
        <v>44.872792053222653</v>
      </c>
      <c r="U27" s="10"/>
    </row>
    <row r="28" spans="1:21" ht="23.25">
      <c r="A28">
        <v>27</v>
      </c>
      <c r="B28" s="2">
        <v>8845</v>
      </c>
      <c r="C28">
        <f t="shared" si="1"/>
        <v>8845.000027</v>
      </c>
    </row>
    <row r="29" spans="1:21" ht="24" thickBot="1">
      <c r="A29">
        <v>28</v>
      </c>
      <c r="B29" s="2">
        <v>8841</v>
      </c>
      <c r="C29">
        <f t="shared" si="1"/>
        <v>8841.0000280000004</v>
      </c>
    </row>
    <row r="30" spans="1:21" ht="23.25">
      <c r="A30">
        <v>29</v>
      </c>
      <c r="B30" s="2">
        <v>8766</v>
      </c>
      <c r="C30">
        <f t="shared" si="1"/>
        <v>8766.0000290000007</v>
      </c>
      <c r="E30" s="6"/>
      <c r="F30" s="7"/>
      <c r="G30" s="7"/>
      <c r="H30" s="7"/>
      <c r="I30" s="7"/>
      <c r="J30" s="7"/>
      <c r="K30" s="7">
        <v>42457.545594545452</v>
      </c>
      <c r="L30" s="8"/>
      <c r="N30" s="6"/>
      <c r="O30" s="7"/>
      <c r="P30" s="7"/>
      <c r="Q30" s="7"/>
      <c r="R30" s="7"/>
      <c r="S30" s="7"/>
      <c r="T30" s="7">
        <v>42457.545594545452</v>
      </c>
      <c r="U30" s="8"/>
    </row>
    <row r="31" spans="1:21" ht="23.25">
      <c r="A31">
        <v>30</v>
      </c>
      <c r="B31" s="2">
        <v>8722</v>
      </c>
      <c r="C31">
        <f t="shared" si="1"/>
        <v>8722.0000299999992</v>
      </c>
      <c r="E31" s="23">
        <v>9587.0000070000006</v>
      </c>
      <c r="F31" s="24">
        <v>8662.0000340000006</v>
      </c>
      <c r="G31" s="24">
        <v>8934.0000230000005</v>
      </c>
      <c r="H31" s="24">
        <v>7385.0000479999999</v>
      </c>
      <c r="I31" s="24">
        <v>7891.0000410000002</v>
      </c>
      <c r="J31" s="15">
        <f>SUM(E31:I31,-K$30)^2</f>
        <v>2.1157402976986157</v>
      </c>
      <c r="K31" s="16">
        <f>SUM(E31:I31)</f>
        <v>42459.000153000001</v>
      </c>
      <c r="L31" s="18">
        <f>$K$30-K31</f>
        <v>-1.4545584545485326</v>
      </c>
      <c r="N31" s="23">
        <v>9497.0000099999997</v>
      </c>
      <c r="O31" s="24">
        <v>7089.0000490000002</v>
      </c>
      <c r="P31" s="24">
        <v>8861.0000259999997</v>
      </c>
      <c r="Q31" s="24">
        <v>8692.0000330000003</v>
      </c>
      <c r="R31" s="24">
        <v>8009.0000389999996</v>
      </c>
      <c r="S31" s="15">
        <f>SUM(N31:R31,-T$30)^2</f>
        <v>95818.377905208661</v>
      </c>
      <c r="T31" s="16">
        <f>SUM(N31:R31)</f>
        <v>42148.000156999995</v>
      </c>
      <c r="U31" s="18">
        <f>T30-T31</f>
        <v>309.54543754545739</v>
      </c>
    </row>
    <row r="32" spans="1:21" ht="23.25">
      <c r="A32">
        <v>31</v>
      </c>
      <c r="B32" s="2">
        <v>8716</v>
      </c>
      <c r="C32">
        <f t="shared" si="1"/>
        <v>8716.0000309999996</v>
      </c>
      <c r="E32" s="23">
        <v>8960.0000209999998</v>
      </c>
      <c r="F32" s="24">
        <v>7790.0000449999998</v>
      </c>
      <c r="G32" s="24">
        <v>9056.000016</v>
      </c>
      <c r="H32" s="24">
        <v>8722.0000299999992</v>
      </c>
      <c r="I32" s="24">
        <v>7933.0000399999999</v>
      </c>
      <c r="J32" s="15">
        <f t="shared" ref="J32:J41" si="10">SUM(E32:I32,-K$30)^2</f>
        <v>11.933967206724228</v>
      </c>
      <c r="K32" s="16">
        <f t="shared" ref="K32:K41" si="11">SUM(E32:I32)</f>
        <v>42461.000151999993</v>
      </c>
      <c r="L32" s="18">
        <f t="shared" ref="L32:L41" si="12">$K$30-K32</f>
        <v>-3.4545574545409181</v>
      </c>
      <c r="N32" s="23">
        <v>9835.0000020000007</v>
      </c>
      <c r="O32" s="24">
        <v>7790.0000449999998</v>
      </c>
      <c r="P32" s="24">
        <v>7704.0000460000001</v>
      </c>
      <c r="Q32" s="24">
        <v>9429.0000120000004</v>
      </c>
      <c r="R32" s="24">
        <v>7385.0000479999999</v>
      </c>
      <c r="S32" s="15">
        <f t="shared" ref="S32:S41" si="13">SUM(N32:R32,-T$30)^2</f>
        <v>98938.834797023024</v>
      </c>
      <c r="T32" s="16">
        <f t="shared" ref="T32:T41" si="14">SUM(N32:R32)</f>
        <v>42143.000153000001</v>
      </c>
      <c r="U32" s="18">
        <f t="shared" ref="U32:U41" si="15">T31-T32</f>
        <v>5.0000039999940782</v>
      </c>
    </row>
    <row r="33" spans="1:21" ht="23.25">
      <c r="A33">
        <v>32</v>
      </c>
      <c r="B33" s="2">
        <v>8694</v>
      </c>
      <c r="C33">
        <f t="shared" si="1"/>
        <v>8694.0000319999999</v>
      </c>
      <c r="E33" s="23">
        <v>9501.0000089999994</v>
      </c>
      <c r="F33" s="24">
        <v>8924.0000240000008</v>
      </c>
      <c r="G33" s="24">
        <v>9243.0000139999993</v>
      </c>
      <c r="H33" s="24">
        <v>5872.0000529999998</v>
      </c>
      <c r="I33" s="24">
        <v>8935.0000220000002</v>
      </c>
      <c r="J33" s="15">
        <f t="shared" si="10"/>
        <v>304.6605286617301</v>
      </c>
      <c r="K33" s="16">
        <f t="shared" si="11"/>
        <v>42475.000122000005</v>
      </c>
      <c r="L33" s="18">
        <f t="shared" si="12"/>
        <v>-17.45452745455259</v>
      </c>
      <c r="N33" s="23">
        <v>7891.0000410000002</v>
      </c>
      <c r="O33" s="24">
        <v>8092.0000369999998</v>
      </c>
      <c r="P33" s="24">
        <v>7839.0000440000003</v>
      </c>
      <c r="Q33" s="24">
        <v>8841.0000280000004</v>
      </c>
      <c r="R33" s="24">
        <v>9501.0000089999994</v>
      </c>
      <c r="S33" s="15">
        <f t="shared" si="13"/>
        <v>86168.92272956761</v>
      </c>
      <c r="T33" s="16">
        <f t="shared" si="14"/>
        <v>42164.000159000003</v>
      </c>
      <c r="U33" s="18">
        <f t="shared" si="15"/>
        <v>-21.000006000002031</v>
      </c>
    </row>
    <row r="34" spans="1:21" ht="23.25">
      <c r="A34">
        <v>33</v>
      </c>
      <c r="B34" s="2">
        <v>8692</v>
      </c>
      <c r="C34">
        <f t="shared" si="1"/>
        <v>8692.0000330000003</v>
      </c>
      <c r="E34" s="23">
        <v>8567.0000359999995</v>
      </c>
      <c r="F34" s="24">
        <v>9239.0000149999996</v>
      </c>
      <c r="G34" s="24">
        <v>8993.0000189999992</v>
      </c>
      <c r="H34" s="24">
        <v>8009.0000389999996</v>
      </c>
      <c r="I34" s="24">
        <v>7646.0000470000004</v>
      </c>
      <c r="J34" s="15">
        <f t="shared" si="10"/>
        <v>12.570134479565816</v>
      </c>
      <c r="K34" s="16">
        <f t="shared" si="11"/>
        <v>42454.000156000002</v>
      </c>
      <c r="L34" s="18">
        <f t="shared" si="12"/>
        <v>3.5454385454504518</v>
      </c>
      <c r="N34" s="23">
        <v>9680.0000049999999</v>
      </c>
      <c r="O34" s="24">
        <v>5872.0000529999998</v>
      </c>
      <c r="P34" s="24">
        <v>9464.0000110000001</v>
      </c>
      <c r="Q34" s="24">
        <v>9283.0000130000008</v>
      </c>
      <c r="R34" s="24">
        <v>7871.000043</v>
      </c>
      <c r="S34" s="15">
        <f t="shared" si="13"/>
        <v>82682.397056115427</v>
      </c>
      <c r="T34" s="16">
        <f t="shared" si="14"/>
        <v>42170.000124999999</v>
      </c>
      <c r="U34" s="18">
        <f t="shared" si="15"/>
        <v>-5.9999659999957657</v>
      </c>
    </row>
    <row r="35" spans="1:21" ht="23.25">
      <c r="A35">
        <v>34</v>
      </c>
      <c r="B35" s="2">
        <v>8662</v>
      </c>
      <c r="C35">
        <f t="shared" si="1"/>
        <v>8662.0000340000006</v>
      </c>
      <c r="E35" s="23">
        <v>5679.0000540000001</v>
      </c>
      <c r="F35" s="24">
        <v>8716.0000309999996</v>
      </c>
      <c r="G35" s="24">
        <v>9429.0000120000004</v>
      </c>
      <c r="H35" s="24">
        <v>9680.0000049999999</v>
      </c>
      <c r="I35" s="24">
        <v>8962.0000199999995</v>
      </c>
      <c r="J35" s="15">
        <f t="shared" si="10"/>
        <v>71.47903447966047</v>
      </c>
      <c r="K35" s="16">
        <f t="shared" si="11"/>
        <v>42466.000121999998</v>
      </c>
      <c r="L35" s="18">
        <f t="shared" si="12"/>
        <v>-8.454527454545314</v>
      </c>
      <c r="N35" s="23">
        <v>5600.0000559999999</v>
      </c>
      <c r="O35" s="24">
        <v>8722.0000299999992</v>
      </c>
      <c r="P35" s="24">
        <v>8962.0000199999995</v>
      </c>
      <c r="Q35" s="24">
        <v>8934.0000230000005</v>
      </c>
      <c r="R35" s="24">
        <v>9941.0000010000003</v>
      </c>
      <c r="S35" s="15">
        <f t="shared" si="13"/>
        <v>89129.39440065973</v>
      </c>
      <c r="T35" s="16">
        <f t="shared" si="14"/>
        <v>42159.00013</v>
      </c>
      <c r="U35" s="18">
        <f t="shared" si="15"/>
        <v>10.999994999998307</v>
      </c>
    </row>
    <row r="36" spans="1:21" ht="23.25">
      <c r="A36">
        <v>35</v>
      </c>
      <c r="B36" s="2">
        <v>8637</v>
      </c>
      <c r="C36">
        <f t="shared" si="1"/>
        <v>8637.0000349999991</v>
      </c>
      <c r="E36" s="23">
        <v>8054.0000380000001</v>
      </c>
      <c r="F36" s="24">
        <v>8092.0000369999998</v>
      </c>
      <c r="G36" s="24">
        <v>9009.0000170000003</v>
      </c>
      <c r="H36" s="24">
        <v>7704.0000460000001</v>
      </c>
      <c r="I36" s="24">
        <v>9580.0000080000009</v>
      </c>
      <c r="J36" s="15">
        <f t="shared" si="10"/>
        <v>343.93366175180597</v>
      </c>
      <c r="K36" s="16">
        <f t="shared" si="11"/>
        <v>42439.000146000006</v>
      </c>
      <c r="L36" s="18">
        <f t="shared" si="12"/>
        <v>18.545448545446561</v>
      </c>
      <c r="N36" s="23">
        <v>8993.0000189999992</v>
      </c>
      <c r="O36" s="24">
        <v>5679.0000540000001</v>
      </c>
      <c r="P36" s="24">
        <v>9692.0000039999995</v>
      </c>
      <c r="Q36" s="24">
        <v>9239.0000149999996</v>
      </c>
      <c r="R36" s="24">
        <v>8567.0000359999995</v>
      </c>
      <c r="S36" s="15">
        <f t="shared" si="13"/>
        <v>82682.395330846222</v>
      </c>
      <c r="T36" s="16">
        <f t="shared" si="14"/>
        <v>42170.000127999992</v>
      </c>
      <c r="U36" s="18">
        <f t="shared" si="15"/>
        <v>-10.999997999992047</v>
      </c>
    </row>
    <row r="37" spans="1:21" ht="23.25">
      <c r="A37">
        <v>36</v>
      </c>
      <c r="B37" s="2">
        <v>8567</v>
      </c>
      <c r="C37">
        <f t="shared" si="1"/>
        <v>8567.0000359999995</v>
      </c>
      <c r="E37" s="23">
        <v>7048.0000499999996</v>
      </c>
      <c r="F37" s="24">
        <v>8861.0000259999997</v>
      </c>
      <c r="G37" s="24">
        <v>9825.0000029999992</v>
      </c>
      <c r="H37" s="24">
        <v>7873.0000419999997</v>
      </c>
      <c r="I37" s="24">
        <v>8845.000027</v>
      </c>
      <c r="J37" s="15">
        <f t="shared" si="10"/>
        <v>30.751977388478387</v>
      </c>
      <c r="K37" s="16">
        <f t="shared" si="11"/>
        <v>42452.000147999999</v>
      </c>
      <c r="L37" s="18">
        <f t="shared" si="12"/>
        <v>5.5454465454531601</v>
      </c>
      <c r="N37" s="23">
        <v>9651.0000060000002</v>
      </c>
      <c r="O37" s="24">
        <v>8845.000027</v>
      </c>
      <c r="P37" s="24">
        <v>9056.000016</v>
      </c>
      <c r="Q37" s="24">
        <v>5949.0000520000003</v>
      </c>
      <c r="R37" s="24">
        <v>8662.0000340000006</v>
      </c>
      <c r="S37" s="15">
        <f t="shared" si="13"/>
        <v>86757.027738836201</v>
      </c>
      <c r="T37" s="16">
        <f t="shared" si="14"/>
        <v>42163.000135000009</v>
      </c>
      <c r="U37" s="18">
        <f t="shared" si="15"/>
        <v>6.9999929999830783</v>
      </c>
    </row>
    <row r="38" spans="1:21" ht="23.25">
      <c r="A38">
        <v>37</v>
      </c>
      <c r="B38" s="2">
        <v>8092</v>
      </c>
      <c r="C38">
        <f t="shared" si="1"/>
        <v>8092.0000369999998</v>
      </c>
      <c r="E38" s="23">
        <v>8898.0000249999994</v>
      </c>
      <c r="F38" s="24">
        <v>9941.0000010000003</v>
      </c>
      <c r="G38" s="24">
        <v>8694.0000319999999</v>
      </c>
      <c r="H38" s="24">
        <v>7839.0000440000003</v>
      </c>
      <c r="I38" s="24">
        <v>7089.0000490000002</v>
      </c>
      <c r="J38" s="15">
        <f t="shared" si="10"/>
        <v>11.93396029770852</v>
      </c>
      <c r="K38" s="16">
        <f t="shared" si="11"/>
        <v>42461.000151000007</v>
      </c>
      <c r="L38" s="18">
        <f t="shared" si="12"/>
        <v>-3.4545564545551315</v>
      </c>
      <c r="N38" s="23">
        <v>9009.0000170000003</v>
      </c>
      <c r="O38" s="24">
        <v>8924.0000240000008</v>
      </c>
      <c r="P38" s="24">
        <v>7933.0000399999999</v>
      </c>
      <c r="Q38" s="24">
        <v>7646.0000470000004</v>
      </c>
      <c r="R38" s="24">
        <v>8637.0000349999991</v>
      </c>
      <c r="S38" s="15">
        <f t="shared" si="13"/>
        <v>95200.283327571276</v>
      </c>
      <c r="T38" s="16">
        <f t="shared" si="14"/>
        <v>42149.000162999997</v>
      </c>
      <c r="U38" s="18">
        <f t="shared" si="15"/>
        <v>13.999972000012349</v>
      </c>
    </row>
    <row r="39" spans="1:21" ht="23.25">
      <c r="A39">
        <v>38</v>
      </c>
      <c r="B39" s="2">
        <v>8054</v>
      </c>
      <c r="C39">
        <f t="shared" si="1"/>
        <v>8054.0000380000001</v>
      </c>
      <c r="E39" s="23">
        <v>8999.0000180000006</v>
      </c>
      <c r="F39" s="24">
        <v>5670.0000550000004</v>
      </c>
      <c r="G39" s="24">
        <v>9283.0000130000008</v>
      </c>
      <c r="H39" s="24">
        <v>9651.0000060000002</v>
      </c>
      <c r="I39" s="24">
        <v>8841.0000280000004</v>
      </c>
      <c r="J39" s="15">
        <f t="shared" si="10"/>
        <v>183.47988066138205</v>
      </c>
      <c r="K39" s="16">
        <f t="shared" si="11"/>
        <v>42444.000120000004</v>
      </c>
      <c r="L39" s="18">
        <f t="shared" si="12"/>
        <v>13.545474545448087</v>
      </c>
      <c r="N39" s="23">
        <v>8960.0000209999998</v>
      </c>
      <c r="O39" s="24">
        <v>9587.0000070000006</v>
      </c>
      <c r="P39" s="24">
        <v>8694.0000319999999</v>
      </c>
      <c r="Q39" s="24">
        <v>5670.0000550000004</v>
      </c>
      <c r="R39" s="24">
        <v>9243.0000139999993</v>
      </c>
      <c r="S39" s="15">
        <f t="shared" si="13"/>
        <v>92139.849653205383</v>
      </c>
      <c r="T39" s="16">
        <f t="shared" si="14"/>
        <v>42154.000129</v>
      </c>
      <c r="U39" s="18">
        <f t="shared" si="15"/>
        <v>-4.9999660000030417</v>
      </c>
    </row>
    <row r="40" spans="1:21" ht="23.25">
      <c r="A40">
        <v>39</v>
      </c>
      <c r="B40" s="2">
        <v>8009</v>
      </c>
      <c r="C40">
        <f t="shared" si="1"/>
        <v>8009.0000389999996</v>
      </c>
      <c r="E40" s="23">
        <v>6519.000051</v>
      </c>
      <c r="F40" s="24">
        <v>8766.0000290000007</v>
      </c>
      <c r="G40" s="24">
        <v>9835.0000020000007</v>
      </c>
      <c r="H40" s="24">
        <v>7871.000043</v>
      </c>
      <c r="I40" s="24">
        <v>9464.0000110000001</v>
      </c>
      <c r="J40" s="15">
        <f t="shared" si="10"/>
        <v>6.4793592066041574</v>
      </c>
      <c r="K40" s="16">
        <f t="shared" si="11"/>
        <v>42455.000136000002</v>
      </c>
      <c r="L40" s="18">
        <f t="shared" si="12"/>
        <v>2.5454585454499465</v>
      </c>
      <c r="N40" s="23">
        <v>8054.0000380000001</v>
      </c>
      <c r="O40" s="24">
        <v>6519.000051</v>
      </c>
      <c r="P40" s="24">
        <v>9825.0000029999992</v>
      </c>
      <c r="Q40" s="24">
        <v>8999.0000180000006</v>
      </c>
      <c r="R40" s="24">
        <v>8766.0000290000007</v>
      </c>
      <c r="S40" s="15">
        <f t="shared" si="13"/>
        <v>86757.025382476029</v>
      </c>
      <c r="T40" s="16">
        <f t="shared" si="14"/>
        <v>42163.000139000003</v>
      </c>
      <c r="U40" s="18">
        <f t="shared" si="15"/>
        <v>-9.0000100000033854</v>
      </c>
    </row>
    <row r="41" spans="1:21" ht="23.25">
      <c r="A41">
        <v>40</v>
      </c>
      <c r="B41" s="2">
        <v>7933</v>
      </c>
      <c r="C41">
        <f t="shared" si="1"/>
        <v>7933.0000399999999</v>
      </c>
      <c r="E41" s="23">
        <v>9692.0000039999995</v>
      </c>
      <c r="F41" s="24">
        <v>9497.0000099999997</v>
      </c>
      <c r="G41" s="24">
        <v>8637.0000349999991</v>
      </c>
      <c r="H41" s="24">
        <v>5949.0000520000003</v>
      </c>
      <c r="I41" s="24">
        <v>8692.0000330000003</v>
      </c>
      <c r="J41" s="15">
        <f t="shared" si="10"/>
        <v>89.388316297630823</v>
      </c>
      <c r="K41" s="16">
        <f t="shared" si="11"/>
        <v>42467.000134000002</v>
      </c>
      <c r="L41" s="18">
        <f t="shared" si="12"/>
        <v>-9.4545394545493764</v>
      </c>
      <c r="N41" s="23">
        <v>8716.0000309999996</v>
      </c>
      <c r="O41" s="24">
        <v>7873.0000419999997</v>
      </c>
      <c r="P41" s="24">
        <v>8935.0000220000002</v>
      </c>
      <c r="Q41" s="24">
        <v>9580.0000080000009</v>
      </c>
      <c r="R41" s="24">
        <v>7048.0000499999996</v>
      </c>
      <c r="S41" s="15">
        <f t="shared" si="13"/>
        <v>93358.016849204898</v>
      </c>
      <c r="T41" s="16">
        <f t="shared" si="14"/>
        <v>42152.000153000001</v>
      </c>
      <c r="U41" s="18">
        <f t="shared" si="15"/>
        <v>10.999986000002536</v>
      </c>
    </row>
    <row r="42" spans="1:21" ht="24" thickBot="1">
      <c r="A42">
        <v>41</v>
      </c>
      <c r="B42" s="2">
        <v>7891</v>
      </c>
      <c r="C42">
        <f t="shared" si="1"/>
        <v>7891.0000410000002</v>
      </c>
      <c r="E42" s="19">
        <f>SUM(C2:C57)-SUM(E31:I41)</f>
        <v>5600.0000559999608</v>
      </c>
      <c r="F42" s="9"/>
      <c r="G42" s="9"/>
      <c r="H42" s="9"/>
      <c r="I42" s="9"/>
      <c r="J42" s="9"/>
      <c r="K42" s="25">
        <f>VAR(K31:K41)</f>
        <v>106.87265663146972</v>
      </c>
      <c r="L42" s="10"/>
      <c r="N42" s="19">
        <f>SUM($C$2:$C$57)-SUM(N31:R41)</f>
        <v>8898.0000249999575</v>
      </c>
      <c r="O42" s="9"/>
      <c r="P42" s="9"/>
      <c r="Q42" s="9"/>
      <c r="R42" s="9"/>
      <c r="S42" s="9"/>
      <c r="T42" s="25">
        <f>VAR(T31:T41)</f>
        <v>83.218012237548834</v>
      </c>
      <c r="U42" s="10"/>
    </row>
    <row r="43" spans="1:21" ht="23.25">
      <c r="A43">
        <v>42</v>
      </c>
      <c r="B43" s="2">
        <v>7873</v>
      </c>
      <c r="C43">
        <f t="shared" si="1"/>
        <v>7873.0000419999997</v>
      </c>
    </row>
    <row r="44" spans="1:21" ht="24" thickBot="1">
      <c r="A44">
        <v>43</v>
      </c>
      <c r="B44" s="2">
        <v>7871</v>
      </c>
      <c r="C44">
        <f t="shared" si="1"/>
        <v>7871.000043</v>
      </c>
    </row>
    <row r="45" spans="1:21" ht="23.25">
      <c r="A45">
        <v>44</v>
      </c>
      <c r="B45" s="2">
        <v>7839</v>
      </c>
      <c r="C45">
        <f t="shared" si="1"/>
        <v>7839.0000440000003</v>
      </c>
      <c r="N45" s="6"/>
      <c r="O45" s="7"/>
      <c r="P45" s="7"/>
      <c r="Q45" s="7"/>
      <c r="R45" s="7"/>
      <c r="S45" s="7">
        <v>500</v>
      </c>
      <c r="T45" s="7">
        <v>42457.545594545452</v>
      </c>
      <c r="U45" s="8">
        <v>42062.909235909086</v>
      </c>
    </row>
    <row r="46" spans="1:21" ht="23.25">
      <c r="A46">
        <v>45</v>
      </c>
      <c r="B46" s="2">
        <v>7790</v>
      </c>
      <c r="C46">
        <f t="shared" si="1"/>
        <v>7790.0000449999998</v>
      </c>
      <c r="E46">
        <v>7933.0000399999999</v>
      </c>
      <c r="F46">
        <v>7790.0000449999998</v>
      </c>
      <c r="G46">
        <v>9651.0000060000002</v>
      </c>
      <c r="H46">
        <v>7839.0000440000003</v>
      </c>
      <c r="I46">
        <v>9243.0000139999993</v>
      </c>
      <c r="N46" s="17">
        <v>7048.0000499999996</v>
      </c>
      <c r="O46" s="14">
        <v>7646.0000470000004</v>
      </c>
      <c r="P46" s="14">
        <v>8898.0000249999994</v>
      </c>
      <c r="Q46" s="14">
        <v>9056.000016</v>
      </c>
      <c r="R46" s="14">
        <v>9825.0000029999992</v>
      </c>
      <c r="S46" s="15">
        <v>238.84300611567306</v>
      </c>
      <c r="T46" s="16">
        <v>42473.000140999997</v>
      </c>
      <c r="U46" s="18">
        <v>-15.45454645454447</v>
      </c>
    </row>
    <row r="47" spans="1:21" ht="23.25">
      <c r="A47">
        <v>46</v>
      </c>
      <c r="B47" s="2">
        <v>7704</v>
      </c>
      <c r="C47">
        <f t="shared" si="1"/>
        <v>7704.0000460000001</v>
      </c>
      <c r="E47">
        <v>8861.0000259999997</v>
      </c>
      <c r="F47">
        <v>9009.0000170000003</v>
      </c>
      <c r="G47">
        <v>9429.0000120000004</v>
      </c>
      <c r="H47">
        <v>9497.0000099999997</v>
      </c>
      <c r="I47">
        <v>5670.0000550000004</v>
      </c>
      <c r="N47" s="17">
        <v>9239.0000149999996</v>
      </c>
      <c r="O47" s="14">
        <v>7871.000043</v>
      </c>
      <c r="P47" s="14">
        <v>7891.0000410000002</v>
      </c>
      <c r="Q47" s="14">
        <v>7790.0000449999998</v>
      </c>
      <c r="R47" s="14">
        <v>9680.0000049999999</v>
      </c>
      <c r="S47" s="15">
        <v>181.02503557037534</v>
      </c>
      <c r="T47" s="16">
        <v>42471.000149</v>
      </c>
      <c r="U47" s="18">
        <v>-13.454554454547178</v>
      </c>
    </row>
    <row r="48" spans="1:21" ht="23.25">
      <c r="A48">
        <v>47</v>
      </c>
      <c r="B48" s="2">
        <v>7646</v>
      </c>
      <c r="C48">
        <f t="shared" si="1"/>
        <v>7646.0000470000004</v>
      </c>
      <c r="E48">
        <v>8845.000027</v>
      </c>
      <c r="F48">
        <v>8934.0000230000005</v>
      </c>
      <c r="G48">
        <v>8924.0000240000008</v>
      </c>
      <c r="H48">
        <v>7646.0000470000004</v>
      </c>
      <c r="I48">
        <v>8092.0000369999998</v>
      </c>
      <c r="N48" s="17">
        <v>8924.0000240000008</v>
      </c>
      <c r="O48" s="14">
        <v>8960.0000209999998</v>
      </c>
      <c r="P48" s="14">
        <v>8092.0000369999998</v>
      </c>
      <c r="Q48" s="14">
        <v>8637.0000349999991</v>
      </c>
      <c r="R48" s="14">
        <v>7839.0000440000003</v>
      </c>
      <c r="S48" s="15">
        <v>30.75183320706909</v>
      </c>
      <c r="T48" s="16">
        <v>42452.000160999996</v>
      </c>
      <c r="U48" s="18">
        <v>5.5454335454560351</v>
      </c>
    </row>
    <row r="49" spans="1:21" ht="23.25">
      <c r="A49">
        <v>48</v>
      </c>
      <c r="B49" s="2">
        <v>7385</v>
      </c>
      <c r="C49">
        <f t="shared" si="1"/>
        <v>7385.0000479999999</v>
      </c>
      <c r="E49">
        <v>9692.0000039999995</v>
      </c>
      <c r="F49">
        <v>8694.0000319999999</v>
      </c>
      <c r="G49">
        <v>9464.0000110000001</v>
      </c>
      <c r="H49">
        <v>8716.0000309999996</v>
      </c>
      <c r="I49">
        <v>5872.0000529999998</v>
      </c>
      <c r="N49" s="17">
        <v>9580.0000080000009</v>
      </c>
      <c r="O49" s="14">
        <v>8934.0000230000005</v>
      </c>
      <c r="P49" s="14">
        <v>8692.0000330000003</v>
      </c>
      <c r="Q49" s="14">
        <v>7873.0000419999997</v>
      </c>
      <c r="R49" s="14">
        <v>7385.0000479999999</v>
      </c>
      <c r="S49" s="15">
        <v>41.661337752400151</v>
      </c>
      <c r="T49" s="16">
        <v>42464.000154000008</v>
      </c>
      <c r="U49" s="18">
        <v>-6.4545594545561471</v>
      </c>
    </row>
    <row r="50" spans="1:21" ht="23.25">
      <c r="A50">
        <v>49</v>
      </c>
      <c r="B50" s="2">
        <v>7089</v>
      </c>
      <c r="C50">
        <f t="shared" si="1"/>
        <v>7089.0000490000002</v>
      </c>
      <c r="E50">
        <v>7871.000043</v>
      </c>
      <c r="F50">
        <v>9056.000016</v>
      </c>
      <c r="G50">
        <v>8993.0000189999992</v>
      </c>
      <c r="H50">
        <v>8662.0000340000006</v>
      </c>
      <c r="I50">
        <v>7873.0000419999997</v>
      </c>
      <c r="N50" s="17">
        <v>8766.0000290000007</v>
      </c>
      <c r="O50" s="14">
        <v>9429.0000120000004</v>
      </c>
      <c r="P50" s="14">
        <v>5679.0000540000001</v>
      </c>
      <c r="Q50" s="14">
        <v>8993.0000189999992</v>
      </c>
      <c r="R50" s="14">
        <v>9587.0000070000006</v>
      </c>
      <c r="S50" s="15">
        <v>12.570382661521423</v>
      </c>
      <c r="T50" s="16">
        <v>42454.000120999997</v>
      </c>
      <c r="U50" s="18">
        <v>3.5454735454550246</v>
      </c>
    </row>
    <row r="51" spans="1:21" ht="23.25">
      <c r="A51">
        <v>50</v>
      </c>
      <c r="B51" s="2">
        <v>7048</v>
      </c>
      <c r="C51">
        <f t="shared" si="1"/>
        <v>7048.0000499999996</v>
      </c>
      <c r="E51">
        <v>8960.0000209999998</v>
      </c>
      <c r="F51">
        <v>8054.0000380000001</v>
      </c>
      <c r="G51">
        <v>6519.000051</v>
      </c>
      <c r="H51">
        <v>9941.0000010000003</v>
      </c>
      <c r="I51">
        <v>8999.0000180000006</v>
      </c>
      <c r="N51" s="17">
        <v>9651.0000060000002</v>
      </c>
      <c r="O51" s="14">
        <v>8935.0000220000002</v>
      </c>
      <c r="P51" s="14">
        <v>5670.0000550000004</v>
      </c>
      <c r="Q51" s="14">
        <v>8962.0000199999995</v>
      </c>
      <c r="R51" s="14">
        <v>9243.0000139999993</v>
      </c>
      <c r="S51" s="15">
        <v>11.933725388946087</v>
      </c>
      <c r="T51" s="16">
        <v>42461.000116999996</v>
      </c>
      <c r="U51" s="18">
        <v>-3.4545224545436213</v>
      </c>
    </row>
    <row r="52" spans="1:21" ht="23.25">
      <c r="A52">
        <v>51</v>
      </c>
      <c r="B52" s="2">
        <v>6519</v>
      </c>
      <c r="C52">
        <f t="shared" si="1"/>
        <v>6519.000051</v>
      </c>
      <c r="E52">
        <v>8766.0000290000007</v>
      </c>
      <c r="F52">
        <v>7385.0000479999999</v>
      </c>
      <c r="G52">
        <v>7891.0000410000002</v>
      </c>
      <c r="H52">
        <v>8722.0000299999992</v>
      </c>
      <c r="I52">
        <v>9680.0000049999999</v>
      </c>
      <c r="N52" s="17">
        <v>9283.0000130000008</v>
      </c>
      <c r="O52" s="14">
        <v>7704.0000460000001</v>
      </c>
      <c r="P52" s="14">
        <v>7089.0000490000002</v>
      </c>
      <c r="Q52" s="14">
        <v>9692.0000039999995</v>
      </c>
      <c r="R52" s="14">
        <v>8694.0000319999999</v>
      </c>
      <c r="S52" s="15">
        <v>19.843010843056309</v>
      </c>
      <c r="T52" s="16">
        <v>42462.000144000005</v>
      </c>
      <c r="U52" s="18">
        <v>-4.4545494545527617</v>
      </c>
    </row>
    <row r="53" spans="1:21" ht="23.25">
      <c r="A53">
        <v>52</v>
      </c>
      <c r="B53" s="2">
        <v>5949</v>
      </c>
      <c r="C53">
        <f t="shared" si="1"/>
        <v>5949.0000520000003</v>
      </c>
      <c r="E53">
        <v>7704.0000460000001</v>
      </c>
      <c r="F53">
        <v>9501.0000089999994</v>
      </c>
      <c r="G53">
        <v>9587.0000070000006</v>
      </c>
      <c r="H53">
        <v>8637.0000349999991</v>
      </c>
      <c r="I53">
        <v>7048.0000499999996</v>
      </c>
      <c r="N53" s="17">
        <v>8054.0000380000001</v>
      </c>
      <c r="O53" s="14">
        <v>8845.000027</v>
      </c>
      <c r="P53" s="14">
        <v>8716.0000309999996</v>
      </c>
      <c r="Q53" s="14">
        <v>8841.0000280000004</v>
      </c>
      <c r="R53" s="14">
        <v>8009.0000389999996</v>
      </c>
      <c r="S53" s="15">
        <v>55.570590843492091</v>
      </c>
      <c r="T53" s="16">
        <v>42465.000162999997</v>
      </c>
      <c r="U53" s="18">
        <v>-7.454568454544642</v>
      </c>
    </row>
    <row r="54" spans="1:21" ht="23.25">
      <c r="A54">
        <v>53</v>
      </c>
      <c r="B54" s="2">
        <v>5872</v>
      </c>
      <c r="C54">
        <f t="shared" si="1"/>
        <v>5872.0000529999998</v>
      </c>
      <c r="E54">
        <v>9283.0000130000008</v>
      </c>
      <c r="F54">
        <v>8935.0000220000002</v>
      </c>
      <c r="G54">
        <v>5679.0000540000001</v>
      </c>
      <c r="H54">
        <v>8962.0000199999995</v>
      </c>
      <c r="I54">
        <v>9580.0000080000009</v>
      </c>
      <c r="N54" s="17">
        <v>9464.0000110000001</v>
      </c>
      <c r="O54" s="14">
        <v>5949.0000520000003</v>
      </c>
      <c r="P54" s="14">
        <v>9501.0000089999994</v>
      </c>
      <c r="Q54" s="14">
        <v>8861.0000259999997</v>
      </c>
      <c r="R54" s="14">
        <v>8662.0000340000006</v>
      </c>
      <c r="S54" s="15">
        <v>422.11603120654223</v>
      </c>
      <c r="T54" s="16">
        <v>42437.000132000001</v>
      </c>
      <c r="U54" s="18">
        <v>20.545462545451301</v>
      </c>
    </row>
    <row r="55" spans="1:21" ht="23.25">
      <c r="A55">
        <v>54</v>
      </c>
      <c r="B55" s="2">
        <v>5679</v>
      </c>
      <c r="C55">
        <f t="shared" si="1"/>
        <v>5679.0000540000001</v>
      </c>
      <c r="E55">
        <v>9835.0000020000007</v>
      </c>
      <c r="F55">
        <v>8009.0000389999996</v>
      </c>
      <c r="G55">
        <v>8692.0000330000003</v>
      </c>
      <c r="H55">
        <v>7089.0000490000002</v>
      </c>
      <c r="I55">
        <v>8841.0000280000004</v>
      </c>
      <c r="N55" s="17">
        <v>6519.000051</v>
      </c>
      <c r="O55" s="14">
        <v>7933.0000399999999</v>
      </c>
      <c r="P55" s="14">
        <v>8567.0000359999995</v>
      </c>
      <c r="Q55" s="14">
        <v>9941.0000010000003</v>
      </c>
      <c r="R55" s="14">
        <v>9497.0000099999997</v>
      </c>
      <c r="S55" s="15">
        <v>0.297522842973451</v>
      </c>
      <c r="T55" s="16">
        <v>42457.000138000003</v>
      </c>
      <c r="U55" s="18">
        <v>0.54545654544926947</v>
      </c>
    </row>
    <row r="56" spans="1:21" ht="23.25">
      <c r="A56">
        <v>55</v>
      </c>
      <c r="B56" s="2">
        <v>5670</v>
      </c>
      <c r="C56">
        <f t="shared" si="1"/>
        <v>5670.0000550000004</v>
      </c>
      <c r="E56">
        <v>9239.0000149999996</v>
      </c>
      <c r="F56">
        <v>9825.0000029999992</v>
      </c>
      <c r="G56">
        <v>8567.0000359999995</v>
      </c>
      <c r="H56">
        <v>5949.0000520000003</v>
      </c>
      <c r="I56">
        <v>8898.0000249999994</v>
      </c>
      <c r="N56" s="17">
        <v>5872.0000529999998</v>
      </c>
      <c r="O56" s="14">
        <v>8999.0000180000006</v>
      </c>
      <c r="P56" s="14">
        <v>9835.0000020000007</v>
      </c>
      <c r="Q56" s="14">
        <v>9009.0000170000003</v>
      </c>
      <c r="R56" s="14">
        <v>8722.0000299999992</v>
      </c>
      <c r="S56" s="15">
        <v>422.11652429795424</v>
      </c>
      <c r="T56" s="16">
        <v>42437.000119999997</v>
      </c>
      <c r="U56" s="18">
        <v>20.545474545455363</v>
      </c>
    </row>
    <row r="57" spans="1:21" ht="24" thickBot="1">
      <c r="A57">
        <v>56</v>
      </c>
      <c r="B57" s="2">
        <v>5600</v>
      </c>
      <c r="C57">
        <f t="shared" si="1"/>
        <v>5600.0000559999999</v>
      </c>
      <c r="N57" s="19">
        <f>SUM($C$2:$C$57)-SUM(N46:R56)</f>
        <v>5600.0000559999608</v>
      </c>
      <c r="O57" s="9"/>
      <c r="P57" s="9"/>
      <c r="Q57" s="9"/>
      <c r="R57" s="9"/>
      <c r="S57" s="9"/>
      <c r="T57" s="20">
        <v>143.67290000915528</v>
      </c>
      <c r="U57" s="10">
        <v>-20.545474545477191</v>
      </c>
    </row>
  </sheetData>
  <sortState ref="B1:B58">
    <sortCondition descending="1" ref="B1"/>
  </sortState>
  <conditionalFormatting sqref="E2:I12">
    <cfRule type="duplicateValues" dxfId="1" priority="5"/>
  </conditionalFormatting>
  <conditionalFormatting sqref="E2:H12">
    <cfRule type="duplicateValues" dxfId="0" priority="6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2018-01-16T02:51:35Z</dcterms:modified>
</cp:coreProperties>
</file>