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Maevskiy\Desktop\"/>
    </mc:Choice>
  </mc:AlternateContent>
  <bookViews>
    <workbookView xWindow="0" yWindow="0" windowWidth="28800" windowHeight="12435"/>
  </bookViews>
  <sheets>
    <sheet name="1" sheetId="1" r:id="rId1"/>
    <sheet name="2" sheetId="10" r:id="rId2"/>
  </sheets>
  <definedNames>
    <definedName name="_xlnm._FilterDatabase" localSheetId="0" hidden="1">'1'!$A$9:$F$16</definedName>
    <definedName name="_xlnm._FilterDatabase" localSheetId="1" hidden="1">'2'!$A$2:$G$9</definedName>
    <definedName name="_xlnm.Print_Area" localSheetId="0">'1'!$A$1:$F$16</definedName>
  </definedNames>
  <calcPr calcId="152511"/>
</workbook>
</file>

<file path=xl/calcChain.xml><?xml version="1.0" encoding="utf-8"?>
<calcChain xmlns="http://schemas.openxmlformats.org/spreadsheetml/2006/main">
  <c r="G4" i="10" l="1"/>
  <c r="G5" i="10"/>
  <c r="G6" i="10"/>
  <c r="G7" i="10"/>
  <c r="G8" i="10"/>
  <c r="G9" i="10"/>
  <c r="G3" i="10"/>
  <c r="F10" i="1"/>
  <c r="L16" i="1" l="1"/>
  <c r="K16" i="1"/>
  <c r="J16" i="1"/>
  <c r="I16" i="1"/>
  <c r="H16" i="1"/>
  <c r="F16" i="1"/>
  <c r="L15" i="1"/>
  <c r="K15" i="1"/>
  <c r="J15" i="1"/>
  <c r="I15" i="1"/>
  <c r="H15" i="1"/>
  <c r="F15" i="1"/>
  <c r="L14" i="1"/>
  <c r="K14" i="1"/>
  <c r="J14" i="1"/>
  <c r="I14" i="1"/>
  <c r="H14" i="1"/>
  <c r="F14" i="1"/>
  <c r="L13" i="1"/>
  <c r="K13" i="1"/>
  <c r="J13" i="1"/>
  <c r="I13" i="1"/>
  <c r="H13" i="1"/>
  <c r="F13" i="1"/>
  <c r="L12" i="1"/>
  <c r="K12" i="1"/>
  <c r="J12" i="1"/>
  <c r="I12" i="1"/>
  <c r="H12" i="1"/>
  <c r="F12" i="1"/>
  <c r="L11" i="1"/>
  <c r="K11" i="1"/>
  <c r="J11" i="1"/>
  <c r="I11" i="1"/>
  <c r="H11" i="1"/>
  <c r="F11" i="1"/>
  <c r="AJ10" i="1"/>
  <c r="AI10" i="1"/>
  <c r="AH10" i="1"/>
  <c r="AG10" i="1"/>
  <c r="AF10" i="1"/>
  <c r="AE10" i="1"/>
  <c r="V10" i="1"/>
  <c r="X10" i="1" s="1"/>
  <c r="U10" i="1"/>
  <c r="AK10" i="1" s="1"/>
  <c r="L10" i="1"/>
  <c r="K10" i="1"/>
  <c r="J10" i="1"/>
  <c r="I10" i="1"/>
  <c r="H10" i="1"/>
  <c r="W10" i="1" l="1"/>
  <c r="Y10" i="1" s="1"/>
  <c r="AA10" i="1" s="1"/>
  <c r="AC10" i="1" s="1"/>
  <c r="AN10" i="1"/>
  <c r="Z10" i="1"/>
  <c r="AB10" i="1" s="1"/>
  <c r="AD10" i="1" s="1"/>
  <c r="AL10" i="1"/>
  <c r="AM10" i="1" l="1"/>
</calcChain>
</file>

<file path=xl/sharedStrings.xml><?xml version="1.0" encoding="utf-8"?>
<sst xmlns="http://schemas.openxmlformats.org/spreadsheetml/2006/main" count="41" uniqueCount="28">
  <si>
    <t>Обоснование</t>
  </si>
  <si>
    <t>Наименование</t>
  </si>
  <si>
    <t>Eд. изм.</t>
  </si>
  <si>
    <t>Кол.</t>
  </si>
  <si>
    <t>Стоимость единицы, руб.</t>
  </si>
  <si>
    <t>Общая стоимость, руб.</t>
  </si>
  <si>
    <t>Всего</t>
  </si>
  <si>
    <t>шт</t>
  </si>
  <si>
    <t>Всего по сметам</t>
  </si>
  <si>
    <t>Нименование</t>
  </si>
  <si>
    <t>еи</t>
  </si>
  <si>
    <t>кол-во</t>
  </si>
  <si>
    <t>Цена в руб., без НДС</t>
  </si>
  <si>
    <t>Итого, без НДС</t>
  </si>
  <si>
    <t xml:space="preserve">Вентиляторный доводчик </t>
  </si>
  <si>
    <t xml:space="preserve">Вентиляторный доводчик настенный (фанкойл) </t>
  </si>
  <si>
    <t xml:space="preserve">Доводчик вентиляторный  настенный (фенкойл)  в комплекте с автоматикой, обвязкой (комбинированный регул. клапан, привод, шаровый вентиль, баланс. клапан, гибкие шланги </t>
  </si>
  <si>
    <t xml:space="preserve">Доводчик вентиляторный кассетного типа (фенкойл)  в комплекте с автоматикой, обвязкой (комбинированный регул. клапан, привод, шаровый вентиль, баланс. клапан, гибкие шланги - 2 шт) </t>
  </si>
  <si>
    <t xml:space="preserve">Вентиляторный доводчик кассетный (фанкойл)  FCL42VSM   в комплекте с автоматикой, обвязкой </t>
  </si>
  <si>
    <t>Чиллер</t>
  </si>
  <si>
    <t>Вентиляторный доводчик</t>
  </si>
  <si>
    <t xml:space="preserve">Вентиляторный доводчик кассетный (фанкойл) </t>
  </si>
  <si>
    <t xml:space="preserve">Пункт тепловой автоматизированный </t>
  </si>
  <si>
    <t xml:space="preserve">Доводчик </t>
  </si>
  <si>
    <t>Доводчик</t>
  </si>
  <si>
    <t>Вентиляторный доводчик настенный (фанкойл) в комплекте</t>
  </si>
  <si>
    <t>Пункт тепловой автоматизированный "Взлет АТП"</t>
  </si>
  <si>
    <t>Чиллер со встроенной автоматикой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</si>
</sst>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.000"/>
    <numFmt numFmtId="165" formatCode="_-* #,##0\ _₽_-;\-* #,##0\ _₽_-;_-* &quot;-&quot;??\ _₽_-;_-@_-"/>
    <numFmt numFmtId="166" formatCode="0.00000"/>
    <numFmt numFmtId="167" formatCode="#,##0.00\ &quot;₽&quot;"/>
  </numFmts>
  <fonts count="19" x14ac:knownFonts="1">
    <font>
      <sz val="11"/>
      <color theme="1"/>
      <name val="Cambria"/>
      <family val="2"/>
      <charset val="204"/>
    </font>
    <font>
      <sz val="11"/>
      <color theme="1"/>
      <name val="Cambria"/>
      <family val="2"/>
      <charset val="204"/>
    </font>
    <font>
      <sz val="10"/>
      <name val="Arial Cyr"/>
      <charset val="204"/>
    </font>
    <font>
      <sz val="10"/>
      <name val="Cambria"/>
      <family val="1"/>
      <charset val="204"/>
      <scheme val="major"/>
    </font>
    <font>
      <b/>
      <u/>
      <sz val="10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8"/>
      <name val="Cambria"/>
      <family val="1"/>
      <charset val="204"/>
      <scheme val="major"/>
    </font>
    <font>
      <b/>
      <sz val="8"/>
      <name val="Cambria"/>
      <family val="1"/>
      <charset val="204"/>
      <scheme val="major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u/>
      <sz val="14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  <xf numFmtId="0" fontId="11" fillId="0" borderId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2" applyFont="1"/>
    <xf numFmtId="164" fontId="5" fillId="0" borderId="0" xfId="2" applyNumberFormat="1" applyFont="1" applyBorder="1" applyAlignment="1">
      <alignment vertical="center"/>
    </xf>
    <xf numFmtId="164" fontId="6" fillId="0" borderId="0" xfId="2" applyNumberFormat="1" applyFont="1" applyBorder="1" applyAlignment="1">
      <alignment vertical="center"/>
    </xf>
    <xf numFmtId="1" fontId="4" fillId="0" borderId="0" xfId="2" applyNumberFormat="1" applyFont="1" applyBorder="1" applyAlignment="1">
      <alignment vertical="center" wrapText="1"/>
    </xf>
    <xf numFmtId="1" fontId="7" fillId="0" borderId="0" xfId="2" applyNumberFormat="1" applyFont="1" applyBorder="1" applyAlignment="1">
      <alignment horizontal="right" wrapText="1"/>
    </xf>
    <xf numFmtId="1" fontId="3" fillId="0" borderId="0" xfId="2" applyNumberFormat="1" applyFont="1" applyBorder="1" applyAlignment="1">
      <alignment vertical="center" wrapText="1"/>
    </xf>
    <xf numFmtId="1" fontId="7" fillId="0" borderId="0" xfId="2" applyNumberFormat="1" applyFont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horizontal="center" vertical="center"/>
    </xf>
    <xf numFmtId="0" fontId="7" fillId="2" borderId="5" xfId="2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3" fillId="0" borderId="0" xfId="3" applyFont="1"/>
    <xf numFmtId="0" fontId="7" fillId="0" borderId="0" xfId="2" applyFont="1"/>
    <xf numFmtId="164" fontId="13" fillId="0" borderId="0" xfId="2" applyNumberFormat="1" applyFont="1" applyAlignment="1">
      <alignment vertical="center"/>
    </xf>
    <xf numFmtId="165" fontId="7" fillId="0" borderId="0" xfId="1" applyNumberFormat="1" applyFont="1" applyBorder="1" applyAlignment="1">
      <alignment horizontal="center" vertical="center" wrapText="1"/>
    </xf>
    <xf numFmtId="2" fontId="8" fillId="0" borderId="2" xfId="2" applyNumberFormat="1" applyFont="1" applyBorder="1" applyAlignment="1">
      <alignment horizontal="center" vertical="center"/>
    </xf>
    <xf numFmtId="2" fontId="13" fillId="0" borderId="0" xfId="2" applyNumberFormat="1" applyFont="1" applyAlignment="1">
      <alignment vertical="center"/>
    </xf>
    <xf numFmtId="2" fontId="7" fillId="0" borderId="0" xfId="2" applyNumberFormat="1" applyFont="1"/>
    <xf numFmtId="2" fontId="7" fillId="2" borderId="5" xfId="2" applyNumberFormat="1" applyFont="1" applyFill="1" applyBorder="1" applyAlignment="1">
      <alignment horizontal="center" vertical="center"/>
    </xf>
    <xf numFmtId="2" fontId="3" fillId="0" borderId="0" xfId="1" applyNumberFormat="1" applyFont="1"/>
    <xf numFmtId="2" fontId="15" fillId="0" borderId="0" xfId="2" applyNumberFormat="1" applyFont="1" applyBorder="1" applyAlignment="1">
      <alignment horizontal="right" vertical="center"/>
    </xf>
    <xf numFmtId="2" fontId="15" fillId="0" borderId="0" xfId="2" applyNumberFormat="1" applyFont="1" applyBorder="1" applyAlignment="1">
      <alignment horizontal="right" wrapText="1"/>
    </xf>
    <xf numFmtId="2" fontId="15" fillId="0" borderId="0" xfId="2" applyNumberFormat="1" applyFont="1" applyBorder="1" applyAlignment="1">
      <alignment horizontal="right" vertical="center" wrapText="1"/>
    </xf>
    <xf numFmtId="2" fontId="8" fillId="0" borderId="2" xfId="1" applyNumberFormat="1" applyFont="1" applyBorder="1" applyAlignment="1">
      <alignment horizontal="center" vertical="center"/>
    </xf>
    <xf numFmtId="2" fontId="14" fillId="3" borderId="5" xfId="1" applyNumberFormat="1" applyFont="1" applyFill="1" applyBorder="1" applyAlignment="1">
      <alignment horizontal="center" vertical="center"/>
    </xf>
    <xf numFmtId="0" fontId="16" fillId="4" borderId="6" xfId="0" applyFont="1" applyFill="1" applyBorder="1"/>
    <xf numFmtId="0" fontId="17" fillId="4" borderId="6" xfId="0" applyFont="1" applyFill="1" applyBorder="1" applyAlignment="1">
      <alignment horizontal="center" vertical="center"/>
    </xf>
    <xf numFmtId="0" fontId="16" fillId="4" borderId="0" xfId="0" applyFont="1" applyFill="1"/>
    <xf numFmtId="0" fontId="9" fillId="5" borderId="5" xfId="2" applyFont="1" applyFill="1" applyBorder="1" applyAlignment="1">
      <alignment horizontal="left" vertical="top" wrapText="1"/>
    </xf>
    <xf numFmtId="0" fontId="7" fillId="5" borderId="5" xfId="2" applyFont="1" applyFill="1" applyBorder="1" applyAlignment="1">
      <alignment horizontal="left" vertical="top" wrapText="1"/>
    </xf>
    <xf numFmtId="0" fontId="7" fillId="5" borderId="5" xfId="2" applyNumberFormat="1" applyFont="1" applyFill="1" applyBorder="1" applyAlignment="1">
      <alignment horizontal="center" vertical="top" wrapText="1"/>
    </xf>
    <xf numFmtId="2" fontId="7" fillId="5" borderId="5" xfId="1" applyNumberFormat="1" applyFont="1" applyFill="1" applyBorder="1" applyAlignment="1">
      <alignment horizontal="right" vertical="top" wrapText="1"/>
    </xf>
    <xf numFmtId="2" fontId="3" fillId="5" borderId="5" xfId="1" applyNumberFormat="1" applyFont="1" applyFill="1" applyBorder="1" applyAlignment="1">
      <alignment horizontal="right" vertical="top" wrapText="1"/>
    </xf>
    <xf numFmtId="0" fontId="9" fillId="5" borderId="5" xfId="3" applyFont="1" applyFill="1" applyBorder="1" applyAlignment="1">
      <alignment horizontal="left" vertical="top" wrapText="1"/>
    </xf>
    <xf numFmtId="0" fontId="7" fillId="5" borderId="5" xfId="3" applyNumberFormat="1" applyFont="1" applyFill="1" applyBorder="1" applyAlignment="1">
      <alignment horizontal="center" vertical="top" wrapText="1"/>
    </xf>
    <xf numFmtId="167" fontId="17" fillId="4" borderId="6" xfId="0" applyNumberFormat="1" applyFont="1" applyFill="1" applyBorder="1" applyAlignment="1">
      <alignment horizontal="center" vertical="center" wrapText="1"/>
    </xf>
    <xf numFmtId="167" fontId="17" fillId="4" borderId="6" xfId="0" applyNumberFormat="1" applyFont="1" applyFill="1" applyBorder="1" applyAlignment="1">
      <alignment horizontal="center" vertical="center"/>
    </xf>
    <xf numFmtId="167" fontId="16" fillId="4" borderId="0" xfId="0" applyNumberFormat="1" applyFont="1" applyFill="1"/>
    <xf numFmtId="1" fontId="18" fillId="6" borderId="6" xfId="0" applyNumberFormat="1" applyFont="1" applyFill="1" applyBorder="1" applyAlignment="1">
      <alignment horizontal="center" vertical="center"/>
    </xf>
    <xf numFmtId="49" fontId="18" fillId="6" borderId="6" xfId="0" applyNumberFormat="1" applyFont="1" applyFill="1" applyBorder="1" applyAlignment="1">
      <alignment horizontal="center" vertical="center" wrapText="1"/>
    </xf>
    <xf numFmtId="0" fontId="18" fillId="6" borderId="6" xfId="0" applyNumberFormat="1" applyFont="1" applyFill="1" applyBorder="1" applyAlignment="1">
      <alignment horizontal="justify" vertical="center" wrapText="1"/>
    </xf>
    <xf numFmtId="49" fontId="18" fillId="6" borderId="6" xfId="0" applyNumberFormat="1" applyFont="1" applyFill="1" applyBorder="1" applyAlignment="1">
      <alignment horizontal="center" vertical="center"/>
    </xf>
    <xf numFmtId="166" fontId="18" fillId="6" borderId="6" xfId="0" applyNumberFormat="1" applyFont="1" applyFill="1" applyBorder="1" applyAlignment="1">
      <alignment horizontal="center" vertical="center"/>
    </xf>
    <xf numFmtId="2" fontId="18" fillId="6" borderId="6" xfId="0" applyNumberFormat="1" applyFont="1" applyFill="1" applyBorder="1" applyAlignment="1">
      <alignment horizontal="center" vertical="center"/>
    </xf>
    <xf numFmtId="3" fontId="18" fillId="6" borderId="7" xfId="0" applyNumberFormat="1" applyFont="1" applyFill="1" applyBorder="1" applyAlignment="1">
      <alignment horizontal="center" vertical="center"/>
    </xf>
    <xf numFmtId="0" fontId="3" fillId="0" borderId="8" xfId="2" applyFont="1" applyBorder="1" applyAlignment="1">
      <alignment horizontal="center"/>
    </xf>
    <xf numFmtId="0" fontId="3" fillId="0" borderId="0" xfId="2" applyFont="1" applyAlignment="1">
      <alignment horizontal="center"/>
    </xf>
    <xf numFmtId="164" fontId="7" fillId="0" borderId="1" xfId="2" applyNumberFormat="1" applyFont="1" applyBorder="1" applyAlignment="1">
      <alignment horizontal="center" vertical="center" wrapText="1"/>
    </xf>
    <xf numFmtId="164" fontId="7" fillId="0" borderId="3" xfId="2" applyNumberFormat="1" applyFont="1" applyBorder="1" applyAlignment="1">
      <alignment horizontal="center" vertical="center" wrapText="1"/>
    </xf>
    <xf numFmtId="164" fontId="7" fillId="0" borderId="4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/>
    </xf>
    <xf numFmtId="2" fontId="7" fillId="0" borderId="4" xfId="2" applyNumberFormat="1" applyFont="1" applyBorder="1" applyAlignment="1">
      <alignment horizontal="center" vertical="center"/>
    </xf>
    <xf numFmtId="2" fontId="8" fillId="0" borderId="1" xfId="1" applyNumberFormat="1" applyFont="1" applyBorder="1" applyAlignment="1">
      <alignment horizontal="center" vertical="center"/>
    </xf>
    <xf numFmtId="2" fontId="8" fillId="0" borderId="4" xfId="1" applyNumberFormat="1" applyFont="1" applyBorder="1" applyAlignment="1">
      <alignment horizontal="center" vertical="center"/>
    </xf>
    <xf numFmtId="1" fontId="8" fillId="0" borderId="1" xfId="2" applyNumberFormat="1" applyFont="1" applyBorder="1" applyAlignment="1">
      <alignment horizontal="center" vertical="center" wrapText="1"/>
    </xf>
    <xf numFmtId="1" fontId="8" fillId="0" borderId="3" xfId="2" applyNumberFormat="1" applyFont="1" applyBorder="1" applyAlignment="1">
      <alignment horizontal="center" vertical="center" wrapText="1"/>
    </xf>
    <xf numFmtId="1" fontId="8" fillId="0" borderId="4" xfId="2" applyNumberFormat="1" applyFont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left" vertical="center" wrapText="1"/>
    </xf>
  </cellXfs>
  <cellStyles count="8">
    <cellStyle name="Обычный" xfId="0" builtinId="0"/>
    <cellStyle name="Обычный 2" xfId="3"/>
    <cellStyle name="Обычный 2 2" xfId="2"/>
    <cellStyle name="Обычный 3" xfId="4"/>
    <cellStyle name="Обычный 4" xfId="5"/>
    <cellStyle name="Финансовый" xfId="1" builtinId="3"/>
    <cellStyle name="Финансовый 2" xfId="6"/>
    <cellStyle name="Финансовый 3" xfId="7"/>
  </cellStyles>
  <dxfs count="1"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/>
    <pageSetUpPr fitToPage="1"/>
  </sheetPr>
  <dimension ref="A1:AN16"/>
  <sheetViews>
    <sheetView tabSelected="1" zoomScaleNormal="100" workbookViewId="0">
      <pane xSplit="5" ySplit="9" topLeftCell="F10" activePane="bottomRight" state="frozen"/>
      <selection pane="topRight" activeCell="J1" sqref="J1"/>
      <selection pane="bottomLeft" activeCell="A12" sqref="A12"/>
      <selection pane="bottomRight" activeCell="H12" sqref="H12"/>
    </sheetView>
  </sheetViews>
  <sheetFormatPr defaultColWidth="7.875" defaultRowHeight="14.25" outlineLevelRow="1" x14ac:dyDescent="0.2"/>
  <cols>
    <col min="1" max="1" width="23.875" style="1" customWidth="1"/>
    <col min="2" max="2" width="41" style="12" customWidth="1"/>
    <col min="3" max="3" width="10.5" style="12" customWidth="1"/>
    <col min="4" max="4" width="10.375" style="12" customWidth="1"/>
    <col min="5" max="5" width="16.125" style="17" customWidth="1"/>
    <col min="6" max="6" width="19.125" style="19" customWidth="1"/>
    <col min="7" max="7" width="13.375" style="1" customWidth="1"/>
    <col min="8" max="8" width="16.375" style="1" customWidth="1"/>
    <col min="9" max="9" width="14.25" style="1" customWidth="1"/>
    <col min="10" max="10" width="14.5" style="1" customWidth="1"/>
    <col min="11" max="11" width="20.875" style="1" customWidth="1"/>
    <col min="12" max="16384" width="7.875" style="1"/>
  </cols>
  <sheetData>
    <row r="1" spans="1:40" ht="18" x14ac:dyDescent="0.2">
      <c r="A1" s="13"/>
      <c r="B1" s="13"/>
      <c r="C1" s="13"/>
      <c r="D1" s="13"/>
      <c r="E1" s="16"/>
    </row>
    <row r="2" spans="1:40" ht="18" x14ac:dyDescent="0.2">
      <c r="A2" s="2"/>
      <c r="B2" s="3"/>
      <c r="C2" s="3"/>
      <c r="D2" s="3"/>
      <c r="F2" s="20"/>
    </row>
    <row r="3" spans="1:40" ht="19.5" customHeight="1" x14ac:dyDescent="0.25">
      <c r="A3" s="4"/>
      <c r="B3" s="5"/>
      <c r="C3" s="5"/>
      <c r="D3" s="5"/>
      <c r="F3" s="21"/>
    </row>
    <row r="4" spans="1:40" ht="19.5" customHeight="1" x14ac:dyDescent="0.25">
      <c r="A4" s="4"/>
      <c r="B4" s="5"/>
      <c r="C4" s="5"/>
      <c r="D4" s="5"/>
      <c r="F4" s="21"/>
    </row>
    <row r="5" spans="1:40" ht="17.25" customHeight="1" x14ac:dyDescent="0.2">
      <c r="A5" s="6"/>
      <c r="B5" s="7"/>
      <c r="C5" s="7"/>
      <c r="D5" s="14"/>
      <c r="F5" s="22"/>
    </row>
    <row r="6" spans="1:40" ht="11.25" customHeight="1" x14ac:dyDescent="0.2">
      <c r="A6" s="57" t="s">
        <v>0</v>
      </c>
      <c r="B6" s="47" t="s">
        <v>1</v>
      </c>
      <c r="C6" s="50" t="s">
        <v>2</v>
      </c>
      <c r="D6" s="50" t="s">
        <v>3</v>
      </c>
      <c r="E6" s="15" t="s">
        <v>4</v>
      </c>
      <c r="F6" s="23" t="s">
        <v>5</v>
      </c>
    </row>
    <row r="7" spans="1:40" ht="19.5" customHeight="1" x14ac:dyDescent="0.2">
      <c r="A7" s="58"/>
      <c r="B7" s="48"/>
      <c r="C7" s="51"/>
      <c r="D7" s="51"/>
      <c r="E7" s="53" t="s">
        <v>6</v>
      </c>
      <c r="F7" s="55" t="s">
        <v>8</v>
      </c>
    </row>
    <row r="8" spans="1:40" ht="19.5" customHeight="1" x14ac:dyDescent="0.2">
      <c r="A8" s="59"/>
      <c r="B8" s="49"/>
      <c r="C8" s="52"/>
      <c r="D8" s="52"/>
      <c r="E8" s="54"/>
      <c r="F8" s="56"/>
      <c r="G8" s="45"/>
      <c r="H8" s="46"/>
      <c r="I8" s="46"/>
      <c r="J8" s="46"/>
      <c r="K8" s="46"/>
    </row>
    <row r="9" spans="1:40" s="10" customFormat="1" ht="12.75" customHeight="1" outlineLevel="1" x14ac:dyDescent="0.2">
      <c r="A9" s="8">
        <v>2</v>
      </c>
      <c r="B9" s="9">
        <v>3</v>
      </c>
      <c r="C9" s="9">
        <v>4</v>
      </c>
      <c r="D9" s="9">
        <v>5</v>
      </c>
      <c r="E9" s="18">
        <v>6</v>
      </c>
      <c r="F9" s="24"/>
    </row>
    <row r="10" spans="1:40" ht="24.95" customHeight="1" outlineLevel="1" x14ac:dyDescent="0.2">
      <c r="A10" s="28">
        <v>1</v>
      </c>
      <c r="B10" s="29" t="s">
        <v>26</v>
      </c>
      <c r="C10" s="30" t="s">
        <v>7</v>
      </c>
      <c r="D10" s="30">
        <v>1</v>
      </c>
      <c r="E10" s="31">
        <v>379928</v>
      </c>
      <c r="F10" s="32">
        <f>D10*E10</f>
        <v>379928</v>
      </c>
      <c r="H10" s="1" t="str">
        <f>IFERROR(VLOOKUP(#REF!,'2'!$A$2:$F$9,2,0),"")</f>
        <v/>
      </c>
      <c r="I10" s="1" t="str">
        <f>IFERROR(VLOOKUP(#REF!,'2'!$A$2:$F$9,3,0),"")</f>
        <v/>
      </c>
      <c r="J10" s="1" t="str">
        <f>IFERROR(VLOOKUP(#REF!,'2'!$A$2:$F$9,4,0),"")</f>
        <v/>
      </c>
      <c r="K10" s="1" t="str">
        <f>IFERROR(VLOOKUP(#REF!,'2'!$A$2:$F$9,5,0),"")</f>
        <v/>
      </c>
      <c r="L10" s="1" t="str">
        <f>IFERROR(VLOOKUP(#REF!,'2'!$A$2:$F$9,6,0),"")</f>
        <v/>
      </c>
      <c r="U10" s="1" t="str">
        <f>IFERROR(VLOOKUP(S10,'2'!M2:S9,1,0),"")</f>
        <v/>
      </c>
      <c r="V10" s="1" t="str">
        <f>IFERROR(VLOOKUP(T10,'2'!N2:T9,1,0),"")</f>
        <v/>
      </c>
      <c r="W10" s="1" t="str">
        <f>IFERROR(VLOOKUP(U10,'2'!O2:U9,1,0),"")</f>
        <v/>
      </c>
      <c r="X10" s="1" t="str">
        <f>IFERROR(VLOOKUP(V10,'2'!P2:V9,1,0),"")</f>
        <v/>
      </c>
      <c r="Y10" s="1" t="str">
        <f>IFERROR(VLOOKUP(W10,'2'!Q2:W9,1,0),"")</f>
        <v/>
      </c>
      <c r="Z10" s="1" t="str">
        <f>IFERROR(VLOOKUP(X10,'2'!R2:X9,1,0),"")</f>
        <v/>
      </c>
      <c r="AA10" s="1" t="str">
        <f>IFERROR(VLOOKUP(Y10,'2'!S2:Y9,1,0),"")</f>
        <v/>
      </c>
      <c r="AB10" s="1" t="str">
        <f>IFERROR(VLOOKUP(Z10,'2'!T2:Z9,1,0),"")</f>
        <v/>
      </c>
      <c r="AC10" s="1" t="str">
        <f>IFERROR(VLOOKUP(AA10,'2'!U2:AA9,1,0),"")</f>
        <v/>
      </c>
      <c r="AD10" s="1" t="str">
        <f>IFERROR(VLOOKUP(AB10,'2'!V2:AB9,1,0),"")</f>
        <v/>
      </c>
      <c r="AE10" s="1" t="str">
        <f>IFERROR(VLOOKUP(O10,'2'!W2:AC9,1,0),"")</f>
        <v/>
      </c>
      <c r="AF10" s="1" t="str">
        <f>IFERROR(VLOOKUP(P10,'2'!X2:AD9,1,0),"")</f>
        <v/>
      </c>
      <c r="AG10" s="1" t="str">
        <f>IFERROR(VLOOKUP(Q10,'2'!Y2:AE9,1,0),"")</f>
        <v/>
      </c>
      <c r="AH10" s="1" t="str">
        <f>IFERROR(VLOOKUP(R10,'2'!Z2:AF9,1,0),"")</f>
        <v/>
      </c>
      <c r="AI10" s="1" t="str">
        <f>IFERROR(VLOOKUP(S10,'2'!AA2:AG9,1,0),"")</f>
        <v/>
      </c>
      <c r="AJ10" s="1" t="str">
        <f>IFERROR(VLOOKUP(T10,'2'!AB2:AH9,1,0),"")</f>
        <v/>
      </c>
      <c r="AK10" s="1" t="str">
        <f>IFERROR(VLOOKUP(U10,'2'!AC2:AI9,1,0),"")</f>
        <v/>
      </c>
      <c r="AL10" s="1" t="str">
        <f>IFERROR(VLOOKUP(V10,'2'!AD2:AJ9,1,0),"")</f>
        <v/>
      </c>
      <c r="AM10" s="1" t="str">
        <f>IFERROR(VLOOKUP(W10,'2'!AE2:AK9,1,0),"")</f>
        <v/>
      </c>
      <c r="AN10" s="1" t="str">
        <f>IFERROR(VLOOKUP(X10,'2'!AF2:AL9,1,0),"")</f>
        <v/>
      </c>
    </row>
    <row r="11" spans="1:40" ht="24.95" customHeight="1" outlineLevel="1" x14ac:dyDescent="0.2">
      <c r="A11" s="28">
        <v>2</v>
      </c>
      <c r="B11" s="29" t="s">
        <v>27</v>
      </c>
      <c r="C11" s="30" t="s">
        <v>7</v>
      </c>
      <c r="D11" s="30">
        <v>1</v>
      </c>
      <c r="E11" s="31">
        <v>2550812</v>
      </c>
      <c r="F11" s="32">
        <f t="shared" ref="F11:F13" si="0">D11*E11</f>
        <v>2550812</v>
      </c>
      <c r="H11" s="1" t="str">
        <f>IFERROR(VLOOKUP(#REF!,'2'!$A$2:$F$9,2,0),"")</f>
        <v/>
      </c>
      <c r="I11" s="1" t="str">
        <f>IFERROR(VLOOKUP(#REF!,'2'!$A$2:$F$9,3,0),"")</f>
        <v/>
      </c>
      <c r="J11" s="1" t="str">
        <f>IFERROR(VLOOKUP(#REF!,'2'!$A$2:$F$9,4,0),"")</f>
        <v/>
      </c>
      <c r="K11" s="1" t="str">
        <f>IFERROR(VLOOKUP(#REF!,'2'!$A$2:$F$9,5,0),"")</f>
        <v/>
      </c>
      <c r="L11" s="1" t="str">
        <f>IFERROR(VLOOKUP(#REF!,'2'!$A$2:$F$9,6,0),"")</f>
        <v/>
      </c>
    </row>
    <row r="12" spans="1:40" ht="24.95" customHeight="1" outlineLevel="1" x14ac:dyDescent="0.2">
      <c r="A12" s="28">
        <v>3</v>
      </c>
      <c r="B12" s="29" t="s">
        <v>14</v>
      </c>
      <c r="C12" s="30" t="s">
        <v>7</v>
      </c>
      <c r="D12" s="30">
        <v>25</v>
      </c>
      <c r="E12" s="31">
        <v>38962</v>
      </c>
      <c r="F12" s="32">
        <f t="shared" si="0"/>
        <v>974050</v>
      </c>
      <c r="H12" s="1" t="str">
        <f>IFERROR(VLOOKUP(#REF!,'2'!$A$2:$F$9,2,0),"")</f>
        <v/>
      </c>
      <c r="I12" s="1" t="str">
        <f>IFERROR(VLOOKUP(#REF!,'2'!$A$2:$F$9,3,0),"")</f>
        <v/>
      </c>
      <c r="J12" s="1" t="str">
        <f>IFERROR(VLOOKUP(#REF!,'2'!$A$2:$F$9,4,0),"")</f>
        <v/>
      </c>
      <c r="K12" s="1" t="str">
        <f>IFERROR(VLOOKUP(#REF!,'2'!$A$2:$F$9,5,0),"")</f>
        <v/>
      </c>
      <c r="L12" s="1" t="str">
        <f>IFERROR(VLOOKUP(#REF!,'2'!$A$2:$F$9,6,0),"")</f>
        <v/>
      </c>
    </row>
    <row r="13" spans="1:40" ht="24.95" customHeight="1" outlineLevel="1" x14ac:dyDescent="0.2">
      <c r="A13" s="28">
        <v>4</v>
      </c>
      <c r="B13" s="29" t="s">
        <v>15</v>
      </c>
      <c r="C13" s="30" t="s">
        <v>7</v>
      </c>
      <c r="D13" s="30">
        <v>1</v>
      </c>
      <c r="E13" s="31">
        <v>24310</v>
      </c>
      <c r="F13" s="32">
        <f t="shared" si="0"/>
        <v>24310</v>
      </c>
      <c r="H13" s="1" t="str">
        <f>IFERROR(VLOOKUP(#REF!,'2'!$A$2:$F$9,2,0),"")</f>
        <v/>
      </c>
      <c r="I13" s="1" t="str">
        <f>IFERROR(VLOOKUP(#REF!,'2'!$A$2:$F$9,3,0),"")</f>
        <v/>
      </c>
      <c r="J13" s="1" t="str">
        <f>IFERROR(VLOOKUP(#REF!,'2'!$A$2:$F$9,4,0),"")</f>
        <v/>
      </c>
      <c r="K13" s="1" t="str">
        <f>IFERROR(VLOOKUP(#REF!,'2'!$A$2:$F$9,5,0),"")</f>
        <v/>
      </c>
      <c r="L13" s="1" t="str">
        <f>IFERROR(VLOOKUP(#REF!,'2'!$A$2:$F$9,6,0),"")</f>
        <v/>
      </c>
    </row>
    <row r="14" spans="1:40" s="11" customFormat="1" ht="24.95" customHeight="1" outlineLevel="1" x14ac:dyDescent="0.2">
      <c r="A14" s="33">
        <v>5</v>
      </c>
      <c r="B14" s="29" t="s">
        <v>16</v>
      </c>
      <c r="C14" s="34" t="s">
        <v>7</v>
      </c>
      <c r="D14" s="34">
        <v>7</v>
      </c>
      <c r="E14" s="31">
        <v>24310</v>
      </c>
      <c r="F14" s="32">
        <f t="shared" ref="F14:F15" si="1">D14*E14</f>
        <v>170170</v>
      </c>
      <c r="G14" s="1"/>
      <c r="H14" s="1" t="str">
        <f>IFERROR(VLOOKUP(#REF!,'2'!A10:F1002,2,0),"")</f>
        <v/>
      </c>
      <c r="I14" s="1" t="str">
        <f>IFERROR(VLOOKUP(#REF!,'2'!A10:F1002,3,0),"")</f>
        <v/>
      </c>
      <c r="J14" s="1" t="str">
        <f>IFERROR(VLOOKUP(#REF!,'2'!A10:F1002,4,0),"")</f>
        <v/>
      </c>
      <c r="K14" s="1" t="str">
        <f>IFERROR(VLOOKUP(#REF!,'2'!A10:F1002,5,0),"")</f>
        <v/>
      </c>
      <c r="L14" s="1" t="str">
        <f>IFERROR(VLOOKUP(#REF!,'2'!A10:F1002,6,0),"")</f>
        <v/>
      </c>
    </row>
    <row r="15" spans="1:40" s="11" customFormat="1" ht="24.95" customHeight="1" outlineLevel="1" x14ac:dyDescent="0.2">
      <c r="A15" s="33">
        <v>6</v>
      </c>
      <c r="B15" s="29" t="s">
        <v>17</v>
      </c>
      <c r="C15" s="34" t="s">
        <v>7</v>
      </c>
      <c r="D15" s="34">
        <v>6</v>
      </c>
      <c r="E15" s="31">
        <v>38962</v>
      </c>
      <c r="F15" s="32">
        <f t="shared" si="1"/>
        <v>233772</v>
      </c>
      <c r="G15" s="1"/>
      <c r="H15" s="1" t="str">
        <f>IFERROR(VLOOKUP(#REF!,'2'!A10:F1003,2,0),"")</f>
        <v/>
      </c>
      <c r="I15" s="1" t="str">
        <f>IFERROR(VLOOKUP(#REF!,'2'!A10:F1003,3,0),"")</f>
        <v/>
      </c>
      <c r="J15" s="1" t="str">
        <f>IFERROR(VLOOKUP(#REF!,'2'!A10:F1003,4,0),"")</f>
        <v/>
      </c>
      <c r="K15" s="1" t="str">
        <f>IFERROR(VLOOKUP(#REF!,'2'!A10:F1003,5,0),"")</f>
        <v/>
      </c>
      <c r="L15" s="1" t="str">
        <f>IFERROR(VLOOKUP(#REF!,'2'!A10:F1003,6,0),"")</f>
        <v/>
      </c>
    </row>
    <row r="16" spans="1:40" s="11" customFormat="1" ht="24.95" customHeight="1" outlineLevel="1" x14ac:dyDescent="0.2">
      <c r="A16" s="33">
        <v>7</v>
      </c>
      <c r="B16" s="29" t="s">
        <v>18</v>
      </c>
      <c r="C16" s="34" t="s">
        <v>7</v>
      </c>
      <c r="D16" s="34">
        <v>14</v>
      </c>
      <c r="E16" s="31">
        <v>38962</v>
      </c>
      <c r="F16" s="32">
        <f t="shared" ref="F16" si="2">D16*E16</f>
        <v>545468</v>
      </c>
      <c r="G16" s="1"/>
      <c r="H16" s="1" t="str">
        <f>IFERROR(VLOOKUP(#REF!,'2'!A10:F1108,2,0),"")</f>
        <v/>
      </c>
      <c r="I16" s="1" t="str">
        <f>IFERROR(VLOOKUP(#REF!,'2'!A10:F1108,3,0),"")</f>
        <v/>
      </c>
      <c r="J16" s="1" t="str">
        <f>IFERROR(VLOOKUP(#REF!,'2'!A10:F1108,4,0),"")</f>
        <v/>
      </c>
      <c r="K16" s="1" t="str">
        <f>IFERROR(VLOOKUP(#REF!,'2'!A10:F1108,5,0),"")</f>
        <v/>
      </c>
      <c r="L16" s="1" t="str">
        <f>IFERROR(VLOOKUP(#REF!,'2'!A10:F1108,6,0),"")</f>
        <v/>
      </c>
    </row>
  </sheetData>
  <autoFilter ref="A9:F16">
    <sortState ref="A526:Y526">
      <sortCondition ref="B9:B2501"/>
    </sortState>
  </autoFilter>
  <mergeCells count="7">
    <mergeCell ref="A6:A8"/>
    <mergeCell ref="G8:K8"/>
    <mergeCell ref="B6:B8"/>
    <mergeCell ref="C6:C8"/>
    <mergeCell ref="D6:D8"/>
    <mergeCell ref="E7:E8"/>
    <mergeCell ref="F7:F8"/>
  </mergeCells>
  <conditionalFormatting sqref="B10:B16">
    <cfRule type="expression" dxfId="0" priority="7">
      <formula>#REF!&lt;&gt;0</formula>
    </cfRule>
  </conditionalFormatting>
  <pageMargins left="0.39370078740157483" right="0.39370078740157483" top="1.1811023622047245" bottom="0.78740157480314965" header="0.59055118110236227" footer="0.39370078740157483"/>
  <pageSetup paperSize="9" scale="33" firstPageNumber="297" fitToHeight="0" orientation="portrait" useFirstPageNumber="1" r:id="rId1"/>
  <headerFooter>
    <oddHeader>&amp;L&amp;7 28.10.2017 10:28
Заказ - 9802.РП.0-1
v50_lenobl_2014&amp;C&amp;7 Программно-методический комплекс "Инвестор+"
9802.РП.0.1-СД.201601.ЛРС.221708386з&amp;R&amp;7 Рег. № 221708386з &amp;12 &amp;B &amp;P</oddHeader>
    <oddFooter>&amp;R &amp;12 &amp;B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C11" sqref="C11"/>
    </sheetView>
  </sheetViews>
  <sheetFormatPr defaultRowHeight="15" x14ac:dyDescent="0.25"/>
  <cols>
    <col min="1" max="1" width="5.125" style="27" customWidth="1"/>
    <col min="2" max="2" width="14.625" style="27" customWidth="1"/>
    <col min="3" max="3" width="76.5" style="27" customWidth="1"/>
    <col min="4" max="4" width="8.375" style="27" customWidth="1"/>
    <col min="5" max="5" width="14.25" style="27" customWidth="1"/>
    <col min="6" max="6" width="14.5" style="37" customWidth="1"/>
    <col min="7" max="7" width="15.375" style="37" customWidth="1"/>
  </cols>
  <sheetData>
    <row r="1" spans="1:7" x14ac:dyDescent="0.2">
      <c r="A1" s="60"/>
      <c r="B1" s="60"/>
      <c r="C1" s="60"/>
      <c r="D1" s="60"/>
      <c r="E1" s="60"/>
      <c r="F1" s="60"/>
      <c r="G1" s="60"/>
    </row>
    <row r="2" spans="1:7" ht="28.5" x14ac:dyDescent="0.25">
      <c r="A2" s="25"/>
      <c r="B2" s="25"/>
      <c r="C2" s="26" t="s">
        <v>9</v>
      </c>
      <c r="D2" s="26" t="s">
        <v>10</v>
      </c>
      <c r="E2" s="26" t="s">
        <v>11</v>
      </c>
      <c r="F2" s="35" t="s">
        <v>12</v>
      </c>
      <c r="G2" s="36" t="s">
        <v>13</v>
      </c>
    </row>
    <row r="3" spans="1:7" x14ac:dyDescent="0.2">
      <c r="A3" s="38">
        <v>1</v>
      </c>
      <c r="B3" s="39"/>
      <c r="C3" s="40" t="s">
        <v>19</v>
      </c>
      <c r="D3" s="41" t="s">
        <v>7</v>
      </c>
      <c r="E3" s="42">
        <v>1</v>
      </c>
      <c r="F3" s="43">
        <v>2550812</v>
      </c>
      <c r="G3" s="44">
        <f>F3*E3</f>
        <v>2550812</v>
      </c>
    </row>
    <row r="4" spans="1:7" x14ac:dyDescent="0.2">
      <c r="A4" s="38">
        <v>2</v>
      </c>
      <c r="B4" s="39"/>
      <c r="C4" s="40" t="s">
        <v>20</v>
      </c>
      <c r="D4" s="41" t="s">
        <v>7</v>
      </c>
      <c r="E4" s="42">
        <v>25</v>
      </c>
      <c r="F4" s="43">
        <v>38962</v>
      </c>
      <c r="G4" s="44">
        <f t="shared" ref="G4:G9" si="0">F4*E4</f>
        <v>974050</v>
      </c>
    </row>
    <row r="5" spans="1:7" x14ac:dyDescent="0.2">
      <c r="A5" s="38">
        <v>3</v>
      </c>
      <c r="B5" s="39"/>
      <c r="C5" s="40" t="s">
        <v>21</v>
      </c>
      <c r="D5" s="41" t="s">
        <v>7</v>
      </c>
      <c r="E5" s="42">
        <v>14</v>
      </c>
      <c r="F5" s="43">
        <v>38962</v>
      </c>
      <c r="G5" s="44">
        <f t="shared" si="0"/>
        <v>545468</v>
      </c>
    </row>
    <row r="6" spans="1:7" x14ac:dyDescent="0.2">
      <c r="A6" s="38">
        <v>4</v>
      </c>
      <c r="B6" s="39"/>
      <c r="C6" s="40" t="s">
        <v>22</v>
      </c>
      <c r="D6" s="41" t="s">
        <v>7</v>
      </c>
      <c r="E6" s="42">
        <v>1</v>
      </c>
      <c r="F6" s="43">
        <v>379928</v>
      </c>
      <c r="G6" s="44">
        <f t="shared" si="0"/>
        <v>379928</v>
      </c>
    </row>
    <row r="7" spans="1:7" x14ac:dyDescent="0.2">
      <c r="A7" s="38">
        <v>5</v>
      </c>
      <c r="B7" s="39"/>
      <c r="C7" s="40" t="s">
        <v>23</v>
      </c>
      <c r="D7" s="41" t="s">
        <v>7</v>
      </c>
      <c r="E7" s="42">
        <v>6</v>
      </c>
      <c r="F7" s="43">
        <v>38962</v>
      </c>
      <c r="G7" s="44">
        <f t="shared" si="0"/>
        <v>233772</v>
      </c>
    </row>
    <row r="8" spans="1:7" x14ac:dyDescent="0.2">
      <c r="A8" s="38">
        <v>6</v>
      </c>
      <c r="B8" s="39"/>
      <c r="C8" s="40" t="s">
        <v>24</v>
      </c>
      <c r="D8" s="41" t="s">
        <v>7</v>
      </c>
      <c r="E8" s="42">
        <v>7</v>
      </c>
      <c r="F8" s="43">
        <v>24310</v>
      </c>
      <c r="G8" s="44">
        <f t="shared" si="0"/>
        <v>170170</v>
      </c>
    </row>
    <row r="9" spans="1:7" x14ac:dyDescent="0.2">
      <c r="A9" s="38">
        <v>7</v>
      </c>
      <c r="B9" s="39"/>
      <c r="C9" s="40" t="s">
        <v>25</v>
      </c>
      <c r="D9" s="41" t="s">
        <v>7</v>
      </c>
      <c r="E9" s="42">
        <v>1</v>
      </c>
      <c r="F9" s="43">
        <v>24310</v>
      </c>
      <c r="G9" s="44">
        <f t="shared" si="0"/>
        <v>24310</v>
      </c>
    </row>
  </sheetData>
  <autoFilter ref="A2:G9"/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2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Петрухина Наталья</dc:creator>
  <cp:lastModifiedBy>Маевский Егор Дмитриевич</cp:lastModifiedBy>
  <cp:lastPrinted>2018-03-19T14:02:41Z</cp:lastPrinted>
  <dcterms:created xsi:type="dcterms:W3CDTF">2017-12-20T08:01:10Z</dcterms:created>
  <dcterms:modified xsi:type="dcterms:W3CDTF">2018-03-20T08:27:08Z</dcterms:modified>
</cp:coreProperties>
</file>