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ЯНВАРЬ" sheetId="1" r:id="rId1"/>
  </sheets>
  <definedNames>
    <definedName name="времяминуты">#REF!</definedName>
    <definedName name="времячасы">#REF!</definedName>
    <definedName name="выезда">#REF!</definedName>
    <definedName name="датаавгуст">#REF!</definedName>
    <definedName name="датаапрель">#REF!</definedName>
    <definedName name="датадекабрь">#REF!</definedName>
    <definedName name="датаиюль">#REF!</definedName>
    <definedName name="датаиюнь">#REF!</definedName>
    <definedName name="датамай">#REF!</definedName>
    <definedName name="датамарт">#REF!</definedName>
    <definedName name="датаноябрь">#REF!</definedName>
    <definedName name="датаоктябрь">#REF!</definedName>
    <definedName name="датасентябрь">#REF!</definedName>
    <definedName name="датафевраль">#REF!</definedName>
    <definedName name="датаянварь">#REF!</definedName>
    <definedName name="_xlnm.Print_Titles" localSheetId="0">ЯНВАРЬ!$9:$11</definedName>
    <definedName name="_xlnm.Print_Area" localSheetId="0">ЯНВАРЬ!$B$1:$V$65</definedName>
  </definedNames>
  <calcPr calcId="125725"/>
</workbook>
</file>

<file path=xl/calcChain.xml><?xml version="1.0" encoding="utf-8"?>
<calcChain xmlns="http://schemas.openxmlformats.org/spreadsheetml/2006/main">
  <c r="X12" i="1"/>
  <c r="I54"/>
  <c r="H12"/>
  <c r="I49"/>
  <c r="T49" s="1"/>
  <c r="S49" s="1"/>
  <c r="I48"/>
  <c r="I50"/>
  <c r="T50" s="1"/>
  <c r="S50" s="1"/>
  <c r="I53" l="1"/>
  <c r="I55"/>
  <c r="I46"/>
  <c r="T46" s="1"/>
  <c r="S46" s="1"/>
  <c r="I47"/>
  <c r="T47" s="1"/>
  <c r="S47" s="1"/>
  <c r="T48"/>
  <c r="S48" s="1"/>
  <c r="I51"/>
  <c r="T51" s="1"/>
  <c r="S51" s="1"/>
  <c r="R61"/>
  <c r="J6" s="1"/>
  <c r="Q61"/>
  <c r="Q62" s="1"/>
  <c r="P61"/>
  <c r="P62" s="1"/>
  <c r="O61"/>
  <c r="O62" s="1"/>
  <c r="N61"/>
  <c r="N62" s="1"/>
  <c r="M61"/>
  <c r="M62" s="1"/>
  <c r="L61"/>
  <c r="L62" s="1"/>
  <c r="K61"/>
  <c r="J61"/>
  <c r="J62" s="1"/>
  <c r="I56"/>
  <c r="I57"/>
  <c r="I58"/>
  <c r="I59"/>
  <c r="I60"/>
  <c r="I52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14"/>
  <c r="I15"/>
  <c r="I16"/>
  <c r="I17"/>
  <c r="I18"/>
  <c r="I19"/>
  <c r="I20"/>
  <c r="I21"/>
  <c r="I22"/>
  <c r="I23"/>
  <c r="I24"/>
  <c r="I25"/>
  <c r="I26"/>
  <c r="I13"/>
  <c r="I12"/>
  <c r="I61" l="1"/>
  <c r="K62"/>
  <c r="T60"/>
  <c r="S60" s="1"/>
  <c r="T53"/>
  <c r="S53" s="1"/>
  <c r="T54"/>
  <c r="S54" s="1"/>
  <c r="T34"/>
  <c r="S34" s="1"/>
  <c r="T36"/>
  <c r="S36" s="1"/>
  <c r="T38"/>
  <c r="S38" s="1"/>
  <c r="T40"/>
  <c r="S40" s="1"/>
  <c r="T42"/>
  <c r="S42" s="1"/>
  <c r="T44"/>
  <c r="S44" s="1"/>
  <c r="T14"/>
  <c r="S14" s="1"/>
  <c r="T13"/>
  <c r="T15"/>
  <c r="S15" s="1"/>
  <c r="T16"/>
  <c r="S16" s="1"/>
  <c r="T17"/>
  <c r="S17" s="1"/>
  <c r="T18"/>
  <c r="S18" s="1"/>
  <c r="T19"/>
  <c r="S19" s="1"/>
  <c r="Y12" s="1"/>
  <c r="T20"/>
  <c r="S20" s="1"/>
  <c r="T21"/>
  <c r="S21" s="1"/>
  <c r="T22"/>
  <c r="S22" s="1"/>
  <c r="T23"/>
  <c r="S23" s="1"/>
  <c r="T24"/>
  <c r="S24" s="1"/>
  <c r="T25"/>
  <c r="S25" s="1"/>
  <c r="T26"/>
  <c r="S26" s="1"/>
  <c r="T27"/>
  <c r="S27" s="1"/>
  <c r="T28"/>
  <c r="S28" s="1"/>
  <c r="T29"/>
  <c r="S29" s="1"/>
  <c r="T30"/>
  <c r="S30" s="1"/>
  <c r="T31"/>
  <c r="S31" s="1"/>
  <c r="T32"/>
  <c r="S32" s="1"/>
  <c r="T33"/>
  <c r="S33" s="1"/>
  <c r="T35"/>
  <c r="S35" s="1"/>
  <c r="T37"/>
  <c r="S37" s="1"/>
  <c r="T39"/>
  <c r="S39" s="1"/>
  <c r="T41"/>
  <c r="S41" s="1"/>
  <c r="T43"/>
  <c r="S43" s="1"/>
  <c r="T45"/>
  <c r="S45" s="1"/>
  <c r="T52"/>
  <c r="S52" s="1"/>
  <c r="T55"/>
  <c r="S55" s="1"/>
  <c r="T56"/>
  <c r="S56" s="1"/>
  <c r="T57"/>
  <c r="S57" s="1"/>
  <c r="T58"/>
  <c r="S58" s="1"/>
  <c r="T59"/>
  <c r="S59" s="1"/>
  <c r="T12"/>
  <c r="S12" s="1"/>
  <c r="S13" l="1"/>
  <c r="Z12"/>
  <c r="S61"/>
  <c r="U4" s="1"/>
  <c r="J7" s="1"/>
  <c r="T61" l="1"/>
  <c r="U5" s="1"/>
  <c r="I62"/>
  <c r="K63"/>
  <c r="U6" l="1"/>
  <c r="U7"/>
</calcChain>
</file>

<file path=xl/sharedStrings.xml><?xml version="1.0" encoding="utf-8"?>
<sst xmlns="http://schemas.openxmlformats.org/spreadsheetml/2006/main" count="290" uniqueCount="92">
  <si>
    <t>Дата</t>
  </si>
  <si>
    <t>Наименование и место работы автомобиля</t>
  </si>
  <si>
    <t>Работа пожарного автомобиля</t>
  </si>
  <si>
    <t>Время выезда</t>
  </si>
  <si>
    <t>Время возращения</t>
  </si>
  <si>
    <t>показания спидометра перед выездом</t>
  </si>
  <si>
    <t>пройдено км к месту работы и обратно</t>
  </si>
  <si>
    <t>На пожарах (в мин.)</t>
  </si>
  <si>
    <t>На учениях (в мин.)</t>
  </si>
  <si>
    <t>с насосом</t>
  </si>
  <si>
    <t>без насоса</t>
  </si>
  <si>
    <t>работа двигателя при смене караула      (в мин.)</t>
  </si>
  <si>
    <t>прогрев двигателя в зимнее время                (в мин.)</t>
  </si>
  <si>
    <t>в гараже</t>
  </si>
  <si>
    <t>на стоянке вне гаража</t>
  </si>
  <si>
    <t>прочие работы автомобиля в минутах</t>
  </si>
  <si>
    <t>заправлено топлива в автомобиль</t>
  </si>
  <si>
    <t>Расход топлива</t>
  </si>
  <si>
    <t>Подписи</t>
  </si>
  <si>
    <t>фактически</t>
  </si>
  <si>
    <t>по норме</t>
  </si>
  <si>
    <t>дежурного водителя</t>
  </si>
  <si>
    <t>дежурного начальника караула</t>
  </si>
  <si>
    <t>час.</t>
  </si>
  <si>
    <t>мин</t>
  </si>
  <si>
    <t>02</t>
  </si>
  <si>
    <t>03</t>
  </si>
  <si>
    <t>05</t>
  </si>
  <si>
    <t>07</t>
  </si>
  <si>
    <t>08</t>
  </si>
  <si>
    <t>10</t>
  </si>
  <si>
    <t>11</t>
  </si>
  <si>
    <t>15</t>
  </si>
  <si>
    <t>16</t>
  </si>
  <si>
    <t>18</t>
  </si>
  <si>
    <t>19</t>
  </si>
  <si>
    <t>20</t>
  </si>
  <si>
    <t>22</t>
  </si>
  <si>
    <t>30</t>
  </si>
  <si>
    <t>35</t>
  </si>
  <si>
    <t>36</t>
  </si>
  <si>
    <t>40</t>
  </si>
  <si>
    <t>41</t>
  </si>
  <si>
    <t>45</t>
  </si>
  <si>
    <t>51</t>
  </si>
  <si>
    <t>00</t>
  </si>
  <si>
    <t>А) итого за месяц……………………………………………………………</t>
  </si>
  <si>
    <t>Б) израсходовано топлива по элементам работы по нормам (в литрах)</t>
  </si>
  <si>
    <t>В) общий пробег автомобиля за отчётный месяц с учётом работы двигатля на стоянках (приведённый)</t>
  </si>
  <si>
    <t>км.</t>
  </si>
  <si>
    <t>Э К С П Л У А Т А Ц И О Н Н А Я      К А Р Т О Ч К А</t>
  </si>
  <si>
    <t>км.,</t>
  </si>
  <si>
    <t>двигателя</t>
  </si>
  <si>
    <t>Смена караула</t>
  </si>
  <si>
    <t xml:space="preserve">Сработка АПС </t>
  </si>
  <si>
    <t>Начальник части __________________________</t>
  </si>
  <si>
    <t>Начальник караула (ответственный по направлению деятельности)________________________</t>
  </si>
  <si>
    <r>
      <rPr>
        <b/>
        <sz val="14"/>
        <color theme="1"/>
        <rFont val="Times New Roman"/>
        <family val="1"/>
        <charset val="204"/>
      </rPr>
      <t>Пробег автомобиля на 1-е число отчётного месяца от начала эксплуатации: шасси</t>
    </r>
    <r>
      <rPr>
        <sz val="14"/>
        <color theme="1"/>
        <rFont val="Times New Roman"/>
        <family val="1"/>
        <charset val="204"/>
      </rPr>
      <t xml:space="preserve"> </t>
    </r>
  </si>
  <si>
    <t>км. (приведённый)</t>
  </si>
  <si>
    <r>
      <rPr>
        <b/>
        <sz val="14"/>
        <color theme="1"/>
        <rFont val="Times New Roman"/>
        <family val="1"/>
        <charset val="204"/>
      </rPr>
      <t>Работы пожарного автомобиля за</t>
    </r>
    <r>
      <rPr>
        <sz val="14"/>
        <color theme="1"/>
        <rFont val="Times New Roman"/>
        <family val="1"/>
        <charset val="204"/>
      </rPr>
      <t xml:space="preserve">   </t>
    </r>
    <r>
      <rPr>
        <u/>
        <sz val="14"/>
        <color theme="1"/>
        <rFont val="Times New Roman"/>
        <family val="1"/>
        <charset val="204"/>
      </rPr>
      <t xml:space="preserve">              ЯНВАРЬ             </t>
    </r>
    <r>
      <rPr>
        <sz val="14"/>
        <color theme="1"/>
        <rFont val="Times New Roman"/>
        <family val="1"/>
        <charset val="204"/>
      </rPr>
      <t xml:space="preserve">  </t>
    </r>
    <r>
      <rPr>
        <b/>
        <sz val="14"/>
        <color theme="1"/>
        <rFont val="Times New Roman"/>
        <family val="1"/>
        <charset val="204"/>
      </rPr>
      <t xml:space="preserve"> 2018  года</t>
    </r>
  </si>
  <si>
    <t>Остаток топлива в автомобиле на 1-е число отчётного месяца</t>
  </si>
  <si>
    <t>Заправлено топлива в автомобиль за отчётный месяц</t>
  </si>
  <si>
    <t>Остаток топлива в автомобиле на 1-е число  месяца следующего за отчётным</t>
  </si>
  <si>
    <t>Фактически</t>
  </si>
  <si>
    <t>По нормам</t>
  </si>
  <si>
    <t>Экономия</t>
  </si>
  <si>
    <t>Перерасход</t>
  </si>
  <si>
    <t>литр (ов).</t>
  </si>
  <si>
    <t xml:space="preserve">Отработка норматива                                                                         по ПС и ТС подготовке № 2.1 </t>
  </si>
  <si>
    <t>на обеспечение основной деятельности</t>
  </si>
  <si>
    <t>на ложные вызовы</t>
  </si>
  <si>
    <t xml:space="preserve">на ЕТО </t>
  </si>
  <si>
    <t>ПТЗ</t>
  </si>
  <si>
    <r>
      <rPr>
        <b/>
        <sz val="14"/>
        <color theme="1"/>
        <rFont val="Times New Roman"/>
        <family val="1"/>
        <charset val="204"/>
      </rPr>
      <t>Тип автомобиля</t>
    </r>
    <r>
      <rPr>
        <u/>
        <sz val="14"/>
        <color theme="1"/>
        <rFont val="Times New Roman"/>
        <family val="1"/>
        <charset val="204"/>
      </rPr>
      <t xml:space="preserve">                            </t>
    </r>
  </si>
  <si>
    <r>
      <t>Марка автомобиля</t>
    </r>
    <r>
      <rPr>
        <b/>
        <u/>
        <sz val="14"/>
        <color theme="1"/>
        <rFont val="Times New Roman"/>
        <family val="1"/>
        <charset val="204"/>
      </rPr>
      <t xml:space="preserve">                   </t>
    </r>
    <r>
      <rPr>
        <u/>
        <sz val="14"/>
        <color theme="1"/>
        <rFont val="Times New Roman"/>
        <family val="1"/>
        <charset val="204"/>
      </rPr>
      <t xml:space="preserve">                        </t>
    </r>
  </si>
  <si>
    <r>
      <rPr>
        <b/>
        <sz val="14"/>
        <color theme="1"/>
        <rFont val="Times New Roman"/>
        <family val="1"/>
        <charset val="204"/>
      </rPr>
      <t>Наименование и номер части</t>
    </r>
    <r>
      <rPr>
        <sz val="14"/>
        <color theme="1"/>
        <rFont val="Times New Roman"/>
        <family val="1"/>
        <charset val="204"/>
      </rPr>
      <t xml:space="preserve"> </t>
    </r>
    <r>
      <rPr>
        <u/>
        <sz val="14"/>
        <color theme="1"/>
        <rFont val="Times New Roman"/>
        <family val="1"/>
        <charset val="204"/>
      </rPr>
      <t xml:space="preserve">               </t>
    </r>
    <r>
      <rPr>
        <sz val="14"/>
        <color theme="1"/>
        <rFont val="Times New Roman"/>
        <family val="1"/>
        <charset val="204"/>
      </rPr>
      <t xml:space="preserve">  </t>
    </r>
    <r>
      <rPr>
        <b/>
        <sz val="14"/>
        <color theme="1"/>
        <rFont val="Times New Roman"/>
        <family val="1"/>
        <charset val="204"/>
      </rPr>
      <t xml:space="preserve"> </t>
    </r>
  </si>
  <si>
    <r>
      <rPr>
        <b/>
        <sz val="14"/>
        <color theme="1"/>
        <rFont val="Times New Roman"/>
        <family val="1"/>
        <charset val="204"/>
      </rPr>
      <t>Государственный знак</t>
    </r>
    <r>
      <rPr>
        <u/>
        <sz val="14"/>
        <color theme="1"/>
        <rFont val="Times New Roman"/>
        <family val="1"/>
        <charset val="204"/>
      </rPr>
      <t xml:space="preserve">                                </t>
    </r>
  </si>
  <si>
    <t xml:space="preserve">Сработка АПС СОШ № 3  </t>
  </si>
  <si>
    <t xml:space="preserve">Испытание пробегом после ТО (ремонта)                                         </t>
  </si>
  <si>
    <t>Горение мусора</t>
  </si>
  <si>
    <t xml:space="preserve">Обеспечение новогодних мероприятий </t>
  </si>
  <si>
    <t xml:space="preserve">Ложный вызов     </t>
  </si>
  <si>
    <t xml:space="preserve">Отработка норматива                                                                         по ПС и ТС подготовке № 2.1                                 </t>
  </si>
  <si>
    <t xml:space="preserve">Отработка норматива                                                                         по ПС и ТС подготовке № 2.1                       </t>
  </si>
  <si>
    <t xml:space="preserve">Сбор и выезд по уч. тревоге  </t>
  </si>
  <si>
    <t xml:space="preserve">Ночное ПТЗ </t>
  </si>
  <si>
    <t>Ложный</t>
  </si>
  <si>
    <t>↑</t>
  </si>
  <si>
    <t>тут мне всё понятно, потому что ищу по точному значению слова</t>
  </si>
  <si>
    <t>тут не понятно как сделать чтобы поиск был не по полной фразе, а по слову из фразы (например слово ""ложный" в фразе "Ложный вызов" С38, система не находит)</t>
  </si>
  <si>
    <t>ЧИТАТЬ ТУТ!!!</t>
  </si>
  <si>
    <t>А также желательно, чтобы не влияли падежи, поиск происходил не по целому слову, а по его части, ну или может есть другой вариант избежать падежи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</si>
</sst>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u val="singleAccounting"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2"/>
      <name val="Tahoma"/>
      <family val="2"/>
      <charset val="204"/>
    </font>
    <font>
      <sz val="20"/>
      <color theme="1"/>
      <name val="Calibri"/>
      <family val="2"/>
      <charset val="204"/>
    </font>
    <font>
      <sz val="22"/>
      <color rgb="FFFF0000"/>
      <name val="Calibri"/>
      <family val="2"/>
      <charset val="204"/>
      <scheme val="minor"/>
    </font>
    <font>
      <sz val="24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rgb="FF000000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0" fillId="0" borderId="0" xfId="0" applyNumberFormat="1"/>
    <xf numFmtId="14" fontId="2" fillId="0" borderId="0" xfId="0" applyNumberFormat="1" applyFont="1"/>
    <xf numFmtId="0" fontId="0" fillId="0" borderId="0" xfId="0" applyAlignment="1">
      <alignment horizontal="center" vertical="center"/>
    </xf>
    <xf numFmtId="14" fontId="2" fillId="0" borderId="0" xfId="0" applyNumberFormat="1" applyFont="1" applyAlignment="1">
      <alignment vertical="center"/>
    </xf>
    <xf numFmtId="14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6" fillId="0" borderId="0" xfId="0" applyNumberFormat="1" applyFont="1" applyAlignment="1">
      <alignment vertical="center"/>
    </xf>
    <xf numFmtId="14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4" borderId="13" xfId="0" applyFont="1" applyFill="1" applyBorder="1" applyAlignment="1" applyProtection="1">
      <alignment horizontal="center" vertical="center" wrapText="1"/>
    </xf>
    <xf numFmtId="0" fontId="9" fillId="4" borderId="11" xfId="0" applyFont="1" applyFill="1" applyBorder="1" applyAlignment="1" applyProtection="1">
      <alignment horizontal="center" vertical="center" wrapText="1"/>
    </xf>
    <xf numFmtId="0" fontId="9" fillId="4" borderId="15" xfId="0" applyFont="1" applyFill="1" applyBorder="1" applyAlignment="1" applyProtection="1">
      <alignment horizontal="center" vertical="center" wrapText="1"/>
    </xf>
    <xf numFmtId="0" fontId="9" fillId="4" borderId="12" xfId="0" applyFont="1" applyFill="1" applyBorder="1" applyAlignment="1" applyProtection="1">
      <alignment horizontal="center" vertical="center" wrapText="1"/>
    </xf>
    <xf numFmtId="0" fontId="9" fillId="4" borderId="14" xfId="0" applyFont="1" applyFill="1" applyBorder="1" applyAlignment="1" applyProtection="1">
      <alignment horizontal="center" vertical="center" wrapText="1"/>
    </xf>
    <xf numFmtId="0" fontId="9" fillId="4" borderId="16" xfId="0" applyFont="1" applyFill="1" applyBorder="1" applyAlignment="1" applyProtection="1">
      <alignment horizontal="center" vertical="center" wrapText="1"/>
    </xf>
    <xf numFmtId="14" fontId="3" fillId="0" borderId="0" xfId="0" applyNumberFormat="1" applyFont="1" applyAlignment="1">
      <alignment horizontal="left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2" xfId="0" applyNumberFormat="1" applyFont="1" applyBorder="1" applyAlignment="1" applyProtection="1">
      <alignment horizontal="center" vertical="center"/>
    </xf>
    <xf numFmtId="164" fontId="2" fillId="0" borderId="4" xfId="0" applyNumberFormat="1" applyFont="1" applyBorder="1" applyAlignment="1" applyProtection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left" vertical="center"/>
    </xf>
    <xf numFmtId="14" fontId="4" fillId="0" borderId="0" xfId="0" applyNumberFormat="1" applyFont="1" applyAlignment="1">
      <alignment horizontal="right" vertical="center"/>
    </xf>
    <xf numFmtId="14" fontId="3" fillId="0" borderId="8" xfId="0" applyNumberFormat="1" applyFont="1" applyBorder="1" applyAlignment="1">
      <alignment horizontal="left" vertical="center"/>
    </xf>
    <xf numFmtId="14" fontId="3" fillId="0" borderId="9" xfId="0" applyNumberFormat="1" applyFont="1" applyBorder="1" applyAlignment="1">
      <alignment horizontal="left" vertical="center"/>
    </xf>
    <xf numFmtId="14" fontId="3" fillId="0" borderId="10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</sheetPr>
  <dimension ref="B1:AG65"/>
  <sheetViews>
    <sheetView tabSelected="1" topLeftCell="N10" zoomScale="80" zoomScaleNormal="80" workbookViewId="0">
      <selection activeCell="F27" sqref="F27"/>
    </sheetView>
  </sheetViews>
  <sheetFormatPr defaultRowHeight="18.75"/>
  <cols>
    <col min="1" max="1" width="4" customWidth="1"/>
    <col min="2" max="2" width="17.28515625" style="7" customWidth="1"/>
    <col min="3" max="3" width="35.140625" style="5" customWidth="1"/>
    <col min="4" max="4" width="7.42578125" style="5" customWidth="1"/>
    <col min="5" max="5" width="7.5703125" style="5" customWidth="1"/>
    <col min="6" max="7" width="7.42578125" style="5" customWidth="1"/>
    <col min="8" max="8" width="10.7109375" style="5" customWidth="1"/>
    <col min="9" max="9" width="10.5703125" style="5" customWidth="1"/>
    <col min="10" max="13" width="9.140625" style="5"/>
    <col min="14" max="14" width="9.85546875" style="5" bestFit="1" customWidth="1"/>
    <col min="15" max="16" width="9.140625" style="5"/>
    <col min="17" max="17" width="10.28515625" style="5" customWidth="1"/>
    <col min="18" max="18" width="10.7109375" style="5" customWidth="1"/>
    <col min="19" max="19" width="9.7109375" style="5" customWidth="1"/>
    <col min="20" max="20" width="9.140625" style="5"/>
    <col min="21" max="21" width="10.140625" style="5" customWidth="1"/>
    <col min="22" max="22" width="11" style="5" customWidth="1"/>
    <col min="24" max="24" width="18.140625" customWidth="1"/>
    <col min="25" max="26" width="14.7109375" customWidth="1"/>
    <col min="33" max="33" width="16" style="3" bestFit="1" customWidth="1"/>
  </cols>
  <sheetData>
    <row r="1" spans="2:26" ht="31.5" customHeight="1">
      <c r="B1" s="56" t="s">
        <v>50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</row>
    <row r="2" spans="2:26">
      <c r="B2" s="57" t="s">
        <v>59</v>
      </c>
      <c r="C2" s="57"/>
      <c r="D2" s="57"/>
      <c r="E2" s="57"/>
      <c r="F2" s="57"/>
      <c r="G2" s="57"/>
      <c r="H2" s="57"/>
      <c r="I2" s="57"/>
      <c r="J2" s="57"/>
      <c r="K2" s="11"/>
      <c r="L2" s="11"/>
      <c r="M2" s="11"/>
      <c r="N2" s="11"/>
      <c r="O2" s="11"/>
      <c r="P2" s="57" t="s">
        <v>75</v>
      </c>
      <c r="Q2" s="57"/>
      <c r="R2" s="57"/>
      <c r="S2" s="57"/>
      <c r="T2" s="57"/>
      <c r="U2" s="57"/>
      <c r="V2" s="57"/>
      <c r="W2" s="57"/>
      <c r="X2" s="57"/>
    </row>
    <row r="3" spans="2:26">
      <c r="B3" s="57" t="s">
        <v>73</v>
      </c>
      <c r="C3" s="57"/>
      <c r="D3" s="57"/>
      <c r="E3" s="6"/>
      <c r="G3" s="65" t="s">
        <v>74</v>
      </c>
      <c r="H3" s="65"/>
      <c r="I3" s="65"/>
      <c r="J3" s="65"/>
      <c r="K3" s="65"/>
      <c r="L3" s="65"/>
      <c r="M3" s="65"/>
      <c r="N3" s="65"/>
      <c r="O3" s="11"/>
      <c r="P3" s="66" t="s">
        <v>76</v>
      </c>
      <c r="Q3" s="66"/>
      <c r="R3" s="66"/>
      <c r="S3" s="66"/>
      <c r="T3" s="66"/>
      <c r="U3" s="66"/>
      <c r="V3" s="66"/>
    </row>
    <row r="4" spans="2:26" ht="21">
      <c r="B4" s="57" t="s">
        <v>57</v>
      </c>
      <c r="C4" s="57"/>
      <c r="D4" s="57"/>
      <c r="E4" s="57"/>
      <c r="F4" s="57"/>
      <c r="G4" s="57"/>
      <c r="H4" s="57"/>
      <c r="I4" s="57"/>
      <c r="J4" s="24">
        <v>8698</v>
      </c>
      <c r="K4" s="21" t="s">
        <v>51</v>
      </c>
      <c r="L4" s="58" t="s">
        <v>52</v>
      </c>
      <c r="M4" s="58"/>
      <c r="N4" s="25">
        <v>27552.3</v>
      </c>
      <c r="O4" s="21" t="s">
        <v>58</v>
      </c>
      <c r="P4" s="22"/>
      <c r="Q4" s="11"/>
      <c r="S4" s="64" t="s">
        <v>63</v>
      </c>
      <c r="T4" s="64"/>
      <c r="U4" s="25">
        <f>S61</f>
        <v>88.366600000000062</v>
      </c>
      <c r="V4" s="23" t="s">
        <v>67</v>
      </c>
    </row>
    <row r="5" spans="2:26" ht="21">
      <c r="B5" s="65" t="s">
        <v>60</v>
      </c>
      <c r="C5" s="65"/>
      <c r="D5" s="65"/>
      <c r="E5" s="65"/>
      <c r="F5" s="65"/>
      <c r="G5" s="65"/>
      <c r="H5" s="65"/>
      <c r="I5" s="65"/>
      <c r="J5" s="25">
        <v>127.6</v>
      </c>
      <c r="K5" s="23" t="s">
        <v>67</v>
      </c>
      <c r="L5" s="11"/>
      <c r="M5" s="11"/>
      <c r="N5" s="11"/>
      <c r="O5" s="11"/>
      <c r="P5" s="11"/>
      <c r="Q5" s="11"/>
      <c r="S5" s="64" t="s">
        <v>64</v>
      </c>
      <c r="T5" s="66"/>
      <c r="U5" s="25">
        <f>T61</f>
        <v>88.366600000000005</v>
      </c>
      <c r="V5" s="23" t="s">
        <v>67</v>
      </c>
    </row>
    <row r="6" spans="2:26" ht="21">
      <c r="B6" s="65" t="s">
        <v>61</v>
      </c>
      <c r="C6" s="65"/>
      <c r="D6" s="65"/>
      <c r="E6" s="65"/>
      <c r="F6" s="65"/>
      <c r="G6" s="65"/>
      <c r="H6" s="65"/>
      <c r="I6" s="65"/>
      <c r="J6" s="24">
        <f>R61</f>
        <v>180</v>
      </c>
      <c r="K6" s="23" t="s">
        <v>67</v>
      </c>
      <c r="L6" s="11"/>
      <c r="M6" s="11"/>
      <c r="N6" s="11"/>
      <c r="O6" s="11"/>
      <c r="P6" s="11"/>
      <c r="Q6" s="11"/>
      <c r="S6" s="64" t="s">
        <v>65</v>
      </c>
      <c r="T6" s="64"/>
      <c r="U6" s="25">
        <f>U5-U4</f>
        <v>0</v>
      </c>
      <c r="V6" s="23" t="s">
        <v>67</v>
      </c>
    </row>
    <row r="7" spans="2:26" ht="21" customHeight="1">
      <c r="B7" s="65" t="s">
        <v>62</v>
      </c>
      <c r="C7" s="65"/>
      <c r="D7" s="65"/>
      <c r="E7" s="65"/>
      <c r="F7" s="65"/>
      <c r="G7" s="65"/>
      <c r="H7" s="65"/>
      <c r="I7" s="65"/>
      <c r="J7" s="25">
        <f>J5+J6-U4</f>
        <v>219.23339999999996</v>
      </c>
      <c r="K7" s="23" t="s">
        <v>67</v>
      </c>
      <c r="N7" s="11"/>
      <c r="O7" s="11"/>
      <c r="P7" s="11"/>
      <c r="Q7" s="11"/>
      <c r="S7" s="64" t="s">
        <v>66</v>
      </c>
      <c r="T7" s="64"/>
      <c r="U7" s="25">
        <f>U4-U5</f>
        <v>0</v>
      </c>
      <c r="V7" s="23" t="s">
        <v>67</v>
      </c>
    </row>
    <row r="8" spans="2:26" ht="19.5" thickBot="1"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</row>
    <row r="9" spans="2:26" ht="15.75" customHeight="1" thickBot="1">
      <c r="B9" s="41" t="s">
        <v>0</v>
      </c>
      <c r="C9" s="44" t="s">
        <v>1</v>
      </c>
      <c r="D9" s="47" t="s">
        <v>2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9"/>
      <c r="S9" s="47" t="s">
        <v>17</v>
      </c>
      <c r="T9" s="49"/>
      <c r="U9" s="47" t="s">
        <v>18</v>
      </c>
      <c r="V9" s="49"/>
      <c r="X9" s="37" t="s">
        <v>69</v>
      </c>
      <c r="Y9" s="34" t="s">
        <v>70</v>
      </c>
      <c r="Z9" s="34" t="s">
        <v>71</v>
      </c>
    </row>
    <row r="10" spans="2:26" ht="39.75" customHeight="1" thickBot="1">
      <c r="B10" s="42"/>
      <c r="C10" s="45"/>
      <c r="D10" s="47" t="s">
        <v>3</v>
      </c>
      <c r="E10" s="49"/>
      <c r="F10" s="50" t="s">
        <v>4</v>
      </c>
      <c r="G10" s="51"/>
      <c r="H10" s="44" t="s">
        <v>5</v>
      </c>
      <c r="I10" s="44" t="s">
        <v>6</v>
      </c>
      <c r="J10" s="47" t="s">
        <v>7</v>
      </c>
      <c r="K10" s="49"/>
      <c r="L10" s="47" t="s">
        <v>8</v>
      </c>
      <c r="M10" s="49"/>
      <c r="N10" s="44" t="s">
        <v>11</v>
      </c>
      <c r="O10" s="50" t="s">
        <v>12</v>
      </c>
      <c r="P10" s="51"/>
      <c r="Q10" s="44" t="s">
        <v>15</v>
      </c>
      <c r="R10" s="44" t="s">
        <v>16</v>
      </c>
      <c r="S10" s="62" t="s">
        <v>19</v>
      </c>
      <c r="T10" s="62" t="s">
        <v>20</v>
      </c>
      <c r="U10" s="44" t="s">
        <v>21</v>
      </c>
      <c r="V10" s="44" t="s">
        <v>22</v>
      </c>
      <c r="X10" s="38"/>
      <c r="Y10" s="35"/>
      <c r="Z10" s="35"/>
    </row>
    <row r="11" spans="2:26" ht="76.5" customHeight="1" thickBot="1">
      <c r="B11" s="43"/>
      <c r="C11" s="46"/>
      <c r="D11" s="1" t="s">
        <v>23</v>
      </c>
      <c r="E11" s="1" t="s">
        <v>24</v>
      </c>
      <c r="F11" s="1" t="s">
        <v>23</v>
      </c>
      <c r="G11" s="1" t="s">
        <v>24</v>
      </c>
      <c r="H11" s="46"/>
      <c r="I11" s="46"/>
      <c r="J11" s="1" t="s">
        <v>9</v>
      </c>
      <c r="K11" s="1" t="s">
        <v>10</v>
      </c>
      <c r="L11" s="1" t="s">
        <v>9</v>
      </c>
      <c r="M11" s="1" t="s">
        <v>10</v>
      </c>
      <c r="N11" s="46"/>
      <c r="O11" s="1" t="s">
        <v>13</v>
      </c>
      <c r="P11" s="2" t="s">
        <v>14</v>
      </c>
      <c r="Q11" s="46"/>
      <c r="R11" s="46"/>
      <c r="S11" s="63"/>
      <c r="T11" s="63"/>
      <c r="U11" s="46"/>
      <c r="V11" s="46"/>
      <c r="X11" s="39"/>
      <c r="Y11" s="36"/>
      <c r="Z11" s="36"/>
    </row>
    <row r="12" spans="2:26" ht="38.25" thickBot="1">
      <c r="B12" s="13">
        <v>43101</v>
      </c>
      <c r="C12" s="17" t="s">
        <v>80</v>
      </c>
      <c r="D12" s="12" t="s">
        <v>45</v>
      </c>
      <c r="E12" s="12" t="s">
        <v>38</v>
      </c>
      <c r="F12" s="12" t="s">
        <v>25</v>
      </c>
      <c r="G12" s="12" t="s">
        <v>26</v>
      </c>
      <c r="H12" s="26">
        <f>J4</f>
        <v>8698</v>
      </c>
      <c r="I12" s="14">
        <f>MAX(H13-H12,0)</f>
        <v>3</v>
      </c>
      <c r="J12" s="12"/>
      <c r="K12" s="12"/>
      <c r="L12" s="12"/>
      <c r="M12" s="12">
        <v>60</v>
      </c>
      <c r="N12" s="27"/>
      <c r="O12" s="12"/>
      <c r="P12" s="12"/>
      <c r="Q12" s="12"/>
      <c r="R12" s="12"/>
      <c r="S12" s="14">
        <f>T12</f>
        <v>15.497400000000001</v>
      </c>
      <c r="T12" s="14">
        <f>I12*56.58/100+(J12+L12)*0.38+(K12+M12+N12+O12+P12+Q12)*0.23</f>
        <v>15.497400000000001</v>
      </c>
      <c r="U12" s="14"/>
      <c r="V12" s="14"/>
      <c r="X12" s="28">
        <f>SUMIF($C$12:$C$60,"заправк",R12:$T$60)+SUMIF($C$12:$C$60,"норматив",R12:$T$60)++SUMIF($C$12:$C$60,"ПТЗ",R12:$T$60)</f>
        <v>0</v>
      </c>
      <c r="Y12" s="28">
        <f>SUMIF($C$12:$C$60,"ложный",S12:$T$60)+SUMIF($C$12:$C$60,"АПС",S12:$T$60)</f>
        <v>5.1289999999999996</v>
      </c>
      <c r="Z12" s="28">
        <f>SUMIF($C$12:$C$60,"смена караула",T12:$T$60)</f>
        <v>35.649999999999977</v>
      </c>
    </row>
    <row r="13" spans="2:26" ht="27" thickBot="1">
      <c r="B13" s="13">
        <v>43101</v>
      </c>
      <c r="C13" s="17" t="s">
        <v>53</v>
      </c>
      <c r="D13" s="12" t="s">
        <v>29</v>
      </c>
      <c r="E13" s="12" t="s">
        <v>32</v>
      </c>
      <c r="F13" s="12" t="s">
        <v>29</v>
      </c>
      <c r="G13" s="12" t="s">
        <v>36</v>
      </c>
      <c r="H13" s="12">
        <v>8701</v>
      </c>
      <c r="I13" s="14">
        <f>MAX(H14-H13,0)</f>
        <v>0</v>
      </c>
      <c r="J13" s="12"/>
      <c r="K13" s="12"/>
      <c r="L13" s="12"/>
      <c r="M13" s="12"/>
      <c r="N13" s="27">
        <v>5</v>
      </c>
      <c r="O13" s="12"/>
      <c r="P13" s="12"/>
      <c r="Q13" s="12"/>
      <c r="R13" s="12"/>
      <c r="S13" s="14">
        <f t="shared" ref="S13:S55" si="0">T13</f>
        <v>1.1500000000000001</v>
      </c>
      <c r="T13" s="14">
        <f t="shared" ref="T13:T55" si="1">I13*56.58/100+(J13+L13)*0.38+(K13+M13+N13+O13+P13+Q13)*0.23</f>
        <v>1.1500000000000001</v>
      </c>
      <c r="U13" s="14"/>
      <c r="V13" s="14"/>
      <c r="X13" s="29" t="s">
        <v>87</v>
      </c>
      <c r="Y13" s="29" t="s">
        <v>87</v>
      </c>
      <c r="Z13" s="29" t="s">
        <v>87</v>
      </c>
    </row>
    <row r="14" spans="2:26" ht="225.75" thickBot="1">
      <c r="B14" s="13">
        <v>43102</v>
      </c>
      <c r="C14" s="17" t="s">
        <v>53</v>
      </c>
      <c r="D14" s="12" t="s">
        <v>29</v>
      </c>
      <c r="E14" s="12" t="s">
        <v>32</v>
      </c>
      <c r="F14" s="12" t="s">
        <v>29</v>
      </c>
      <c r="G14" s="12" t="s">
        <v>36</v>
      </c>
      <c r="H14" s="12">
        <v>8701</v>
      </c>
      <c r="I14" s="14">
        <f t="shared" ref="I14:I55" si="2">MAX(H15-H14,0)</f>
        <v>0</v>
      </c>
      <c r="J14" s="12"/>
      <c r="K14" s="12"/>
      <c r="L14" s="12"/>
      <c r="M14" s="12"/>
      <c r="N14" s="27">
        <v>5</v>
      </c>
      <c r="O14" s="12"/>
      <c r="P14" s="12"/>
      <c r="Q14" s="12"/>
      <c r="R14" s="12"/>
      <c r="S14" s="14">
        <f t="shared" si="0"/>
        <v>1.1500000000000001</v>
      </c>
      <c r="T14" s="14">
        <f t="shared" si="1"/>
        <v>1.1500000000000001</v>
      </c>
      <c r="U14" s="14"/>
      <c r="V14" s="14"/>
      <c r="X14" s="31" t="s">
        <v>91</v>
      </c>
      <c r="Y14" s="31" t="s">
        <v>89</v>
      </c>
      <c r="Z14" s="30" t="s">
        <v>88</v>
      </c>
    </row>
    <row r="15" spans="2:26" ht="19.5" thickBot="1">
      <c r="B15" s="13">
        <v>43103</v>
      </c>
      <c r="C15" s="17" t="s">
        <v>53</v>
      </c>
      <c r="D15" s="12" t="s">
        <v>29</v>
      </c>
      <c r="E15" s="12" t="s">
        <v>32</v>
      </c>
      <c r="F15" s="12" t="s">
        <v>29</v>
      </c>
      <c r="G15" s="12" t="s">
        <v>36</v>
      </c>
      <c r="H15" s="12">
        <v>8701</v>
      </c>
      <c r="I15" s="14">
        <f t="shared" si="2"/>
        <v>0</v>
      </c>
      <c r="J15" s="12"/>
      <c r="K15" s="12"/>
      <c r="L15" s="12"/>
      <c r="M15" s="12"/>
      <c r="N15" s="27">
        <v>5</v>
      </c>
      <c r="O15" s="12"/>
      <c r="P15" s="12"/>
      <c r="Q15" s="12"/>
      <c r="R15" s="12"/>
      <c r="S15" s="14">
        <f t="shared" si="0"/>
        <v>1.1500000000000001</v>
      </c>
      <c r="T15" s="14">
        <f t="shared" si="1"/>
        <v>1.1500000000000001</v>
      </c>
      <c r="U15" s="14"/>
      <c r="V15" s="14"/>
    </row>
    <row r="16" spans="2:26" ht="29.25" thickBot="1">
      <c r="B16" s="13">
        <v>43104</v>
      </c>
      <c r="C16" s="17" t="s">
        <v>53</v>
      </c>
      <c r="D16" s="12" t="s">
        <v>29</v>
      </c>
      <c r="E16" s="12" t="s">
        <v>32</v>
      </c>
      <c r="F16" s="12" t="s">
        <v>29</v>
      </c>
      <c r="G16" s="12" t="s">
        <v>36</v>
      </c>
      <c r="H16" s="12">
        <v>8701</v>
      </c>
      <c r="I16" s="14">
        <f t="shared" si="2"/>
        <v>0</v>
      </c>
      <c r="J16" s="12"/>
      <c r="K16" s="12"/>
      <c r="L16" s="12"/>
      <c r="M16" s="12"/>
      <c r="N16" s="27">
        <v>5</v>
      </c>
      <c r="O16" s="12"/>
      <c r="P16" s="12"/>
      <c r="Q16" s="12"/>
      <c r="R16" s="12"/>
      <c r="S16" s="14">
        <f t="shared" si="0"/>
        <v>1.1500000000000001</v>
      </c>
      <c r="T16" s="14">
        <f t="shared" si="1"/>
        <v>1.1500000000000001</v>
      </c>
      <c r="U16" s="14"/>
      <c r="V16" s="14"/>
      <c r="X16" s="33" t="s">
        <v>87</v>
      </c>
      <c r="Y16" s="33"/>
      <c r="Z16" s="33"/>
    </row>
    <row r="17" spans="2:33" ht="32.25" thickBot="1">
      <c r="B17" s="13">
        <v>43105</v>
      </c>
      <c r="C17" s="17" t="s">
        <v>53</v>
      </c>
      <c r="D17" s="12" t="s">
        <v>29</v>
      </c>
      <c r="E17" s="12" t="s">
        <v>27</v>
      </c>
      <c r="F17" s="12" t="s">
        <v>29</v>
      </c>
      <c r="G17" s="12" t="s">
        <v>30</v>
      </c>
      <c r="H17" s="12">
        <v>8701</v>
      </c>
      <c r="I17" s="14">
        <f t="shared" si="2"/>
        <v>0</v>
      </c>
      <c r="J17" s="12"/>
      <c r="K17" s="12"/>
      <c r="L17" s="12"/>
      <c r="M17" s="12"/>
      <c r="N17" s="27">
        <v>5</v>
      </c>
      <c r="O17" s="12"/>
      <c r="P17" s="12"/>
      <c r="Q17" s="12"/>
      <c r="R17" s="12"/>
      <c r="S17" s="14">
        <f t="shared" si="0"/>
        <v>1.1500000000000001</v>
      </c>
      <c r="T17" s="14">
        <f t="shared" si="1"/>
        <v>1.1500000000000001</v>
      </c>
      <c r="U17" s="14"/>
      <c r="V17" s="14"/>
      <c r="X17" s="32" t="s">
        <v>90</v>
      </c>
      <c r="Y17" s="32"/>
      <c r="Z17" s="32"/>
    </row>
    <row r="18" spans="2:33" ht="19.5" thickBot="1">
      <c r="B18" s="13">
        <v>43106</v>
      </c>
      <c r="C18" s="17" t="s">
        <v>53</v>
      </c>
      <c r="D18" s="12" t="s">
        <v>29</v>
      </c>
      <c r="E18" s="12" t="s">
        <v>27</v>
      </c>
      <c r="F18" s="12" t="s">
        <v>29</v>
      </c>
      <c r="G18" s="12" t="s">
        <v>30</v>
      </c>
      <c r="H18" s="12">
        <v>8701</v>
      </c>
      <c r="I18" s="14">
        <f t="shared" si="2"/>
        <v>0</v>
      </c>
      <c r="J18" s="12"/>
      <c r="K18" s="12"/>
      <c r="L18" s="12"/>
      <c r="M18" s="12"/>
      <c r="N18" s="27">
        <v>5</v>
      </c>
      <c r="O18" s="12"/>
      <c r="P18" s="12"/>
      <c r="Q18" s="12"/>
      <c r="R18" s="12"/>
      <c r="S18" s="14">
        <f t="shared" si="0"/>
        <v>1.1500000000000001</v>
      </c>
      <c r="T18" s="14">
        <f t="shared" si="1"/>
        <v>1.1500000000000001</v>
      </c>
      <c r="U18" s="14"/>
      <c r="V18" s="14"/>
    </row>
    <row r="19" spans="2:33" ht="19.5" thickBot="1">
      <c r="B19" s="13">
        <v>43106</v>
      </c>
      <c r="C19" s="17" t="s">
        <v>86</v>
      </c>
      <c r="D19" s="12" t="s">
        <v>31</v>
      </c>
      <c r="E19" s="12" t="s">
        <v>36</v>
      </c>
      <c r="F19" s="12" t="s">
        <v>31</v>
      </c>
      <c r="G19" s="12" t="s">
        <v>43</v>
      </c>
      <c r="H19" s="12">
        <v>8701</v>
      </c>
      <c r="I19" s="14">
        <f t="shared" si="2"/>
        <v>5</v>
      </c>
      <c r="J19" s="12"/>
      <c r="K19" s="12"/>
      <c r="L19" s="12"/>
      <c r="M19" s="12">
        <v>10</v>
      </c>
      <c r="N19" s="27"/>
      <c r="O19" s="12"/>
      <c r="P19" s="12"/>
      <c r="Q19" s="12"/>
      <c r="R19" s="12">
        <v>180</v>
      </c>
      <c r="S19" s="14">
        <f t="shared" si="0"/>
        <v>5.1289999999999996</v>
      </c>
      <c r="T19" s="14">
        <f t="shared" si="1"/>
        <v>5.1289999999999996</v>
      </c>
      <c r="U19" s="14"/>
      <c r="V19" s="14"/>
    </row>
    <row r="20" spans="2:33" ht="19.5" thickBot="1">
      <c r="B20" s="13">
        <v>43107</v>
      </c>
      <c r="C20" s="17" t="s">
        <v>53</v>
      </c>
      <c r="D20" s="12" t="s">
        <v>29</v>
      </c>
      <c r="E20" s="12" t="s">
        <v>32</v>
      </c>
      <c r="F20" s="12" t="s">
        <v>29</v>
      </c>
      <c r="G20" s="12" t="s">
        <v>36</v>
      </c>
      <c r="H20" s="12">
        <v>8706</v>
      </c>
      <c r="I20" s="14">
        <f t="shared" si="2"/>
        <v>0</v>
      </c>
      <c r="J20" s="12"/>
      <c r="K20" s="12"/>
      <c r="L20" s="12"/>
      <c r="M20" s="12"/>
      <c r="N20" s="27">
        <v>5</v>
      </c>
      <c r="O20" s="12"/>
      <c r="P20" s="12"/>
      <c r="Q20" s="12"/>
      <c r="R20" s="12"/>
      <c r="S20" s="14">
        <f t="shared" si="0"/>
        <v>1.1500000000000001</v>
      </c>
      <c r="T20" s="14">
        <f t="shared" si="1"/>
        <v>1.1500000000000001</v>
      </c>
      <c r="U20" s="14"/>
      <c r="V20" s="14"/>
    </row>
    <row r="21" spans="2:33" ht="19.5" thickBot="1">
      <c r="B21" s="13">
        <v>43108</v>
      </c>
      <c r="C21" s="17" t="s">
        <v>53</v>
      </c>
      <c r="D21" s="12" t="s">
        <v>29</v>
      </c>
      <c r="E21" s="12" t="s">
        <v>32</v>
      </c>
      <c r="F21" s="12" t="s">
        <v>29</v>
      </c>
      <c r="G21" s="12" t="s">
        <v>36</v>
      </c>
      <c r="H21" s="12">
        <v>8706</v>
      </c>
      <c r="I21" s="14">
        <f t="shared" si="2"/>
        <v>0</v>
      </c>
      <c r="J21" s="12"/>
      <c r="K21" s="12"/>
      <c r="L21" s="12"/>
      <c r="M21" s="12"/>
      <c r="N21" s="27">
        <v>5</v>
      </c>
      <c r="O21" s="12"/>
      <c r="P21" s="12"/>
      <c r="Q21" s="12"/>
      <c r="R21" s="12"/>
      <c r="S21" s="14">
        <f t="shared" si="0"/>
        <v>1.1500000000000001</v>
      </c>
      <c r="T21" s="14">
        <f t="shared" si="1"/>
        <v>1.1500000000000001</v>
      </c>
      <c r="U21" s="14"/>
      <c r="V21" s="14"/>
      <c r="AG21" s="4"/>
    </row>
    <row r="22" spans="2:33" ht="19.5" thickBot="1">
      <c r="B22" s="13">
        <v>43109</v>
      </c>
      <c r="C22" s="17" t="s">
        <v>79</v>
      </c>
      <c r="D22" s="12" t="s">
        <v>28</v>
      </c>
      <c r="E22" s="12" t="s">
        <v>40</v>
      </c>
      <c r="F22" s="12" t="s">
        <v>29</v>
      </c>
      <c r="G22" s="12" t="s">
        <v>28</v>
      </c>
      <c r="H22" s="12">
        <v>8706</v>
      </c>
      <c r="I22" s="14">
        <f t="shared" si="2"/>
        <v>4</v>
      </c>
      <c r="J22" s="12">
        <v>10</v>
      </c>
      <c r="K22" s="12">
        <v>10</v>
      </c>
      <c r="L22" s="12"/>
      <c r="M22" s="12"/>
      <c r="N22" s="27"/>
      <c r="O22" s="12"/>
      <c r="P22" s="12"/>
      <c r="Q22" s="12"/>
      <c r="R22" s="12"/>
      <c r="S22" s="14">
        <f t="shared" si="0"/>
        <v>8.3632000000000009</v>
      </c>
      <c r="T22" s="14">
        <f t="shared" si="1"/>
        <v>8.3632000000000009</v>
      </c>
      <c r="U22" s="14"/>
      <c r="V22" s="14"/>
      <c r="AG22" s="4"/>
    </row>
    <row r="23" spans="2:33" ht="19.5" thickBot="1">
      <c r="B23" s="13">
        <v>43109</v>
      </c>
      <c r="C23" s="17" t="s">
        <v>53</v>
      </c>
      <c r="D23" s="12" t="s">
        <v>29</v>
      </c>
      <c r="E23" s="12" t="s">
        <v>27</v>
      </c>
      <c r="F23" s="12" t="s">
        <v>29</v>
      </c>
      <c r="G23" s="12" t="s">
        <v>30</v>
      </c>
      <c r="H23" s="12">
        <v>8710</v>
      </c>
      <c r="I23" s="14">
        <f t="shared" si="2"/>
        <v>0</v>
      </c>
      <c r="J23" s="12"/>
      <c r="K23" s="12"/>
      <c r="L23" s="12"/>
      <c r="M23" s="12"/>
      <c r="N23" s="27">
        <v>5</v>
      </c>
      <c r="O23" s="12"/>
      <c r="P23" s="12"/>
      <c r="Q23" s="12"/>
      <c r="R23" s="12"/>
      <c r="S23" s="14">
        <f t="shared" si="0"/>
        <v>1.1500000000000001</v>
      </c>
      <c r="T23" s="14">
        <f t="shared" si="1"/>
        <v>1.1500000000000001</v>
      </c>
      <c r="U23" s="14"/>
      <c r="V23" s="14"/>
      <c r="AG23" s="4"/>
    </row>
    <row r="24" spans="2:33" ht="38.25" thickBot="1">
      <c r="B24" s="13">
        <v>43109</v>
      </c>
      <c r="C24" s="17" t="s">
        <v>78</v>
      </c>
      <c r="D24" s="12" t="s">
        <v>29</v>
      </c>
      <c r="E24" s="12" t="s">
        <v>28</v>
      </c>
      <c r="F24" s="12" t="s">
        <v>33</v>
      </c>
      <c r="G24" s="12" t="s">
        <v>38</v>
      </c>
      <c r="H24" s="12">
        <v>8710</v>
      </c>
      <c r="I24" s="14">
        <f t="shared" si="2"/>
        <v>2</v>
      </c>
      <c r="J24" s="12">
        <v>5</v>
      </c>
      <c r="K24" s="12">
        <v>10</v>
      </c>
      <c r="L24" s="12"/>
      <c r="M24" s="12"/>
      <c r="N24" s="27"/>
      <c r="O24" s="12"/>
      <c r="P24" s="12"/>
      <c r="Q24" s="12"/>
      <c r="R24" s="12"/>
      <c r="S24" s="14">
        <f t="shared" si="0"/>
        <v>5.3315999999999999</v>
      </c>
      <c r="T24" s="14">
        <f t="shared" si="1"/>
        <v>5.3315999999999999</v>
      </c>
      <c r="U24" s="14"/>
      <c r="V24" s="14"/>
      <c r="AG24" s="4"/>
    </row>
    <row r="25" spans="2:33" ht="19.5" thickBot="1">
      <c r="B25" s="13">
        <v>43110</v>
      </c>
      <c r="C25" s="17" t="s">
        <v>53</v>
      </c>
      <c r="D25" s="12" t="s">
        <v>29</v>
      </c>
      <c r="E25" s="12" t="s">
        <v>32</v>
      </c>
      <c r="F25" s="12" t="s">
        <v>29</v>
      </c>
      <c r="G25" s="12" t="s">
        <v>36</v>
      </c>
      <c r="H25" s="12">
        <v>8712</v>
      </c>
      <c r="I25" s="14">
        <f t="shared" si="2"/>
        <v>0</v>
      </c>
      <c r="J25" s="12"/>
      <c r="K25" s="12"/>
      <c r="L25" s="12"/>
      <c r="M25" s="12"/>
      <c r="N25" s="27">
        <v>5</v>
      </c>
      <c r="O25" s="12"/>
      <c r="P25" s="12"/>
      <c r="Q25" s="12"/>
      <c r="R25" s="12"/>
      <c r="S25" s="14">
        <f t="shared" si="0"/>
        <v>1.1500000000000001</v>
      </c>
      <c r="T25" s="14">
        <f t="shared" si="1"/>
        <v>1.1500000000000001</v>
      </c>
      <c r="U25" s="14"/>
      <c r="V25" s="14"/>
      <c r="AG25" s="4"/>
    </row>
    <row r="26" spans="2:33" ht="19.5" thickBot="1">
      <c r="B26" s="13">
        <v>43111</v>
      </c>
      <c r="C26" s="17" t="s">
        <v>53</v>
      </c>
      <c r="D26" s="12" t="s">
        <v>29</v>
      </c>
      <c r="E26" s="12" t="s">
        <v>32</v>
      </c>
      <c r="F26" s="12" t="s">
        <v>29</v>
      </c>
      <c r="G26" s="12" t="s">
        <v>36</v>
      </c>
      <c r="H26" s="12">
        <v>8712</v>
      </c>
      <c r="I26" s="14">
        <f t="shared" si="2"/>
        <v>0</v>
      </c>
      <c r="J26" s="12"/>
      <c r="K26" s="12"/>
      <c r="L26" s="12"/>
      <c r="M26" s="12"/>
      <c r="N26" s="27">
        <v>5</v>
      </c>
      <c r="O26" s="12"/>
      <c r="P26" s="12"/>
      <c r="Q26" s="12"/>
      <c r="R26" s="12"/>
      <c r="S26" s="14">
        <f t="shared" si="0"/>
        <v>1.1500000000000001</v>
      </c>
      <c r="T26" s="14">
        <f t="shared" si="1"/>
        <v>1.1500000000000001</v>
      </c>
      <c r="U26" s="14"/>
      <c r="V26" s="14"/>
      <c r="AG26" s="4"/>
    </row>
    <row r="27" spans="2:33" ht="19.5" thickBot="1">
      <c r="B27" s="13">
        <v>43112</v>
      </c>
      <c r="C27" s="17" t="s">
        <v>53</v>
      </c>
      <c r="D27" s="12" t="s">
        <v>29</v>
      </c>
      <c r="E27" s="12" t="s">
        <v>32</v>
      </c>
      <c r="F27" s="12" t="s">
        <v>29</v>
      </c>
      <c r="G27" s="12" t="s">
        <v>36</v>
      </c>
      <c r="H27" s="12">
        <v>8712</v>
      </c>
      <c r="I27" s="14">
        <f t="shared" si="2"/>
        <v>0</v>
      </c>
      <c r="J27" s="12"/>
      <c r="K27" s="12"/>
      <c r="L27" s="12"/>
      <c r="M27" s="12"/>
      <c r="N27" s="27">
        <v>5</v>
      </c>
      <c r="O27" s="12"/>
      <c r="P27" s="12"/>
      <c r="Q27" s="12"/>
      <c r="R27" s="12"/>
      <c r="S27" s="14">
        <f t="shared" si="0"/>
        <v>1.1500000000000001</v>
      </c>
      <c r="T27" s="14">
        <f t="shared" si="1"/>
        <v>1.1500000000000001</v>
      </c>
      <c r="U27" s="14"/>
      <c r="V27" s="14"/>
      <c r="AG27" s="4"/>
    </row>
    <row r="28" spans="2:33" ht="19.5" thickBot="1">
      <c r="B28" s="13">
        <v>43112</v>
      </c>
      <c r="C28" s="17" t="s">
        <v>77</v>
      </c>
      <c r="D28" s="12" t="s">
        <v>32</v>
      </c>
      <c r="E28" s="12" t="s">
        <v>34</v>
      </c>
      <c r="F28" s="12" t="s">
        <v>32</v>
      </c>
      <c r="G28" s="12" t="s">
        <v>42</v>
      </c>
      <c r="H28" s="12">
        <v>8712</v>
      </c>
      <c r="I28" s="14">
        <f t="shared" si="2"/>
        <v>5</v>
      </c>
      <c r="J28" s="12"/>
      <c r="K28" s="12"/>
      <c r="L28" s="12"/>
      <c r="M28" s="12">
        <v>10</v>
      </c>
      <c r="N28" s="27"/>
      <c r="O28" s="12"/>
      <c r="P28" s="12"/>
      <c r="Q28" s="12"/>
      <c r="R28" s="12"/>
      <c r="S28" s="14">
        <f t="shared" si="0"/>
        <v>5.1289999999999996</v>
      </c>
      <c r="T28" s="14">
        <f t="shared" si="1"/>
        <v>5.1289999999999996</v>
      </c>
      <c r="U28" s="14"/>
      <c r="V28" s="14"/>
      <c r="AG28" s="4"/>
    </row>
    <row r="29" spans="2:33" ht="19.5" thickBot="1">
      <c r="B29" s="13">
        <v>43113</v>
      </c>
      <c r="C29" s="17" t="s">
        <v>53</v>
      </c>
      <c r="D29" s="12" t="s">
        <v>29</v>
      </c>
      <c r="E29" s="12" t="s">
        <v>32</v>
      </c>
      <c r="F29" s="12" t="s">
        <v>29</v>
      </c>
      <c r="G29" s="12" t="s">
        <v>36</v>
      </c>
      <c r="H29" s="12">
        <v>8717</v>
      </c>
      <c r="I29" s="14">
        <f t="shared" si="2"/>
        <v>0</v>
      </c>
      <c r="J29" s="12"/>
      <c r="K29" s="12"/>
      <c r="L29" s="12"/>
      <c r="M29" s="12"/>
      <c r="N29" s="27">
        <v>5</v>
      </c>
      <c r="O29" s="12"/>
      <c r="P29" s="12"/>
      <c r="Q29" s="12"/>
      <c r="R29" s="12"/>
      <c r="S29" s="14">
        <f t="shared" si="0"/>
        <v>1.1500000000000001</v>
      </c>
      <c r="T29" s="14">
        <f t="shared" si="1"/>
        <v>1.1500000000000001</v>
      </c>
      <c r="U29" s="14"/>
      <c r="V29" s="14"/>
      <c r="AG29" s="4"/>
    </row>
    <row r="30" spans="2:33" ht="19.5" thickBot="1">
      <c r="B30" s="13">
        <v>43114</v>
      </c>
      <c r="C30" s="17" t="s">
        <v>53</v>
      </c>
      <c r="D30" s="12" t="s">
        <v>29</v>
      </c>
      <c r="E30" s="12" t="s">
        <v>32</v>
      </c>
      <c r="F30" s="12" t="s">
        <v>29</v>
      </c>
      <c r="G30" s="12" t="s">
        <v>36</v>
      </c>
      <c r="H30" s="12">
        <v>8717</v>
      </c>
      <c r="I30" s="14">
        <f t="shared" si="2"/>
        <v>0</v>
      </c>
      <c r="J30" s="12"/>
      <c r="K30" s="12"/>
      <c r="L30" s="12"/>
      <c r="M30" s="12"/>
      <c r="N30" s="27">
        <v>5</v>
      </c>
      <c r="O30" s="12"/>
      <c r="P30" s="12"/>
      <c r="Q30" s="12"/>
      <c r="R30" s="12"/>
      <c r="S30" s="14">
        <f t="shared" si="0"/>
        <v>1.1500000000000001</v>
      </c>
      <c r="T30" s="14">
        <f t="shared" si="1"/>
        <v>1.1500000000000001</v>
      </c>
      <c r="U30" s="14"/>
      <c r="V30" s="14"/>
      <c r="AG30" s="4"/>
    </row>
    <row r="31" spans="2:33" ht="19.5" thickBot="1">
      <c r="B31" s="13">
        <v>43115</v>
      </c>
      <c r="C31" s="17" t="s">
        <v>53</v>
      </c>
      <c r="D31" s="12" t="s">
        <v>29</v>
      </c>
      <c r="E31" s="12" t="s">
        <v>32</v>
      </c>
      <c r="F31" s="12" t="s">
        <v>29</v>
      </c>
      <c r="G31" s="12" t="s">
        <v>36</v>
      </c>
      <c r="H31" s="12">
        <v>8717</v>
      </c>
      <c r="I31" s="14">
        <f t="shared" si="2"/>
        <v>0</v>
      </c>
      <c r="J31" s="12"/>
      <c r="K31" s="12"/>
      <c r="L31" s="12"/>
      <c r="M31" s="12"/>
      <c r="N31" s="27">
        <v>5</v>
      </c>
      <c r="O31" s="12"/>
      <c r="P31" s="12"/>
      <c r="Q31" s="12"/>
      <c r="R31" s="12"/>
      <c r="S31" s="14">
        <f t="shared" si="0"/>
        <v>1.1500000000000001</v>
      </c>
      <c r="T31" s="14">
        <f t="shared" si="1"/>
        <v>1.1500000000000001</v>
      </c>
      <c r="U31" s="14"/>
      <c r="V31" s="14"/>
      <c r="AG31" s="4"/>
    </row>
    <row r="32" spans="2:33" ht="19.5" thickBot="1">
      <c r="B32" s="13">
        <v>43116</v>
      </c>
      <c r="C32" s="17" t="s">
        <v>53</v>
      </c>
      <c r="D32" s="12" t="s">
        <v>29</v>
      </c>
      <c r="E32" s="12" t="s">
        <v>32</v>
      </c>
      <c r="F32" s="12" t="s">
        <v>29</v>
      </c>
      <c r="G32" s="12" t="s">
        <v>36</v>
      </c>
      <c r="H32" s="12">
        <v>8717</v>
      </c>
      <c r="I32" s="14">
        <f t="shared" si="2"/>
        <v>0</v>
      </c>
      <c r="J32" s="12"/>
      <c r="K32" s="12"/>
      <c r="L32" s="12"/>
      <c r="M32" s="12"/>
      <c r="N32" s="27">
        <v>5</v>
      </c>
      <c r="O32" s="12"/>
      <c r="P32" s="12"/>
      <c r="Q32" s="12"/>
      <c r="R32" s="12"/>
      <c r="S32" s="14">
        <f t="shared" si="0"/>
        <v>1.1500000000000001</v>
      </c>
      <c r="T32" s="14">
        <f t="shared" si="1"/>
        <v>1.1500000000000001</v>
      </c>
      <c r="U32" s="14"/>
      <c r="V32" s="14"/>
      <c r="AG32" s="4"/>
    </row>
    <row r="33" spans="2:33" ht="19.5" thickBot="1">
      <c r="B33" s="13">
        <v>43117</v>
      </c>
      <c r="C33" s="17" t="s">
        <v>53</v>
      </c>
      <c r="D33" s="12" t="s">
        <v>29</v>
      </c>
      <c r="E33" s="12" t="s">
        <v>32</v>
      </c>
      <c r="F33" s="12" t="s">
        <v>29</v>
      </c>
      <c r="G33" s="12" t="s">
        <v>36</v>
      </c>
      <c r="H33" s="12">
        <v>8717</v>
      </c>
      <c r="I33" s="14">
        <f t="shared" si="2"/>
        <v>0</v>
      </c>
      <c r="J33" s="12"/>
      <c r="K33" s="12"/>
      <c r="L33" s="12"/>
      <c r="M33" s="12"/>
      <c r="N33" s="27">
        <v>5</v>
      </c>
      <c r="O33" s="12"/>
      <c r="P33" s="12"/>
      <c r="Q33" s="12"/>
      <c r="R33" s="12"/>
      <c r="S33" s="14">
        <f t="shared" si="0"/>
        <v>1.1500000000000001</v>
      </c>
      <c r="T33" s="14">
        <f t="shared" si="1"/>
        <v>1.1500000000000001</v>
      </c>
      <c r="U33" s="14"/>
      <c r="V33" s="14"/>
      <c r="AG33" s="4"/>
    </row>
    <row r="34" spans="2:33" ht="19.5" thickBot="1">
      <c r="B34" s="13">
        <v>43118</v>
      </c>
      <c r="C34" s="17" t="s">
        <v>53</v>
      </c>
      <c r="D34" s="12" t="s">
        <v>29</v>
      </c>
      <c r="E34" s="12" t="s">
        <v>32</v>
      </c>
      <c r="F34" s="12" t="s">
        <v>29</v>
      </c>
      <c r="G34" s="12" t="s">
        <v>36</v>
      </c>
      <c r="H34" s="12">
        <v>8717</v>
      </c>
      <c r="I34" s="14">
        <f t="shared" si="2"/>
        <v>0</v>
      </c>
      <c r="J34" s="12"/>
      <c r="K34" s="12"/>
      <c r="L34" s="12"/>
      <c r="M34" s="12"/>
      <c r="N34" s="27">
        <v>5</v>
      </c>
      <c r="O34" s="12"/>
      <c r="P34" s="12"/>
      <c r="Q34" s="12"/>
      <c r="R34" s="12"/>
      <c r="S34" s="14">
        <f t="shared" si="0"/>
        <v>1.1500000000000001</v>
      </c>
      <c r="T34" s="14">
        <f t="shared" si="1"/>
        <v>1.1500000000000001</v>
      </c>
      <c r="U34" s="14"/>
      <c r="V34" s="14"/>
      <c r="AG34" s="4"/>
    </row>
    <row r="35" spans="2:33" ht="19.5" thickBot="1">
      <c r="B35" s="13">
        <v>43119</v>
      </c>
      <c r="C35" s="17" t="s">
        <v>53</v>
      </c>
      <c r="D35" s="12" t="s">
        <v>29</v>
      </c>
      <c r="E35" s="12" t="s">
        <v>32</v>
      </c>
      <c r="F35" s="12" t="s">
        <v>29</v>
      </c>
      <c r="G35" s="12" t="s">
        <v>36</v>
      </c>
      <c r="H35" s="12">
        <v>8717</v>
      </c>
      <c r="I35" s="14">
        <f>MAX(H36-H35,0)</f>
        <v>0</v>
      </c>
      <c r="J35" s="12"/>
      <c r="K35" s="12"/>
      <c r="L35" s="12"/>
      <c r="M35" s="12"/>
      <c r="N35" s="27">
        <v>5</v>
      </c>
      <c r="O35" s="12"/>
      <c r="P35" s="12"/>
      <c r="Q35" s="12"/>
      <c r="R35" s="12"/>
      <c r="S35" s="14">
        <f t="shared" si="0"/>
        <v>1.1500000000000001</v>
      </c>
      <c r="T35" s="14">
        <f t="shared" si="1"/>
        <v>1.1500000000000001</v>
      </c>
      <c r="U35" s="14"/>
      <c r="V35" s="14"/>
      <c r="AG35" s="4"/>
    </row>
    <row r="36" spans="2:33" ht="19.5" thickBot="1">
      <c r="B36" s="13">
        <v>43120</v>
      </c>
      <c r="C36" s="17" t="s">
        <v>53</v>
      </c>
      <c r="D36" s="12" t="s">
        <v>29</v>
      </c>
      <c r="E36" s="12" t="s">
        <v>32</v>
      </c>
      <c r="F36" s="12" t="s">
        <v>29</v>
      </c>
      <c r="G36" s="12" t="s">
        <v>36</v>
      </c>
      <c r="H36" s="12">
        <v>8717</v>
      </c>
      <c r="I36" s="14">
        <f t="shared" si="2"/>
        <v>0</v>
      </c>
      <c r="J36" s="12"/>
      <c r="K36" s="12"/>
      <c r="L36" s="12"/>
      <c r="M36" s="12"/>
      <c r="N36" s="27">
        <v>5</v>
      </c>
      <c r="O36" s="12"/>
      <c r="P36" s="12"/>
      <c r="Q36" s="12"/>
      <c r="R36" s="12"/>
      <c r="S36" s="14">
        <f t="shared" si="0"/>
        <v>1.1500000000000001</v>
      </c>
      <c r="T36" s="14">
        <f t="shared" si="1"/>
        <v>1.1500000000000001</v>
      </c>
      <c r="U36" s="14"/>
      <c r="V36" s="14"/>
      <c r="AG36" s="4"/>
    </row>
    <row r="37" spans="2:33" ht="19.5" thickBot="1">
      <c r="B37" s="13">
        <v>43121</v>
      </c>
      <c r="C37" s="17" t="s">
        <v>53</v>
      </c>
      <c r="D37" s="12" t="s">
        <v>29</v>
      </c>
      <c r="E37" s="12" t="s">
        <v>32</v>
      </c>
      <c r="F37" s="12" t="s">
        <v>29</v>
      </c>
      <c r="G37" s="12" t="s">
        <v>36</v>
      </c>
      <c r="H37" s="12">
        <v>8717</v>
      </c>
      <c r="I37" s="14">
        <f t="shared" si="2"/>
        <v>0</v>
      </c>
      <c r="J37" s="12"/>
      <c r="K37" s="12"/>
      <c r="L37" s="12"/>
      <c r="M37" s="12"/>
      <c r="N37" s="27">
        <v>5</v>
      </c>
      <c r="O37" s="12"/>
      <c r="P37" s="12"/>
      <c r="Q37" s="12"/>
      <c r="R37" s="12"/>
      <c r="S37" s="14">
        <f t="shared" si="0"/>
        <v>1.1500000000000001</v>
      </c>
      <c r="T37" s="14">
        <f t="shared" si="1"/>
        <v>1.1500000000000001</v>
      </c>
      <c r="U37" s="14"/>
      <c r="V37" s="14"/>
      <c r="AG37" s="4"/>
    </row>
    <row r="38" spans="2:33" ht="19.5" thickBot="1">
      <c r="B38" s="13">
        <v>43121</v>
      </c>
      <c r="C38" s="17" t="s">
        <v>81</v>
      </c>
      <c r="D38" s="12" t="s">
        <v>33</v>
      </c>
      <c r="E38" s="12" t="s">
        <v>38</v>
      </c>
      <c r="F38" s="12" t="s">
        <v>33</v>
      </c>
      <c r="G38" s="12" t="s">
        <v>44</v>
      </c>
      <c r="H38" s="12">
        <v>8717</v>
      </c>
      <c r="I38" s="14">
        <f t="shared" si="2"/>
        <v>5</v>
      </c>
      <c r="J38" s="12"/>
      <c r="K38" s="12">
        <v>5</v>
      </c>
      <c r="L38" s="12"/>
      <c r="M38" s="12"/>
      <c r="N38" s="27"/>
      <c r="O38" s="12"/>
      <c r="P38" s="12"/>
      <c r="Q38" s="12"/>
      <c r="R38" s="12"/>
      <c r="S38" s="14">
        <f t="shared" si="0"/>
        <v>3.9790000000000001</v>
      </c>
      <c r="T38" s="14">
        <f t="shared" si="1"/>
        <v>3.9790000000000001</v>
      </c>
      <c r="U38" s="14"/>
      <c r="V38" s="14"/>
      <c r="AG38" s="4"/>
    </row>
    <row r="39" spans="2:33" ht="19.5" thickBot="1">
      <c r="B39" s="13">
        <v>43122</v>
      </c>
      <c r="C39" s="17" t="s">
        <v>53</v>
      </c>
      <c r="D39" s="12" t="s">
        <v>29</v>
      </c>
      <c r="E39" s="12" t="s">
        <v>32</v>
      </c>
      <c r="F39" s="12" t="s">
        <v>29</v>
      </c>
      <c r="G39" s="12" t="s">
        <v>36</v>
      </c>
      <c r="H39" s="12">
        <v>8722</v>
      </c>
      <c r="I39" s="14">
        <f t="shared" si="2"/>
        <v>0</v>
      </c>
      <c r="J39" s="12"/>
      <c r="K39" s="12"/>
      <c r="L39" s="12"/>
      <c r="M39" s="12"/>
      <c r="N39" s="27">
        <v>5</v>
      </c>
      <c r="O39" s="12"/>
      <c r="P39" s="12"/>
      <c r="Q39" s="12"/>
      <c r="R39" s="12"/>
      <c r="S39" s="14">
        <f t="shared" si="0"/>
        <v>1.1500000000000001</v>
      </c>
      <c r="T39" s="14">
        <f t="shared" si="1"/>
        <v>1.1500000000000001</v>
      </c>
      <c r="U39" s="14"/>
      <c r="V39" s="14"/>
      <c r="AG39" s="4"/>
    </row>
    <row r="40" spans="2:33" ht="57" thickBot="1">
      <c r="B40" s="13">
        <v>43122</v>
      </c>
      <c r="C40" s="17" t="s">
        <v>82</v>
      </c>
      <c r="D40" s="12" t="s">
        <v>31</v>
      </c>
      <c r="E40" s="12" t="s">
        <v>38</v>
      </c>
      <c r="F40" s="12" t="s">
        <v>31</v>
      </c>
      <c r="G40" s="12" t="s">
        <v>39</v>
      </c>
      <c r="H40" s="12">
        <v>8722</v>
      </c>
      <c r="I40" s="14">
        <f t="shared" si="2"/>
        <v>0</v>
      </c>
      <c r="J40" s="12"/>
      <c r="K40" s="12"/>
      <c r="L40" s="12"/>
      <c r="M40" s="12">
        <v>5</v>
      </c>
      <c r="N40" s="27"/>
      <c r="O40" s="12"/>
      <c r="P40" s="12"/>
      <c r="Q40" s="12"/>
      <c r="R40" s="12"/>
      <c r="S40" s="14">
        <f t="shared" si="0"/>
        <v>1.1500000000000001</v>
      </c>
      <c r="T40" s="14">
        <f t="shared" si="1"/>
        <v>1.1500000000000001</v>
      </c>
      <c r="U40" s="14"/>
      <c r="V40" s="14"/>
      <c r="AG40" s="4"/>
    </row>
    <row r="41" spans="2:33" ht="19.5" thickBot="1">
      <c r="B41" s="13">
        <v>43123</v>
      </c>
      <c r="C41" s="17" t="s">
        <v>53</v>
      </c>
      <c r="D41" s="12" t="s">
        <v>29</v>
      </c>
      <c r="E41" s="12" t="s">
        <v>32</v>
      </c>
      <c r="F41" s="12" t="s">
        <v>29</v>
      </c>
      <c r="G41" s="12" t="s">
        <v>36</v>
      </c>
      <c r="H41" s="12">
        <v>8722</v>
      </c>
      <c r="I41" s="14">
        <f t="shared" si="2"/>
        <v>0</v>
      </c>
      <c r="J41" s="12"/>
      <c r="K41" s="12"/>
      <c r="L41" s="12"/>
      <c r="M41" s="12"/>
      <c r="N41" s="27">
        <v>5</v>
      </c>
      <c r="O41" s="12"/>
      <c r="P41" s="12"/>
      <c r="Q41" s="12"/>
      <c r="R41" s="12"/>
      <c r="S41" s="14">
        <f t="shared" si="0"/>
        <v>1.1500000000000001</v>
      </c>
      <c r="T41" s="14">
        <f t="shared" si="1"/>
        <v>1.1500000000000001</v>
      </c>
      <c r="U41" s="14"/>
      <c r="V41" s="14"/>
      <c r="AG41" s="4"/>
    </row>
    <row r="42" spans="2:33" ht="57" thickBot="1">
      <c r="B42" s="13">
        <v>43123</v>
      </c>
      <c r="C42" s="17" t="s">
        <v>83</v>
      </c>
      <c r="D42" s="12" t="s">
        <v>31</v>
      </c>
      <c r="E42" s="12" t="s">
        <v>41</v>
      </c>
      <c r="F42" s="12" t="s">
        <v>31</v>
      </c>
      <c r="G42" s="12" t="s">
        <v>43</v>
      </c>
      <c r="H42" s="12">
        <v>8722</v>
      </c>
      <c r="I42" s="14">
        <f t="shared" si="2"/>
        <v>0</v>
      </c>
      <c r="J42" s="12"/>
      <c r="K42" s="12"/>
      <c r="L42" s="12"/>
      <c r="M42" s="12">
        <v>5</v>
      </c>
      <c r="N42" s="27"/>
      <c r="O42" s="12"/>
      <c r="P42" s="12"/>
      <c r="Q42" s="12"/>
      <c r="R42" s="12"/>
      <c r="S42" s="14">
        <f t="shared" si="0"/>
        <v>1.1500000000000001</v>
      </c>
      <c r="T42" s="14">
        <f t="shared" si="1"/>
        <v>1.1500000000000001</v>
      </c>
      <c r="U42" s="14"/>
      <c r="V42" s="14"/>
      <c r="AG42" s="4"/>
    </row>
    <row r="43" spans="2:33" ht="19.5" thickBot="1">
      <c r="B43" s="13">
        <v>43124</v>
      </c>
      <c r="C43" s="17" t="s">
        <v>53</v>
      </c>
      <c r="D43" s="12" t="s">
        <v>29</v>
      </c>
      <c r="E43" s="12" t="s">
        <v>27</v>
      </c>
      <c r="F43" s="12" t="s">
        <v>29</v>
      </c>
      <c r="G43" s="12" t="s">
        <v>30</v>
      </c>
      <c r="H43" s="12">
        <v>8722</v>
      </c>
      <c r="I43" s="14">
        <f t="shared" si="2"/>
        <v>0</v>
      </c>
      <c r="J43" s="12"/>
      <c r="K43" s="12"/>
      <c r="L43" s="12"/>
      <c r="M43" s="12"/>
      <c r="N43" s="27">
        <v>5</v>
      </c>
      <c r="O43" s="12"/>
      <c r="P43" s="12"/>
      <c r="Q43" s="12"/>
      <c r="R43" s="12"/>
      <c r="S43" s="14">
        <f t="shared" si="0"/>
        <v>1.1500000000000001</v>
      </c>
      <c r="T43" s="14">
        <f t="shared" si="1"/>
        <v>1.1500000000000001</v>
      </c>
      <c r="U43" s="14"/>
      <c r="V43" s="14"/>
      <c r="AG43" s="4"/>
    </row>
    <row r="44" spans="2:33" ht="57" thickBot="1">
      <c r="B44" s="13">
        <v>43124</v>
      </c>
      <c r="C44" s="17" t="s">
        <v>68</v>
      </c>
      <c r="D44" s="12" t="s">
        <v>31</v>
      </c>
      <c r="E44" s="12" t="s">
        <v>38</v>
      </c>
      <c r="F44" s="12" t="s">
        <v>31</v>
      </c>
      <c r="G44" s="12" t="s">
        <v>39</v>
      </c>
      <c r="H44" s="12">
        <v>8722</v>
      </c>
      <c r="I44" s="14">
        <f t="shared" si="2"/>
        <v>0</v>
      </c>
      <c r="J44" s="12"/>
      <c r="K44" s="12"/>
      <c r="L44" s="12"/>
      <c r="M44" s="12">
        <v>5</v>
      </c>
      <c r="N44" s="27"/>
      <c r="O44" s="12"/>
      <c r="P44" s="12"/>
      <c r="Q44" s="12"/>
      <c r="R44" s="12"/>
      <c r="S44" s="14">
        <f t="shared" si="0"/>
        <v>1.1500000000000001</v>
      </c>
      <c r="T44" s="14">
        <f t="shared" si="1"/>
        <v>1.1500000000000001</v>
      </c>
      <c r="U44" s="14"/>
      <c r="V44" s="14"/>
      <c r="AG44" s="4"/>
    </row>
    <row r="45" spans="2:33" ht="19.5" thickBot="1">
      <c r="B45" s="13">
        <v>43125</v>
      </c>
      <c r="C45" s="17" t="s">
        <v>53</v>
      </c>
      <c r="D45" s="12" t="s">
        <v>29</v>
      </c>
      <c r="E45" s="12" t="s">
        <v>32</v>
      </c>
      <c r="F45" s="12" t="s">
        <v>29</v>
      </c>
      <c r="G45" s="12" t="s">
        <v>36</v>
      </c>
      <c r="H45" s="12">
        <v>8722</v>
      </c>
      <c r="I45" s="14">
        <f>MAX(H46-H45,0)</f>
        <v>0</v>
      </c>
      <c r="J45" s="12"/>
      <c r="K45" s="12"/>
      <c r="L45" s="12"/>
      <c r="M45" s="12"/>
      <c r="N45" s="27">
        <v>5</v>
      </c>
      <c r="O45" s="12"/>
      <c r="P45" s="12"/>
      <c r="Q45" s="12"/>
      <c r="R45" s="12"/>
      <c r="S45" s="14">
        <f t="shared" si="0"/>
        <v>1.1500000000000001</v>
      </c>
      <c r="T45" s="14">
        <f t="shared" si="1"/>
        <v>1.1500000000000001</v>
      </c>
      <c r="U45" s="14"/>
      <c r="V45" s="14"/>
      <c r="AG45" s="4"/>
    </row>
    <row r="46" spans="2:33" ht="19.5" thickBot="1">
      <c r="B46" s="13">
        <v>43125</v>
      </c>
      <c r="C46" s="17" t="s">
        <v>85</v>
      </c>
      <c r="D46" s="12" t="s">
        <v>31</v>
      </c>
      <c r="E46" s="12" t="s">
        <v>38</v>
      </c>
      <c r="F46" s="12" t="s">
        <v>31</v>
      </c>
      <c r="G46" s="12" t="s">
        <v>39</v>
      </c>
      <c r="H46" s="12">
        <v>8722</v>
      </c>
      <c r="I46" s="14">
        <f t="shared" si="2"/>
        <v>0</v>
      </c>
      <c r="J46" s="12"/>
      <c r="K46" s="12"/>
      <c r="L46" s="12"/>
      <c r="M46" s="12">
        <v>5</v>
      </c>
      <c r="N46" s="27"/>
      <c r="O46" s="12"/>
      <c r="P46" s="12"/>
      <c r="Q46" s="12"/>
      <c r="R46" s="12"/>
      <c r="S46" s="14">
        <f t="shared" si="0"/>
        <v>1.1500000000000001</v>
      </c>
      <c r="T46" s="14">
        <f t="shared" si="1"/>
        <v>1.1500000000000001</v>
      </c>
      <c r="U46" s="14"/>
      <c r="V46" s="14"/>
      <c r="AG46" s="4"/>
    </row>
    <row r="47" spans="2:33" ht="19.5" thickBot="1">
      <c r="B47" s="13">
        <v>43126</v>
      </c>
      <c r="C47" s="17" t="s">
        <v>54</v>
      </c>
      <c r="D47" s="12" t="s">
        <v>28</v>
      </c>
      <c r="E47" s="12" t="s">
        <v>45</v>
      </c>
      <c r="F47" s="12" t="s">
        <v>28</v>
      </c>
      <c r="G47" s="12" t="s">
        <v>35</v>
      </c>
      <c r="H47" s="12">
        <v>8722</v>
      </c>
      <c r="I47" s="14">
        <f t="shared" si="2"/>
        <v>3</v>
      </c>
      <c r="J47" s="12"/>
      <c r="K47" s="12">
        <v>5</v>
      </c>
      <c r="L47" s="12"/>
      <c r="M47" s="12"/>
      <c r="N47" s="27"/>
      <c r="O47" s="12"/>
      <c r="P47" s="12"/>
      <c r="Q47" s="12"/>
      <c r="R47" s="12"/>
      <c r="S47" s="14">
        <f t="shared" si="0"/>
        <v>2.8474000000000004</v>
      </c>
      <c r="T47" s="14">
        <f t="shared" si="1"/>
        <v>2.8474000000000004</v>
      </c>
      <c r="U47" s="14"/>
      <c r="V47" s="14"/>
      <c r="AG47" s="4"/>
    </row>
    <row r="48" spans="2:33" ht="19.5" thickBot="1">
      <c r="B48" s="13">
        <v>43126</v>
      </c>
      <c r="C48" s="17" t="s">
        <v>53</v>
      </c>
      <c r="D48" s="12" t="s">
        <v>29</v>
      </c>
      <c r="E48" s="12" t="s">
        <v>32</v>
      </c>
      <c r="F48" s="12" t="s">
        <v>29</v>
      </c>
      <c r="G48" s="12" t="s">
        <v>36</v>
      </c>
      <c r="H48" s="12">
        <v>8725</v>
      </c>
      <c r="I48" s="14">
        <f>MAX(H49-H48,0)</f>
        <v>0</v>
      </c>
      <c r="J48" s="12"/>
      <c r="K48" s="12"/>
      <c r="L48" s="12"/>
      <c r="M48" s="12"/>
      <c r="N48" s="27">
        <v>5</v>
      </c>
      <c r="O48" s="12"/>
      <c r="P48" s="12"/>
      <c r="Q48" s="12"/>
      <c r="R48" s="12"/>
      <c r="S48" s="14">
        <f t="shared" si="0"/>
        <v>1.1500000000000001</v>
      </c>
      <c r="T48" s="14">
        <f t="shared" si="1"/>
        <v>1.1500000000000001</v>
      </c>
      <c r="U48" s="14"/>
      <c r="V48" s="14"/>
      <c r="AG48" s="4"/>
    </row>
    <row r="49" spans="2:33" ht="19.5" thickBot="1">
      <c r="B49" s="13">
        <v>43127</v>
      </c>
      <c r="C49" s="17" t="s">
        <v>53</v>
      </c>
      <c r="D49" s="12" t="s">
        <v>29</v>
      </c>
      <c r="E49" s="12" t="s">
        <v>32</v>
      </c>
      <c r="F49" s="12" t="s">
        <v>29</v>
      </c>
      <c r="G49" s="12" t="s">
        <v>36</v>
      </c>
      <c r="H49" s="12">
        <v>8725</v>
      </c>
      <c r="I49" s="14">
        <f>MAX(H50-H49,0)</f>
        <v>0</v>
      </c>
      <c r="J49" s="12"/>
      <c r="K49" s="12"/>
      <c r="L49" s="12"/>
      <c r="M49" s="12"/>
      <c r="N49" s="27">
        <v>5</v>
      </c>
      <c r="O49" s="12"/>
      <c r="P49" s="12"/>
      <c r="Q49" s="12"/>
      <c r="R49" s="12"/>
      <c r="S49" s="14">
        <f t="shared" si="0"/>
        <v>1.1500000000000001</v>
      </c>
      <c r="T49" s="14">
        <f t="shared" si="1"/>
        <v>1.1500000000000001</v>
      </c>
      <c r="U49" s="14"/>
      <c r="V49" s="14"/>
      <c r="AG49" s="4"/>
    </row>
    <row r="50" spans="2:33" ht="19.5" thickBot="1">
      <c r="B50" s="13">
        <v>43127</v>
      </c>
      <c r="C50" s="17" t="s">
        <v>72</v>
      </c>
      <c r="D50" s="12" t="s">
        <v>37</v>
      </c>
      <c r="E50" s="12" t="s">
        <v>27</v>
      </c>
      <c r="F50" s="12" t="s">
        <v>37</v>
      </c>
      <c r="G50" s="12" t="s">
        <v>29</v>
      </c>
      <c r="H50" s="12">
        <v>8725</v>
      </c>
      <c r="I50" s="14">
        <f t="shared" si="2"/>
        <v>0</v>
      </c>
      <c r="J50" s="12"/>
      <c r="K50" s="12"/>
      <c r="L50" s="12"/>
      <c r="M50" s="12">
        <v>3</v>
      </c>
      <c r="N50" s="27"/>
      <c r="O50" s="12"/>
      <c r="P50" s="12"/>
      <c r="Q50" s="12"/>
      <c r="R50" s="12"/>
      <c r="S50" s="14">
        <f t="shared" si="0"/>
        <v>0.69000000000000006</v>
      </c>
      <c r="T50" s="14">
        <f t="shared" si="1"/>
        <v>0.69000000000000006</v>
      </c>
      <c r="U50" s="14"/>
      <c r="V50" s="14"/>
    </row>
    <row r="51" spans="2:33" ht="19.5" thickBot="1">
      <c r="B51" s="13">
        <v>43128</v>
      </c>
      <c r="C51" s="17" t="s">
        <v>53</v>
      </c>
      <c r="D51" s="12" t="s">
        <v>29</v>
      </c>
      <c r="E51" s="12" t="s">
        <v>27</v>
      </c>
      <c r="F51" s="12" t="s">
        <v>29</v>
      </c>
      <c r="G51" s="12" t="s">
        <v>30</v>
      </c>
      <c r="H51" s="12">
        <v>8725</v>
      </c>
      <c r="I51" s="14">
        <f t="shared" si="2"/>
        <v>0</v>
      </c>
      <c r="J51" s="12"/>
      <c r="K51" s="12"/>
      <c r="L51" s="12"/>
      <c r="M51" s="12"/>
      <c r="N51" s="27">
        <v>5</v>
      </c>
      <c r="O51" s="12"/>
      <c r="P51" s="12"/>
      <c r="Q51" s="12"/>
      <c r="R51" s="12"/>
      <c r="S51" s="14">
        <f t="shared" si="0"/>
        <v>1.1500000000000001</v>
      </c>
      <c r="T51" s="14">
        <f t="shared" si="1"/>
        <v>1.1500000000000001</v>
      </c>
      <c r="U51" s="14"/>
      <c r="V51" s="14"/>
    </row>
    <row r="52" spans="2:33" ht="19.5" thickBot="1">
      <c r="B52" s="13">
        <v>43129</v>
      </c>
      <c r="C52" s="17" t="s">
        <v>53</v>
      </c>
      <c r="D52" s="12" t="s">
        <v>29</v>
      </c>
      <c r="E52" s="12" t="s">
        <v>27</v>
      </c>
      <c r="F52" s="12" t="s">
        <v>29</v>
      </c>
      <c r="G52" s="12" t="s">
        <v>30</v>
      </c>
      <c r="H52" s="12">
        <v>8725</v>
      </c>
      <c r="I52" s="14">
        <f t="shared" si="2"/>
        <v>0</v>
      </c>
      <c r="J52" s="12"/>
      <c r="K52" s="12"/>
      <c r="L52" s="12"/>
      <c r="M52" s="12"/>
      <c r="N52" s="27">
        <v>5</v>
      </c>
      <c r="O52" s="12"/>
      <c r="P52" s="12"/>
      <c r="Q52" s="12"/>
      <c r="R52" s="12"/>
      <c r="S52" s="14">
        <f t="shared" si="0"/>
        <v>1.1500000000000001</v>
      </c>
      <c r="T52" s="14">
        <f t="shared" si="1"/>
        <v>1.1500000000000001</v>
      </c>
      <c r="U52" s="14"/>
      <c r="V52" s="14"/>
    </row>
    <row r="53" spans="2:33" ht="19.5" thickBot="1">
      <c r="B53" s="13">
        <v>43130</v>
      </c>
      <c r="C53" s="17" t="s">
        <v>53</v>
      </c>
      <c r="D53" s="12" t="s">
        <v>29</v>
      </c>
      <c r="E53" s="12" t="s">
        <v>27</v>
      </c>
      <c r="F53" s="12" t="s">
        <v>29</v>
      </c>
      <c r="G53" s="12" t="s">
        <v>30</v>
      </c>
      <c r="H53" s="12">
        <v>8725</v>
      </c>
      <c r="I53" s="14">
        <f>MAX(H54-H53,0)</f>
        <v>0</v>
      </c>
      <c r="J53" s="12"/>
      <c r="K53" s="12"/>
      <c r="L53" s="12"/>
      <c r="M53" s="12"/>
      <c r="N53" s="27">
        <v>5</v>
      </c>
      <c r="O53" s="12"/>
      <c r="P53" s="12"/>
      <c r="Q53" s="12"/>
      <c r="R53" s="12"/>
      <c r="S53" s="14">
        <f t="shared" si="0"/>
        <v>1.1500000000000001</v>
      </c>
      <c r="T53" s="14">
        <f t="shared" si="1"/>
        <v>1.1500000000000001</v>
      </c>
      <c r="U53" s="14"/>
      <c r="V53" s="14"/>
    </row>
    <row r="54" spans="2:33" ht="19.5" thickBot="1">
      <c r="B54" s="13">
        <v>43130</v>
      </c>
      <c r="C54" s="17" t="s">
        <v>84</v>
      </c>
      <c r="D54" s="12" t="s">
        <v>37</v>
      </c>
      <c r="E54" s="12" t="s">
        <v>27</v>
      </c>
      <c r="F54" s="12" t="s">
        <v>37</v>
      </c>
      <c r="G54" s="12" t="s">
        <v>30</v>
      </c>
      <c r="H54" s="12">
        <v>8725</v>
      </c>
      <c r="I54" s="14">
        <f>MAX(H55-H54,0)</f>
        <v>0</v>
      </c>
      <c r="J54" s="12"/>
      <c r="K54" s="12"/>
      <c r="L54" s="12"/>
      <c r="M54" s="12"/>
      <c r="N54" s="27">
        <v>5</v>
      </c>
      <c r="O54" s="12"/>
      <c r="P54" s="12"/>
      <c r="Q54" s="12"/>
      <c r="R54" s="12"/>
      <c r="S54" s="14">
        <f t="shared" si="0"/>
        <v>1.1500000000000001</v>
      </c>
      <c r="T54" s="14">
        <f t="shared" si="1"/>
        <v>1.1500000000000001</v>
      </c>
      <c r="U54" s="14"/>
      <c r="V54" s="14"/>
    </row>
    <row r="55" spans="2:33" ht="19.5" thickBot="1">
      <c r="B55" s="13">
        <v>43131</v>
      </c>
      <c r="C55" s="17" t="s">
        <v>53</v>
      </c>
      <c r="D55" s="12" t="s">
        <v>29</v>
      </c>
      <c r="E55" s="12" t="s">
        <v>27</v>
      </c>
      <c r="F55" s="12" t="s">
        <v>29</v>
      </c>
      <c r="G55" s="12" t="s">
        <v>30</v>
      </c>
      <c r="H55" s="12">
        <v>8725</v>
      </c>
      <c r="I55" s="14">
        <f t="shared" si="2"/>
        <v>0</v>
      </c>
      <c r="J55" s="12"/>
      <c r="K55" s="12"/>
      <c r="L55" s="12"/>
      <c r="M55" s="12"/>
      <c r="N55" s="27">
        <v>5</v>
      </c>
      <c r="O55" s="12"/>
      <c r="P55" s="12"/>
      <c r="Q55" s="12"/>
      <c r="R55" s="12"/>
      <c r="S55" s="14">
        <f t="shared" si="0"/>
        <v>1.1500000000000001</v>
      </c>
      <c r="T55" s="14">
        <f t="shared" si="1"/>
        <v>1.1500000000000001</v>
      </c>
      <c r="U55" s="14"/>
      <c r="V55" s="14"/>
    </row>
    <row r="56" spans="2:33" ht="19.5" thickBot="1">
      <c r="B56" s="13"/>
      <c r="C56" s="17"/>
      <c r="D56" s="12"/>
      <c r="E56" s="12"/>
      <c r="F56" s="12"/>
      <c r="G56" s="12"/>
      <c r="H56" s="12"/>
      <c r="I56" s="14">
        <f>MAX(H57-H56,0)</f>
        <v>0</v>
      </c>
      <c r="J56" s="12"/>
      <c r="K56" s="12"/>
      <c r="L56" s="12"/>
      <c r="M56" s="12"/>
      <c r="N56" s="27"/>
      <c r="O56" s="12"/>
      <c r="P56" s="12"/>
      <c r="Q56" s="12"/>
      <c r="R56" s="12"/>
      <c r="S56" s="14">
        <f t="shared" ref="S56:S60" si="3">T56</f>
        <v>0</v>
      </c>
      <c r="T56" s="14">
        <f t="shared" ref="T56:T60" si="4">I56*56.58/100+(J56+L56)*0.38+(K56+M56+N56+O56+P56+Q56)*0.23</f>
        <v>0</v>
      </c>
      <c r="U56" s="14"/>
      <c r="V56" s="14"/>
    </row>
    <row r="57" spans="2:33" ht="19.5" thickBot="1">
      <c r="B57" s="13"/>
      <c r="C57" s="17"/>
      <c r="D57" s="12"/>
      <c r="E57" s="12"/>
      <c r="F57" s="12"/>
      <c r="G57" s="12"/>
      <c r="H57" s="12"/>
      <c r="I57" s="14">
        <f t="shared" ref="I57:I60" si="5">MAX(H58-H57,0)</f>
        <v>0</v>
      </c>
      <c r="J57" s="12"/>
      <c r="K57" s="12"/>
      <c r="L57" s="12"/>
      <c r="M57" s="12"/>
      <c r="N57" s="27"/>
      <c r="O57" s="12"/>
      <c r="P57" s="12"/>
      <c r="Q57" s="12"/>
      <c r="R57" s="12"/>
      <c r="S57" s="14">
        <f t="shared" si="3"/>
        <v>0</v>
      </c>
      <c r="T57" s="14">
        <f t="shared" si="4"/>
        <v>0</v>
      </c>
      <c r="U57" s="14"/>
      <c r="V57" s="14"/>
    </row>
    <row r="58" spans="2:33" ht="19.5" thickBot="1">
      <c r="B58" s="13"/>
      <c r="C58" s="17"/>
      <c r="D58" s="12"/>
      <c r="E58" s="12"/>
      <c r="F58" s="12"/>
      <c r="G58" s="12"/>
      <c r="H58" s="12"/>
      <c r="I58" s="14">
        <f t="shared" si="5"/>
        <v>0</v>
      </c>
      <c r="J58" s="12"/>
      <c r="K58" s="12"/>
      <c r="L58" s="12"/>
      <c r="M58" s="12"/>
      <c r="N58" s="27"/>
      <c r="O58" s="12"/>
      <c r="P58" s="12"/>
      <c r="Q58" s="12"/>
      <c r="R58" s="12"/>
      <c r="S58" s="14">
        <f t="shared" si="3"/>
        <v>0</v>
      </c>
      <c r="T58" s="14">
        <f t="shared" si="4"/>
        <v>0</v>
      </c>
      <c r="U58" s="14"/>
      <c r="V58" s="14"/>
    </row>
    <row r="59" spans="2:33" ht="19.5" thickBot="1">
      <c r="B59" s="13"/>
      <c r="C59" s="17"/>
      <c r="D59" s="12"/>
      <c r="E59" s="12"/>
      <c r="F59" s="12"/>
      <c r="G59" s="12"/>
      <c r="H59" s="12"/>
      <c r="I59" s="14">
        <f t="shared" si="5"/>
        <v>0</v>
      </c>
      <c r="J59" s="12"/>
      <c r="K59" s="12"/>
      <c r="L59" s="12"/>
      <c r="M59" s="12"/>
      <c r="N59" s="27"/>
      <c r="O59" s="12"/>
      <c r="P59" s="12"/>
      <c r="Q59" s="12"/>
      <c r="R59" s="12"/>
      <c r="S59" s="14">
        <f t="shared" si="3"/>
        <v>0</v>
      </c>
      <c r="T59" s="14">
        <f t="shared" si="4"/>
        <v>0</v>
      </c>
      <c r="U59" s="14"/>
      <c r="V59" s="14"/>
    </row>
    <row r="60" spans="2:33" ht="19.5" thickBot="1">
      <c r="B60" s="13"/>
      <c r="C60" s="17"/>
      <c r="D60" s="12"/>
      <c r="E60" s="12"/>
      <c r="F60" s="12"/>
      <c r="G60" s="12"/>
      <c r="H60" s="12"/>
      <c r="I60" s="14">
        <f t="shared" si="5"/>
        <v>0</v>
      </c>
      <c r="J60" s="12"/>
      <c r="K60" s="12"/>
      <c r="L60" s="12"/>
      <c r="M60" s="12"/>
      <c r="N60" s="27"/>
      <c r="O60" s="12"/>
      <c r="P60" s="12"/>
      <c r="Q60" s="12"/>
      <c r="R60" s="12"/>
      <c r="S60" s="14">
        <f t="shared" si="3"/>
        <v>0</v>
      </c>
      <c r="T60" s="14">
        <f t="shared" si="4"/>
        <v>0</v>
      </c>
      <c r="U60" s="14"/>
      <c r="V60" s="14"/>
    </row>
    <row r="61" spans="2:33" ht="19.5" customHeight="1" thickBot="1">
      <c r="B61" s="59" t="s">
        <v>46</v>
      </c>
      <c r="C61" s="59"/>
      <c r="D61" s="59"/>
      <c r="E61" s="59"/>
      <c r="F61" s="59"/>
      <c r="G61" s="59"/>
      <c r="H61" s="60"/>
      <c r="I61" s="15">
        <f>SUM(I12:I60)</f>
        <v>27</v>
      </c>
      <c r="J61" s="8">
        <f>SUM(J12:J60)</f>
        <v>15</v>
      </c>
      <c r="K61" s="8">
        <f>SUM(K12:K60)</f>
        <v>30</v>
      </c>
      <c r="L61" s="8">
        <f t="shared" ref="L61:R61" si="6">SUM(L12:L60)</f>
        <v>0</v>
      </c>
      <c r="M61" s="8">
        <f t="shared" si="6"/>
        <v>103</v>
      </c>
      <c r="N61" s="8">
        <f t="shared" si="6"/>
        <v>160</v>
      </c>
      <c r="O61" s="8">
        <f t="shared" si="6"/>
        <v>0</v>
      </c>
      <c r="P61" s="8">
        <f t="shared" si="6"/>
        <v>0</v>
      </c>
      <c r="Q61" s="8">
        <f t="shared" si="6"/>
        <v>0</v>
      </c>
      <c r="R61" s="52">
        <f t="shared" si="6"/>
        <v>180</v>
      </c>
      <c r="S61" s="54">
        <f>SUM(S12:S60)</f>
        <v>88.366600000000062</v>
      </c>
      <c r="T61" s="54">
        <f>I61*56.58/100+(J61+L61)*0.38+(K61+M61+N61+O61+P61+Q61)*0.23</f>
        <v>88.366600000000005</v>
      </c>
      <c r="U61" s="16"/>
      <c r="V61" s="16"/>
    </row>
    <row r="62" spans="2:33" ht="21" customHeight="1" thickBot="1">
      <c r="B62" s="40" t="s">
        <v>47</v>
      </c>
      <c r="C62" s="40"/>
      <c r="D62" s="40"/>
      <c r="E62" s="40"/>
      <c r="F62" s="40"/>
      <c r="G62" s="40"/>
      <c r="H62" s="61"/>
      <c r="I62" s="15">
        <f>I61*56.58/100</f>
        <v>15.276599999999998</v>
      </c>
      <c r="J62" s="8">
        <f>J61*0.38</f>
        <v>5.7</v>
      </c>
      <c r="K62" s="8">
        <f>K61*0.23</f>
        <v>6.9</v>
      </c>
      <c r="L62" s="8">
        <f>L61*0.38</f>
        <v>0</v>
      </c>
      <c r="M62" s="8">
        <f>M61*0.23</f>
        <v>23.69</v>
      </c>
      <c r="N62" s="8">
        <f>N61*0.23</f>
        <v>36.800000000000004</v>
      </c>
      <c r="O62" s="8">
        <f>O61*0.23</f>
        <v>0</v>
      </c>
      <c r="P62" s="8">
        <f>P61*0.23</f>
        <v>0</v>
      </c>
      <c r="Q62" s="8">
        <f>Q61*0.23</f>
        <v>0</v>
      </c>
      <c r="R62" s="53"/>
      <c r="S62" s="55"/>
      <c r="T62" s="55"/>
      <c r="U62" s="16"/>
      <c r="V62" s="16"/>
    </row>
    <row r="63" spans="2:33" ht="21">
      <c r="B63" s="40" t="s">
        <v>48</v>
      </c>
      <c r="C63" s="40"/>
      <c r="D63" s="40"/>
      <c r="E63" s="40"/>
      <c r="F63" s="40"/>
      <c r="G63" s="40"/>
      <c r="H63" s="40"/>
      <c r="I63" s="40"/>
      <c r="J63" s="40"/>
      <c r="K63" s="20">
        <f>(J61+K61+L61+M61+N61+O61+P61+Q61)/60*40+I61</f>
        <v>232.33333333333334</v>
      </c>
      <c r="L63" s="10" t="s">
        <v>49</v>
      </c>
      <c r="M63" s="9"/>
    </row>
    <row r="65" spans="3:16">
      <c r="C65" s="19" t="s">
        <v>55</v>
      </c>
      <c r="D65" s="18"/>
      <c r="E65" s="18"/>
      <c r="F65" s="18"/>
      <c r="G65" s="18"/>
      <c r="H65" s="18"/>
      <c r="I65" s="18"/>
      <c r="J65" s="19" t="s">
        <v>56</v>
      </c>
      <c r="K65" s="18"/>
      <c r="L65" s="18"/>
      <c r="N65" s="18"/>
      <c r="O65" s="18"/>
      <c r="P65" s="18"/>
    </row>
  </sheetData>
  <mergeCells count="45">
    <mergeCell ref="P2:X2"/>
    <mergeCell ref="B5:I5"/>
    <mergeCell ref="B6:I6"/>
    <mergeCell ref="G3:N3"/>
    <mergeCell ref="P3:V3"/>
    <mergeCell ref="B3:D3"/>
    <mergeCell ref="S4:T4"/>
    <mergeCell ref="S5:T5"/>
    <mergeCell ref="S6:T6"/>
    <mergeCell ref="S61:S62"/>
    <mergeCell ref="T61:T62"/>
    <mergeCell ref="B1:V1"/>
    <mergeCell ref="B2:J2"/>
    <mergeCell ref="B4:I4"/>
    <mergeCell ref="L4:M4"/>
    <mergeCell ref="B61:H61"/>
    <mergeCell ref="B62:H62"/>
    <mergeCell ref="S9:T9"/>
    <mergeCell ref="U9:V9"/>
    <mergeCell ref="S10:S11"/>
    <mergeCell ref="T10:T11"/>
    <mergeCell ref="U10:U11"/>
    <mergeCell ref="V10:V11"/>
    <mergeCell ref="S7:T7"/>
    <mergeCell ref="B7:I7"/>
    <mergeCell ref="B63:J63"/>
    <mergeCell ref="B9:B11"/>
    <mergeCell ref="C9:C11"/>
    <mergeCell ref="D9:R9"/>
    <mergeCell ref="D10:E10"/>
    <mergeCell ref="F10:G10"/>
    <mergeCell ref="H10:H11"/>
    <mergeCell ref="I10:I11"/>
    <mergeCell ref="N10:N11"/>
    <mergeCell ref="Q10:Q11"/>
    <mergeCell ref="R10:R11"/>
    <mergeCell ref="J10:K10"/>
    <mergeCell ref="L10:M10"/>
    <mergeCell ref="O10:P10"/>
    <mergeCell ref="R61:R62"/>
    <mergeCell ref="X17:Z17"/>
    <mergeCell ref="X16:Z16"/>
    <mergeCell ref="Z9:Z11"/>
    <mergeCell ref="X9:X11"/>
    <mergeCell ref="Y9:Y11"/>
  </mergeCells>
  <dataValidations count="4">
    <dataValidation type="list" allowBlank="1" showInputMessage="1" showErrorMessage="1" sqref="B12:B60">
      <formula1>датаянварь</formula1>
    </dataValidation>
    <dataValidation type="list" allowBlank="1" showInputMessage="1" showErrorMessage="1" sqref="E12:E60 G12:G60">
      <formula1>времяминуты</formula1>
    </dataValidation>
    <dataValidation type="list" allowBlank="1" showInputMessage="1" showErrorMessage="1" sqref="F12:F60 D12:D60">
      <formula1>времячасы</formula1>
    </dataValidation>
    <dataValidation type="list" allowBlank="1" sqref="C12:C60">
      <formula1>выезда</formula1>
    </dataValidation>
  </dataValidations>
  <printOptions horizontalCentered="1" verticalCentered="1"/>
  <pageMargins left="0.19685039370078741" right="0.11811023622047245" top="3.937007874015748E-2" bottom="0" header="0.11811023622047245" footer="0.11811023622047245"/>
  <pageSetup paperSize="9" scale="6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ЯНВАРЬ</vt:lpstr>
      <vt:lpstr>ЯНВАРЬ!Заголовки_для_печати</vt:lpstr>
      <vt:lpstr>ЯНВАРЬ!Область_печати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2018-02-06T02:54:48Z</dcterms:modified>
</cp:coreProperties>
</file>