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18870" windowHeight="7725"/>
  </bookViews>
  <sheets>
    <sheet name="Финплан" sheetId="41" r:id="rId1"/>
    <sheet name="1" sheetId="44" r:id="rId2"/>
  </sheets>
  <definedNames>
    <definedName name="_xlnm.Print_Area" localSheetId="1">'1'!$A$1:$AL$20</definedName>
    <definedName name="_xlnm.Print_Area" localSheetId="0">Финплан!$A$1:$DM$47</definedName>
  </definedNames>
  <calcPr calcId="125725"/>
</workbook>
</file>

<file path=xl/calcChain.xml><?xml version="1.0" encoding="utf-8"?>
<calcChain xmlns="http://schemas.openxmlformats.org/spreadsheetml/2006/main">
  <c r="AS22" i="41"/>
  <c r="AS30"/>
  <c r="AG14" i="44" l="1"/>
  <c r="AG15"/>
  <c r="AG16"/>
  <c r="AG17"/>
  <c r="AE13"/>
  <c r="AC13"/>
  <c r="AA13"/>
  <c r="Y13"/>
  <c r="W13"/>
  <c r="U13"/>
  <c r="S13"/>
  <c r="O13"/>
  <c r="M13"/>
  <c r="K13"/>
  <c r="G13"/>
  <c r="E13"/>
  <c r="C13"/>
  <c r="AV35" i="41"/>
  <c r="AH13" i="44"/>
  <c r="AF13"/>
  <c r="AD13"/>
  <c r="Z13"/>
  <c r="X13"/>
  <c r="V13"/>
  <c r="R16"/>
  <c r="R15"/>
  <c r="R14"/>
  <c r="R13"/>
  <c r="Q13"/>
  <c r="P13"/>
  <c r="N13"/>
  <c r="L13"/>
  <c r="AW13" i="41"/>
  <c r="AQ24"/>
  <c r="AP24"/>
  <c r="AN24"/>
  <c r="J16" i="44"/>
  <c r="J15"/>
  <c r="J14"/>
  <c r="I14"/>
  <c r="J17"/>
  <c r="J13"/>
  <c r="I16"/>
  <c r="I17"/>
  <c r="I13"/>
  <c r="F26" i="41"/>
  <c r="F25"/>
  <c r="F24"/>
  <c r="Y14" i="44" l="1"/>
  <c r="Y15"/>
  <c r="Y16"/>
  <c r="Y17"/>
  <c r="AD22" i="41" l="1"/>
  <c r="AA22" l="1"/>
  <c r="AK13"/>
  <c r="D13" i="44" l="1"/>
  <c r="Q15" l="1"/>
  <c r="Q16"/>
  <c r="Q17"/>
  <c r="Q14"/>
  <c r="R17" i="41" l="1"/>
  <c r="S30"/>
  <c r="R21" l="1"/>
  <c r="R30"/>
  <c r="R22" l="1"/>
  <c r="R20" s="1"/>
  <c r="O17" l="1"/>
  <c r="O18"/>
  <c r="O15"/>
  <c r="O22" l="1"/>
  <c r="O20" s="1"/>
  <c r="O30"/>
  <c r="M17"/>
  <c r="K17"/>
  <c r="I35" l="1"/>
  <c r="I22"/>
  <c r="F17" l="1"/>
  <c r="H17" s="1"/>
  <c r="C17" l="1"/>
  <c r="F22" l="1"/>
  <c r="L17"/>
  <c r="E17"/>
  <c r="C22"/>
  <c r="AG13" i="44" l="1"/>
  <c r="AB13"/>
  <c r="AS31" i="41" l="1"/>
  <c r="AS27"/>
  <c r="AS18"/>
  <c r="AS17"/>
  <c r="AS16"/>
  <c r="AS15"/>
  <c r="AS14" l="1"/>
  <c r="AS21" l="1"/>
  <c r="AS28" l="1"/>
  <c r="AS25"/>
  <c r="AS26" l="1"/>
  <c r="AS24"/>
  <c r="AS29"/>
  <c r="AS23" l="1"/>
  <c r="AP22" l="1"/>
  <c r="AP30"/>
  <c r="AP28"/>
  <c r="AP27"/>
  <c r="AP26"/>
  <c r="AP29" l="1"/>
  <c r="AP21" l="1"/>
  <c r="AP25"/>
  <c r="AP23" s="1"/>
  <c r="AP18"/>
  <c r="AP17"/>
  <c r="AP16"/>
  <c r="AP15"/>
  <c r="AP14" l="1"/>
  <c r="AW17"/>
  <c r="AM18" l="1"/>
  <c r="AM17"/>
  <c r="AV17" s="1"/>
  <c r="AX17" s="1"/>
  <c r="AM16"/>
  <c r="AM15"/>
  <c r="AV15" s="1"/>
  <c r="AM30"/>
  <c r="AM14" l="1"/>
  <c r="AM22"/>
  <c r="AM21"/>
  <c r="AM20" l="1"/>
  <c r="AK17" l="1"/>
  <c r="AG18" l="1"/>
  <c r="AG17"/>
  <c r="AG16"/>
  <c r="AG15"/>
  <c r="AG21" l="1"/>
  <c r="AG20" s="1"/>
  <c r="AD18" l="1"/>
  <c r="AD17"/>
  <c r="AD16"/>
  <c r="AD15"/>
  <c r="AD21" l="1"/>
  <c r="AD20" s="1"/>
  <c r="Z17" i="44" l="1"/>
  <c r="AH17"/>
  <c r="R17"/>
  <c r="AI17"/>
  <c r="AJ17" l="1"/>
  <c r="AL17" s="1"/>
  <c r="AK17" l="1"/>
  <c r="AA18" i="41"/>
  <c r="AA17"/>
  <c r="AJ17" s="1"/>
  <c r="AL17" s="1"/>
  <c r="AA16"/>
  <c r="AA15"/>
  <c r="AA27"/>
  <c r="U30" l="1"/>
  <c r="AA30" l="1"/>
  <c r="AA21"/>
  <c r="C18"/>
  <c r="C15"/>
  <c r="W30" l="1"/>
  <c r="W32"/>
  <c r="W33"/>
  <c r="W35"/>
  <c r="T17"/>
  <c r="T22"/>
  <c r="T30"/>
  <c r="T32"/>
  <c r="T33"/>
  <c r="T35"/>
  <c r="Q17"/>
  <c r="Q22"/>
  <c r="Q32"/>
  <c r="Q33"/>
  <c r="Q35"/>
  <c r="N17"/>
  <c r="N33"/>
  <c r="AU35"/>
  <c r="AU33"/>
  <c r="AU32"/>
  <c r="AU22"/>
  <c r="AU17"/>
  <c r="AR35"/>
  <c r="AR33"/>
  <c r="AR32"/>
  <c r="AR22"/>
  <c r="AR17"/>
  <c r="AO35"/>
  <c r="AO33"/>
  <c r="AO32"/>
  <c r="AO22"/>
  <c r="AO17"/>
  <c r="AI35"/>
  <c r="AI33"/>
  <c r="AI32"/>
  <c r="AI22"/>
  <c r="AI17"/>
  <c r="AF35"/>
  <c r="AF33"/>
  <c r="AF32"/>
  <c r="AF22"/>
  <c r="AF17"/>
  <c r="AC35"/>
  <c r="AC33"/>
  <c r="AC32"/>
  <c r="AC22"/>
  <c r="AC17"/>
  <c r="U22" l="1"/>
  <c r="W22" s="1"/>
  <c r="Y17"/>
  <c r="AZ17" s="1"/>
  <c r="U21" l="1"/>
  <c r="U20" l="1"/>
  <c r="X21"/>
  <c r="V18"/>
  <c r="U18"/>
  <c r="U17"/>
  <c r="U16"/>
  <c r="U15"/>
  <c r="R15"/>
  <c r="AT21"/>
  <c r="AU21" s="1"/>
  <c r="X22"/>
  <c r="V21"/>
  <c r="W21" s="1"/>
  <c r="P21"/>
  <c r="S21"/>
  <c r="T21" s="1"/>
  <c r="U13" l="1"/>
  <c r="R13"/>
  <c r="W18"/>
  <c r="P20"/>
  <c r="Q21"/>
  <c r="X17"/>
  <c r="AY17" s="1"/>
  <c r="W17"/>
  <c r="Z22"/>
  <c r="W20"/>
  <c r="Y21"/>
  <c r="Z21" s="1"/>
  <c r="Z17" l="1"/>
  <c r="BA17"/>
  <c r="BB17"/>
  <c r="I15" i="44" l="1"/>
  <c r="U14" i="41" l="1"/>
  <c r="AI15" i="44"/>
  <c r="AI14"/>
  <c r="I16" i="41"/>
  <c r="U24"/>
  <c r="U28"/>
  <c r="U27"/>
  <c r="U26"/>
  <c r="U25"/>
  <c r="R27"/>
  <c r="R25"/>
  <c r="R24"/>
  <c r="R28"/>
  <c r="R26"/>
  <c r="R18"/>
  <c r="O26"/>
  <c r="O16"/>
  <c r="I30"/>
  <c r="AE26"/>
  <c r="AB29"/>
  <c r="AE24"/>
  <c r="AE29"/>
  <c r="AH29"/>
  <c r="AE30"/>
  <c r="J28"/>
  <c r="P28"/>
  <c r="S24"/>
  <c r="T24" s="1"/>
  <c r="V28"/>
  <c r="W28" s="1"/>
  <c r="AV16"/>
  <c r="AV18"/>
  <c r="AQ31"/>
  <c r="AP31"/>
  <c r="AM31"/>
  <c r="AN31"/>
  <c r="AT20"/>
  <c r="AQ21"/>
  <c r="AN21"/>
  <c r="AP20"/>
  <c r="AP19" s="1"/>
  <c r="AS20"/>
  <c r="AT18"/>
  <c r="AU18" s="1"/>
  <c r="AT16"/>
  <c r="AU16" s="1"/>
  <c r="AT15"/>
  <c r="AU15" s="1"/>
  <c r="AQ18"/>
  <c r="AR18" s="1"/>
  <c r="AQ16"/>
  <c r="AR16" s="1"/>
  <c r="AQ15"/>
  <c r="AN18"/>
  <c r="AO18" s="1"/>
  <c r="AN16"/>
  <c r="AO16" s="1"/>
  <c r="AN15"/>
  <c r="AW32"/>
  <c r="AW33"/>
  <c r="AW35"/>
  <c r="AV21"/>
  <c r="AV22"/>
  <c r="AV30"/>
  <c r="AV32"/>
  <c r="AV33"/>
  <c r="AH21"/>
  <c r="AE21"/>
  <c r="AA20"/>
  <c r="AB21"/>
  <c r="AK22"/>
  <c r="AK31"/>
  <c r="AK32"/>
  <c r="AK33"/>
  <c r="AK35"/>
  <c r="AJ16"/>
  <c r="AJ18"/>
  <c r="AJ21"/>
  <c r="AJ22"/>
  <c r="AL22" s="1"/>
  <c r="AJ32"/>
  <c r="AJ33"/>
  <c r="AJ35"/>
  <c r="AJ15"/>
  <c r="AG14"/>
  <c r="AD14"/>
  <c r="AH18"/>
  <c r="AI18" s="1"/>
  <c r="AH16"/>
  <c r="AI16" s="1"/>
  <c r="AH15"/>
  <c r="AI15" s="1"/>
  <c r="AE18"/>
  <c r="AF18" s="1"/>
  <c r="AE16"/>
  <c r="AF16" s="1"/>
  <c r="AE15"/>
  <c r="AF15" s="1"/>
  <c r="AB18"/>
  <c r="AC18" s="1"/>
  <c r="AB16"/>
  <c r="AB15"/>
  <c r="S20"/>
  <c r="T20" s="1"/>
  <c r="H35"/>
  <c r="J21"/>
  <c r="J20" s="1"/>
  <c r="G21"/>
  <c r="G20" s="1"/>
  <c r="P31"/>
  <c r="E35"/>
  <c r="K22"/>
  <c r="I21"/>
  <c r="M22"/>
  <c r="F21"/>
  <c r="H22"/>
  <c r="E22"/>
  <c r="P30"/>
  <c r="Q30" s="1"/>
  <c r="H13" i="44"/>
  <c r="AT26" i="41"/>
  <c r="AU26" s="1"/>
  <c r="AQ26"/>
  <c r="AR26" s="1"/>
  <c r="C21"/>
  <c r="C20" s="1"/>
  <c r="D21"/>
  <c r="D20" s="1"/>
  <c r="AI16" i="44"/>
  <c r="D15" i="41"/>
  <c r="E15" s="1"/>
  <c r="D18"/>
  <c r="F18"/>
  <c r="F30"/>
  <c r="H30" s="1"/>
  <c r="F28"/>
  <c r="D24"/>
  <c r="C30"/>
  <c r="E30" s="1"/>
  <c r="AH30"/>
  <c r="AI30" s="1"/>
  <c r="AA24"/>
  <c r="AN30"/>
  <c r="AO30" s="1"/>
  <c r="AB30"/>
  <c r="AC30" s="1"/>
  <c r="AT28"/>
  <c r="AU28" s="1"/>
  <c r="AN28"/>
  <c r="AM28"/>
  <c r="AV28" s="1"/>
  <c r="AH28"/>
  <c r="AG28"/>
  <c r="AE28"/>
  <c r="AD28"/>
  <c r="AB28"/>
  <c r="AA28"/>
  <c r="AN27"/>
  <c r="AM27"/>
  <c r="AV27" s="1"/>
  <c r="AH27"/>
  <c r="AG27"/>
  <c r="AE27"/>
  <c r="AD27"/>
  <c r="AT24"/>
  <c r="AU24" s="1"/>
  <c r="AM24"/>
  <c r="AO24" s="1"/>
  <c r="AG24"/>
  <c r="AD24"/>
  <c r="AB24"/>
  <c r="AH26"/>
  <c r="AG26"/>
  <c r="AD26"/>
  <c r="AA26"/>
  <c r="AG25"/>
  <c r="AB25"/>
  <c r="AA25"/>
  <c r="D25"/>
  <c r="G15"/>
  <c r="F15"/>
  <c r="AH14" i="44"/>
  <c r="Z16"/>
  <c r="Z15"/>
  <c r="Z14"/>
  <c r="AE25" i="41"/>
  <c r="AB26"/>
  <c r="AQ28"/>
  <c r="AR28" s="1"/>
  <c r="AB27"/>
  <c r="AC27" s="1"/>
  <c r="AT27"/>
  <c r="AU27" s="1"/>
  <c r="AT30"/>
  <c r="AU30" s="1"/>
  <c r="AH25"/>
  <c r="AI25" s="1"/>
  <c r="AT25"/>
  <c r="AU25" s="1"/>
  <c r="AN26"/>
  <c r="AQ27"/>
  <c r="AR27" s="1"/>
  <c r="AQ30"/>
  <c r="AQ25"/>
  <c r="AH24"/>
  <c r="AR24"/>
  <c r="AH15" i="44"/>
  <c r="AH16"/>
  <c r="C25" i="41"/>
  <c r="C29"/>
  <c r="C24"/>
  <c r="O24"/>
  <c r="O28"/>
  <c r="O29"/>
  <c r="O25"/>
  <c r="J15"/>
  <c r="I31"/>
  <c r="I18"/>
  <c r="I15"/>
  <c r="O31"/>
  <c r="Y33"/>
  <c r="X30"/>
  <c r="X32"/>
  <c r="X33"/>
  <c r="X35"/>
  <c r="AY35" s="1"/>
  <c r="I25"/>
  <c r="I24"/>
  <c r="I28"/>
  <c r="I26"/>
  <c r="F31"/>
  <c r="F16"/>
  <c r="F14" s="1"/>
  <c r="M30"/>
  <c r="E33"/>
  <c r="H33"/>
  <c r="L35"/>
  <c r="M35"/>
  <c r="C26"/>
  <c r="C28"/>
  <c r="F29"/>
  <c r="I27"/>
  <c r="C27"/>
  <c r="F27"/>
  <c r="C31"/>
  <c r="AS13"/>
  <c r="W13"/>
  <c r="AT31"/>
  <c r="AU31" s="1"/>
  <c r="J31"/>
  <c r="J24"/>
  <c r="V25"/>
  <c r="W25" s="1"/>
  <c r="V24"/>
  <c r="J27"/>
  <c r="S27"/>
  <c r="S25"/>
  <c r="V26"/>
  <c r="V27"/>
  <c r="W27" s="1"/>
  <c r="S28"/>
  <c r="P24"/>
  <c r="P27"/>
  <c r="J25"/>
  <c r="P25"/>
  <c r="D27"/>
  <c r="G26"/>
  <c r="G27"/>
  <c r="AG13"/>
  <c r="D26"/>
  <c r="P29"/>
  <c r="AM13"/>
  <c r="AO13" s="1"/>
  <c r="T13"/>
  <c r="J29"/>
  <c r="J26"/>
  <c r="S26"/>
  <c r="D31"/>
  <c r="E32"/>
  <c r="M32" s="1"/>
  <c r="N32" s="1"/>
  <c r="S31"/>
  <c r="T31" s="1"/>
  <c r="H32"/>
  <c r="G31"/>
  <c r="G25"/>
  <c r="D28"/>
  <c r="D29"/>
  <c r="G28"/>
  <c r="V31"/>
  <c r="W31" s="1"/>
  <c r="Y32"/>
  <c r="S15"/>
  <c r="T15" s="1"/>
  <c r="G18"/>
  <c r="J18"/>
  <c r="P18"/>
  <c r="S18"/>
  <c r="AA31"/>
  <c r="P15"/>
  <c r="V16"/>
  <c r="W16" s="1"/>
  <c r="AD31"/>
  <c r="AF31" s="1"/>
  <c r="V15"/>
  <c r="W15" s="1"/>
  <c r="AG31"/>
  <c r="AI31" s="1"/>
  <c r="J16"/>
  <c r="S16"/>
  <c r="AA14"/>
  <c r="Y35"/>
  <c r="AZ35" s="1"/>
  <c r="H18" l="1"/>
  <c r="H15"/>
  <c r="K21"/>
  <c r="C23"/>
  <c r="W26"/>
  <c r="H31"/>
  <c r="AZ33"/>
  <c r="AL33"/>
  <c r="AS19"/>
  <c r="AU19" s="1"/>
  <c r="AJ14"/>
  <c r="L15"/>
  <c r="N15" s="1"/>
  <c r="AP13"/>
  <c r="AR13" s="1"/>
  <c r="AJ20"/>
  <c r="AL20" s="1"/>
  <c r="F23"/>
  <c r="AC31"/>
  <c r="Q31"/>
  <c r="AD29"/>
  <c r="O27"/>
  <c r="O23" s="1"/>
  <c r="AQ29"/>
  <c r="AR29" s="1"/>
  <c r="AJ16" i="44"/>
  <c r="AK16" s="1"/>
  <c r="AN29" i="41"/>
  <c r="AT29"/>
  <c r="AU29" s="1"/>
  <c r="AR15"/>
  <c r="AQ14"/>
  <c r="AR14" s="1"/>
  <c r="AO15"/>
  <c r="AN14"/>
  <c r="AN34" s="1"/>
  <c r="AN36" s="1"/>
  <c r="W24"/>
  <c r="X26"/>
  <c r="M13"/>
  <c r="V29"/>
  <c r="S29"/>
  <c r="S19" s="1"/>
  <c r="I29"/>
  <c r="K29" s="1"/>
  <c r="AX22"/>
  <c r="AV20"/>
  <c r="AL32"/>
  <c r="AI13"/>
  <c r="AI13" i="44"/>
  <c r="AX33" i="41"/>
  <c r="AK28"/>
  <c r="AU13"/>
  <c r="AV14"/>
  <c r="AI28"/>
  <c r="M15"/>
  <c r="AM25"/>
  <c r="AV25" s="1"/>
  <c r="AI27"/>
  <c r="AZ22"/>
  <c r="AW15"/>
  <c r="AX15" s="1"/>
  <c r="H28"/>
  <c r="E31"/>
  <c r="P26"/>
  <c r="Q26" s="1"/>
  <c r="X24"/>
  <c r="AP34"/>
  <c r="AP39" s="1"/>
  <c r="BB35"/>
  <c r="G16"/>
  <c r="H16" s="1"/>
  <c r="K26"/>
  <c r="H26"/>
  <c r="AI24"/>
  <c r="AX35"/>
  <c r="AM26"/>
  <c r="AM29"/>
  <c r="AO28"/>
  <c r="AV24"/>
  <c r="AC16"/>
  <c r="AK16"/>
  <c r="AL16" s="1"/>
  <c r="E28"/>
  <c r="AN25"/>
  <c r="AJ27"/>
  <c r="AG29"/>
  <c r="AI29" s="1"/>
  <c r="AI26"/>
  <c r="AF24"/>
  <c r="AJ26"/>
  <c r="AF26"/>
  <c r="AF27"/>
  <c r="AD25"/>
  <c r="AF25" s="1"/>
  <c r="L25"/>
  <c r="AJ14" i="44"/>
  <c r="AL14" s="1"/>
  <c r="AJ28" i="41"/>
  <c r="AF29"/>
  <c r="AJ24"/>
  <c r="G24"/>
  <c r="H24" s="1"/>
  <c r="AF28"/>
  <c r="X28"/>
  <c r="AD30"/>
  <c r="AJ30" s="1"/>
  <c r="U29"/>
  <c r="W29" s="1"/>
  <c r="AC28"/>
  <c r="K27"/>
  <c r="K24"/>
  <c r="AL35"/>
  <c r="Q27"/>
  <c r="X31"/>
  <c r="AA29"/>
  <c r="AA19" s="1"/>
  <c r="AA34" s="1"/>
  <c r="AA36" s="1"/>
  <c r="G29"/>
  <c r="H29" s="1"/>
  <c r="AW31"/>
  <c r="L26"/>
  <c r="AU20"/>
  <c r="M31"/>
  <c r="N31" s="1"/>
  <c r="AJ15" i="44"/>
  <c r="AK15" s="1"/>
  <c r="F20" i="41"/>
  <c r="H20" s="1"/>
  <c r="L21"/>
  <c r="AY21" s="1"/>
  <c r="I20"/>
  <c r="K20" s="1"/>
  <c r="Y28"/>
  <c r="C16"/>
  <c r="C14" s="1"/>
  <c r="AD13"/>
  <c r="AF13" s="1"/>
  <c r="AO27"/>
  <c r="Q25"/>
  <c r="AL21"/>
  <c r="AO31"/>
  <c r="R16"/>
  <c r="X16" s="1"/>
  <c r="AJ31"/>
  <c r="AL31" s="1"/>
  <c r="G14"/>
  <c r="H14" s="1"/>
  <c r="AX32"/>
  <c r="AV31"/>
  <c r="X20"/>
  <c r="Q20"/>
  <c r="N35"/>
  <c r="Z33"/>
  <c r="Q24"/>
  <c r="AJ13" i="44"/>
  <c r="P16" i="41"/>
  <c r="Y16" s="1"/>
  <c r="Y31"/>
  <c r="AA13"/>
  <c r="AC13" s="1"/>
  <c r="AR31"/>
  <c r="R29"/>
  <c r="R23" s="1"/>
  <c r="X18"/>
  <c r="Q18"/>
  <c r="AQ20"/>
  <c r="AR20" s="1"/>
  <c r="AR21"/>
  <c r="X15"/>
  <c r="Q15"/>
  <c r="AR25"/>
  <c r="AW30"/>
  <c r="AX30" s="1"/>
  <c r="AR30"/>
  <c r="AN20"/>
  <c r="AO21"/>
  <c r="AZ32"/>
  <c r="M26"/>
  <c r="E29"/>
  <c r="E26"/>
  <c r="M27"/>
  <c r="K25"/>
  <c r="Z35"/>
  <c r="AY33"/>
  <c r="Z32"/>
  <c r="X25"/>
  <c r="Q29"/>
  <c r="Q16"/>
  <c r="Q28"/>
  <c r="E25"/>
  <c r="AW28"/>
  <c r="AX28" s="1"/>
  <c r="L22"/>
  <c r="AY22" s="1"/>
  <c r="T26"/>
  <c r="T18"/>
  <c r="T28"/>
  <c r="T25"/>
  <c r="T27"/>
  <c r="AW18"/>
  <c r="AX18" s="1"/>
  <c r="AH20"/>
  <c r="AI20" s="1"/>
  <c r="AI21"/>
  <c r="AK15"/>
  <c r="AL15" s="1"/>
  <c r="AC15"/>
  <c r="AB20"/>
  <c r="AC20" s="1"/>
  <c r="AC21"/>
  <c r="AK26"/>
  <c r="AC26"/>
  <c r="AC25"/>
  <c r="AC24"/>
  <c r="AE20"/>
  <c r="AF20" s="1"/>
  <c r="AF21"/>
  <c r="S14"/>
  <c r="AQ23"/>
  <c r="AR23" s="1"/>
  <c r="AH14"/>
  <c r="AI14" s="1"/>
  <c r="X27"/>
  <c r="J14"/>
  <c r="AK24"/>
  <c r="M25"/>
  <c r="AK30"/>
  <c r="E24"/>
  <c r="AU14"/>
  <c r="L30"/>
  <c r="N30" s="1"/>
  <c r="L18"/>
  <c r="AK25"/>
  <c r="AH23"/>
  <c r="AA23"/>
  <c r="Y24"/>
  <c r="Y27"/>
  <c r="AW21"/>
  <c r="AX21" s="1"/>
  <c r="K16"/>
  <c r="K15"/>
  <c r="Y13"/>
  <c r="V23"/>
  <c r="S23"/>
  <c r="L29"/>
  <c r="L28"/>
  <c r="AE23"/>
  <c r="AW27"/>
  <c r="AX27" s="1"/>
  <c r="AK27"/>
  <c r="AK29"/>
  <c r="J23"/>
  <c r="K28"/>
  <c r="Y25"/>
  <c r="AW24"/>
  <c r="H21"/>
  <c r="E18"/>
  <c r="I23"/>
  <c r="Y30"/>
  <c r="Z30" s="1"/>
  <c r="L24"/>
  <c r="Z26"/>
  <c r="E27"/>
  <c r="L27"/>
  <c r="P23"/>
  <c r="Y18"/>
  <c r="V14"/>
  <c r="W14" s="1"/>
  <c r="M28"/>
  <c r="D23"/>
  <c r="D19" s="1"/>
  <c r="H27"/>
  <c r="AY32"/>
  <c r="AB23"/>
  <c r="AF14"/>
  <c r="M18"/>
  <c r="V19"/>
  <c r="K18"/>
  <c r="E21"/>
  <c r="AW16"/>
  <c r="AX16" s="1"/>
  <c r="Y15"/>
  <c r="M21"/>
  <c r="P19"/>
  <c r="M20"/>
  <c r="Y20"/>
  <c r="I14"/>
  <c r="O14"/>
  <c r="D16"/>
  <c r="AK18"/>
  <c r="AB14"/>
  <c r="AC14" s="1"/>
  <c r="AW29" l="1"/>
  <c r="AY15"/>
  <c r="AL28"/>
  <c r="Y29"/>
  <c r="AO14"/>
  <c r="AV13"/>
  <c r="AS34"/>
  <c r="AS36" s="1"/>
  <c r="AS41" s="1"/>
  <c r="AL27"/>
  <c r="M24"/>
  <c r="AZ24" s="1"/>
  <c r="N25"/>
  <c r="AT23"/>
  <c r="AU23" s="1"/>
  <c r="O19"/>
  <c r="Q19" s="1"/>
  <c r="F13"/>
  <c r="H13" s="1"/>
  <c r="AO25"/>
  <c r="AN23"/>
  <c r="F19"/>
  <c r="F34" s="1"/>
  <c r="F36" s="1"/>
  <c r="AX24"/>
  <c r="P14"/>
  <c r="Q14" s="1"/>
  <c r="Z15"/>
  <c r="AQ19"/>
  <c r="AW19" s="1"/>
  <c r="AJ29"/>
  <c r="AL29" s="1"/>
  <c r="Z24"/>
  <c r="AE19"/>
  <c r="AE34" s="1"/>
  <c r="AE39" s="1"/>
  <c r="H25"/>
  <c r="I19"/>
  <c r="K19" s="1"/>
  <c r="U23"/>
  <c r="W23" s="1"/>
  <c r="X29"/>
  <c r="Z29" s="1"/>
  <c r="AX31"/>
  <c r="U19"/>
  <c r="U34" s="1"/>
  <c r="L16"/>
  <c r="Z18"/>
  <c r="AL30"/>
  <c r="AJ25"/>
  <c r="AL25" s="1"/>
  <c r="AL26"/>
  <c r="Z28"/>
  <c r="AK14" i="44"/>
  <c r="AP36" i="41"/>
  <c r="AP41" s="1"/>
  <c r="L20"/>
  <c r="AL13" i="44"/>
  <c r="AK13"/>
  <c r="AG19" i="41"/>
  <c r="AG34" s="1"/>
  <c r="AG36" s="1"/>
  <c r="C13"/>
  <c r="E13" s="1"/>
  <c r="AJ13"/>
  <c r="AL16" i="44"/>
  <c r="AC29" i="41"/>
  <c r="AO20"/>
  <c r="AM19"/>
  <c r="AV29"/>
  <c r="AM23"/>
  <c r="AV23" s="1"/>
  <c r="AV26"/>
  <c r="AY26" s="1"/>
  <c r="Q23"/>
  <c r="AW25"/>
  <c r="AX25" s="1"/>
  <c r="AZ31"/>
  <c r="G19"/>
  <c r="Z16"/>
  <c r="AZ28"/>
  <c r="G23"/>
  <c r="H23" s="1"/>
  <c r="AL24"/>
  <c r="N26"/>
  <c r="T16"/>
  <c r="AL15" i="44"/>
  <c r="M29" i="41"/>
  <c r="N29" s="1"/>
  <c r="R19"/>
  <c r="T19" s="1"/>
  <c r="AO26"/>
  <c r="AO29"/>
  <c r="E20"/>
  <c r="C19"/>
  <c r="C34" s="1"/>
  <c r="AG23"/>
  <c r="AI23" s="1"/>
  <c r="AF30"/>
  <c r="Z31"/>
  <c r="AD19"/>
  <c r="N24"/>
  <c r="AD23"/>
  <c r="AF23" s="1"/>
  <c r="Z20"/>
  <c r="AZ26"/>
  <c r="N21"/>
  <c r="N28"/>
  <c r="AX14"/>
  <c r="R14"/>
  <c r="X14" s="1"/>
  <c r="I13"/>
  <c r="T29"/>
  <c r="AY31"/>
  <c r="BA35"/>
  <c r="Z25"/>
  <c r="T23"/>
  <c r="AY16"/>
  <c r="BB33"/>
  <c r="BA33"/>
  <c r="AY18"/>
  <c r="N18"/>
  <c r="N22"/>
  <c r="AX20"/>
  <c r="AB19"/>
  <c r="AB34" s="1"/>
  <c r="AB39" s="1"/>
  <c r="AY28"/>
  <c r="BA28" s="1"/>
  <c r="N27"/>
  <c r="AH19"/>
  <c r="X23"/>
  <c r="AC23"/>
  <c r="AY30"/>
  <c r="Z27"/>
  <c r="AK23"/>
  <c r="AK19" s="1"/>
  <c r="AY27"/>
  <c r="AZ15"/>
  <c r="BA15" s="1"/>
  <c r="AT34"/>
  <c r="E23"/>
  <c r="AZ25"/>
  <c r="AZ27"/>
  <c r="K23"/>
  <c r="L23"/>
  <c r="AY24"/>
  <c r="Y23"/>
  <c r="M23"/>
  <c r="BA32"/>
  <c r="BB32"/>
  <c r="V34"/>
  <c r="L14"/>
  <c r="AZ21"/>
  <c r="J34"/>
  <c r="S34"/>
  <c r="S39" s="1"/>
  <c r="K14"/>
  <c r="AL18"/>
  <c r="D14"/>
  <c r="E16"/>
  <c r="M16"/>
  <c r="N16" s="1"/>
  <c r="AK14"/>
  <c r="AY29" l="1"/>
  <c r="AS40"/>
  <c r="W19"/>
  <c r="AS39"/>
  <c r="AJ19"/>
  <c r="P34"/>
  <c r="P36" s="1"/>
  <c r="H19"/>
  <c r="O34"/>
  <c r="O39" s="1"/>
  <c r="AY25"/>
  <c r="BB25" s="1"/>
  <c r="N20"/>
  <c r="AY20"/>
  <c r="J39"/>
  <c r="J36"/>
  <c r="AM34"/>
  <c r="AM36" s="1"/>
  <c r="U36"/>
  <c r="U41" s="1"/>
  <c r="O13"/>
  <c r="Q13" s="1"/>
  <c r="AR19"/>
  <c r="AQ34"/>
  <c r="AQ36" s="1"/>
  <c r="F39"/>
  <c r="AL14"/>
  <c r="AK34"/>
  <c r="AK36" s="1"/>
  <c r="AW23"/>
  <c r="AX23" s="1"/>
  <c r="I34"/>
  <c r="L34" s="1"/>
  <c r="U39"/>
  <c r="L19"/>
  <c r="M19"/>
  <c r="AP40"/>
  <c r="AY14"/>
  <c r="BA14" s="1"/>
  <c r="G34"/>
  <c r="G39" s="1"/>
  <c r="AI19"/>
  <c r="AG39"/>
  <c r="L13"/>
  <c r="N13" s="1"/>
  <c r="K13"/>
  <c r="AZ20"/>
  <c r="AX26"/>
  <c r="BB26"/>
  <c r="AX29"/>
  <c r="AO19"/>
  <c r="AO23"/>
  <c r="AV19"/>
  <c r="BA26"/>
  <c r="X19"/>
  <c r="Z19" s="1"/>
  <c r="BB28"/>
  <c r="BB15"/>
  <c r="AJ23"/>
  <c r="AY23" s="1"/>
  <c r="AD34"/>
  <c r="AD36" s="1"/>
  <c r="AF19"/>
  <c r="AC19"/>
  <c r="C36"/>
  <c r="N23"/>
  <c r="E19"/>
  <c r="T14"/>
  <c r="R34"/>
  <c r="T34" s="1"/>
  <c r="BA18"/>
  <c r="BB31"/>
  <c r="BA31"/>
  <c r="V39"/>
  <c r="W34"/>
  <c r="BA22"/>
  <c r="BB22"/>
  <c r="AN39"/>
  <c r="AT39"/>
  <c r="AU34"/>
  <c r="BA27"/>
  <c r="BB29"/>
  <c r="AH34"/>
  <c r="Z23"/>
  <c r="BB27"/>
  <c r="AC34"/>
  <c r="AE36"/>
  <c r="BA29"/>
  <c r="AT36"/>
  <c r="AU36" s="1"/>
  <c r="BB30"/>
  <c r="BA30"/>
  <c r="BA25"/>
  <c r="O36"/>
  <c r="AA39"/>
  <c r="BB24"/>
  <c r="BA24"/>
  <c r="Z14"/>
  <c r="V36"/>
  <c r="BA21"/>
  <c r="BB21"/>
  <c r="S36"/>
  <c r="AB36"/>
  <c r="E14"/>
  <c r="D34"/>
  <c r="M14"/>
  <c r="BB18"/>
  <c r="BA16"/>
  <c r="U40" l="1"/>
  <c r="Q34"/>
  <c r="Y34"/>
  <c r="Y39" s="1"/>
  <c r="AK39"/>
  <c r="P39"/>
  <c r="X13"/>
  <c r="Z13" s="1"/>
  <c r="AL13" s="1"/>
  <c r="W36"/>
  <c r="AO34"/>
  <c r="BB20"/>
  <c r="I39"/>
  <c r="I36"/>
  <c r="K36" s="1"/>
  <c r="AW36"/>
  <c r="AW41" s="1"/>
  <c r="AW34"/>
  <c r="AW39" s="1"/>
  <c r="Q36"/>
  <c r="AR34"/>
  <c r="AQ39"/>
  <c r="D39"/>
  <c r="D36"/>
  <c r="E36" s="1"/>
  <c r="N19"/>
  <c r="AD40"/>
  <c r="AL23"/>
  <c r="K34"/>
  <c r="L39"/>
  <c r="F41"/>
  <c r="X34"/>
  <c r="X39" s="1"/>
  <c r="F40"/>
  <c r="H34"/>
  <c r="BA20"/>
  <c r="G36"/>
  <c r="AX13"/>
  <c r="AG40"/>
  <c r="AG41"/>
  <c r="AJ36"/>
  <c r="AX19"/>
  <c r="AY19"/>
  <c r="BA19" s="1"/>
  <c r="AO36"/>
  <c r="AV34"/>
  <c r="AV39" s="1"/>
  <c r="AM39"/>
  <c r="AF34"/>
  <c r="AJ34"/>
  <c r="AJ39" s="1"/>
  <c r="AD39"/>
  <c r="AL19"/>
  <c r="AD41"/>
  <c r="AB40"/>
  <c r="AB41"/>
  <c r="C39"/>
  <c r="R36"/>
  <c r="T36" s="1"/>
  <c r="R39"/>
  <c r="BB23"/>
  <c r="AN41"/>
  <c r="AN40"/>
  <c r="AT41"/>
  <c r="AT40"/>
  <c r="AQ41"/>
  <c r="AQ40"/>
  <c r="AR36"/>
  <c r="AH36"/>
  <c r="AI34"/>
  <c r="AH39"/>
  <c r="AF36"/>
  <c r="AE40"/>
  <c r="AE41"/>
  <c r="AC36"/>
  <c r="V40"/>
  <c r="V41"/>
  <c r="S41"/>
  <c r="S40"/>
  <c r="AA40"/>
  <c r="AA41"/>
  <c r="J41"/>
  <c r="J40"/>
  <c r="P40"/>
  <c r="P41"/>
  <c r="O40"/>
  <c r="O41"/>
  <c r="BA23"/>
  <c r="Y36"/>
  <c r="N14"/>
  <c r="BB16"/>
  <c r="E34"/>
  <c r="M34"/>
  <c r="M39" s="1"/>
  <c r="AY13" l="1"/>
  <c r="BA13" s="1"/>
  <c r="I41"/>
  <c r="I40"/>
  <c r="L36"/>
  <c r="L41" s="1"/>
  <c r="G40"/>
  <c r="H36"/>
  <c r="X36"/>
  <c r="X40" s="1"/>
  <c r="Z34"/>
  <c r="G41"/>
  <c r="AL34"/>
  <c r="C41"/>
  <c r="BB19"/>
  <c r="AM41"/>
  <c r="AM40"/>
  <c r="AV36"/>
  <c r="AY34"/>
  <c r="AY39" s="1"/>
  <c r="AX34"/>
  <c r="AX39" s="1"/>
  <c r="AL36"/>
  <c r="AJ41"/>
  <c r="AJ40"/>
  <c r="C40"/>
  <c r="AW40"/>
  <c r="R40"/>
  <c r="R41"/>
  <c r="AI36"/>
  <c r="AH41"/>
  <c r="AH40"/>
  <c r="N34"/>
  <c r="AK40"/>
  <c r="AK41"/>
  <c r="D41"/>
  <c r="D40"/>
  <c r="Y41"/>
  <c r="Y40"/>
  <c r="M36"/>
  <c r="AZ36" s="1"/>
  <c r="AZ39"/>
  <c r="BB14"/>
  <c r="BB13" l="1"/>
  <c r="L40"/>
  <c r="AY36"/>
  <c r="BA36" s="1"/>
  <c r="N36"/>
  <c r="AX36"/>
  <c r="AX40" s="1"/>
  <c r="AV41"/>
  <c r="AV40"/>
  <c r="Z36"/>
  <c r="X41"/>
  <c r="M41"/>
  <c r="M40"/>
  <c r="BA34"/>
  <c r="BB34"/>
  <c r="AY40" l="1"/>
  <c r="AX41"/>
  <c r="AY41"/>
  <c r="C37"/>
  <c r="AZ40"/>
  <c r="AZ41"/>
  <c r="BB36"/>
</calcChain>
</file>

<file path=xl/sharedStrings.xml><?xml version="1.0" encoding="utf-8"?>
<sst xmlns="http://schemas.openxmlformats.org/spreadsheetml/2006/main" count="271" uniqueCount="118">
  <si>
    <t>___________А.В. Ноздрачев</t>
  </si>
  <si>
    <t>ОТЧЕТ о доходах/расходах бизнес-проекта в соотвествии с  финансовыми вложениями в проект</t>
  </si>
  <si>
    <t>руб.</t>
  </si>
  <si>
    <t>№ п/п</t>
  </si>
  <si>
    <t>Вид деятельности</t>
  </si>
  <si>
    <t>выполнение, %</t>
  </si>
  <si>
    <t>Итого 4 квартал</t>
  </si>
  <si>
    <t>Изменение (факт-план)</t>
  </si>
  <si>
    <t>Январь</t>
  </si>
  <si>
    <t>Февраль</t>
  </si>
  <si>
    <t>Выполнение, %</t>
  </si>
  <si>
    <t>Март</t>
  </si>
  <si>
    <t>Выполнение,%</t>
  </si>
  <si>
    <t xml:space="preserve">1 квартал </t>
  </si>
  <si>
    <t>апрель</t>
  </si>
  <si>
    <t>май</t>
  </si>
  <si>
    <t>июнь</t>
  </si>
  <si>
    <t>июль</t>
  </si>
  <si>
    <t>август</t>
  </si>
  <si>
    <t>сентябрь</t>
  </si>
  <si>
    <t>Итого 3 кв.</t>
  </si>
  <si>
    <t>октябрь</t>
  </si>
  <si>
    <t>ноябрь</t>
  </si>
  <si>
    <t>декабрь</t>
  </si>
  <si>
    <t>Факт</t>
  </si>
  <si>
    <t>План</t>
  </si>
  <si>
    <t>факт</t>
  </si>
  <si>
    <t>план</t>
  </si>
  <si>
    <t xml:space="preserve">факт </t>
  </si>
  <si>
    <t xml:space="preserve">план </t>
  </si>
  <si>
    <t>ВЛОЖЕНИЯ в объект</t>
  </si>
  <si>
    <t>1</t>
  </si>
  <si>
    <t>Доходы от основных видов деятельности</t>
  </si>
  <si>
    <t>1.1.</t>
  </si>
  <si>
    <t>Услуги прохода на бассейн</t>
  </si>
  <si>
    <t>1.2.</t>
  </si>
  <si>
    <t>Общепит (Кафе)</t>
  </si>
  <si>
    <t>1.3.</t>
  </si>
  <si>
    <t>Прочее</t>
  </si>
  <si>
    <t>2</t>
  </si>
  <si>
    <t>Расходы, в т.ч.:</t>
  </si>
  <si>
    <t>2.1.</t>
  </si>
  <si>
    <t>Себестоимость товаров, в т. ч.:</t>
  </si>
  <si>
    <t>2.1.1.</t>
  </si>
  <si>
    <t>для общепита</t>
  </si>
  <si>
    <t>2.1.2.</t>
  </si>
  <si>
    <t>сопутствующие товары (тапочки,купальники)</t>
  </si>
  <si>
    <t>2.2.</t>
  </si>
  <si>
    <t>Расходы, связанные с производством продукции, работ, услуг, в т.ч.:</t>
  </si>
  <si>
    <t>Содержание персонала (3/п и отчисления в фонды)</t>
  </si>
  <si>
    <t>2.3.</t>
  </si>
  <si>
    <t xml:space="preserve">Коммунальные расходы </t>
  </si>
  <si>
    <t>2.4.</t>
  </si>
  <si>
    <t>Расходы на содержание основных средств и приобретение ТМЦ</t>
  </si>
  <si>
    <t>2.5.</t>
  </si>
  <si>
    <t>Транспортные расходы</t>
  </si>
  <si>
    <t>2.6.</t>
  </si>
  <si>
    <t>Административные расходы (реклама, представительские)</t>
  </si>
  <si>
    <t>2.7.</t>
  </si>
  <si>
    <t>Прочие общехозяйственные расходы (телекоммуникационные, информационные, РКО, медикаменты, бытовая химия и т.п.)</t>
  </si>
  <si>
    <t>2.8.</t>
  </si>
  <si>
    <t>Налоги, относимые на внереализационные</t>
  </si>
  <si>
    <t>3</t>
  </si>
  <si>
    <t>Опреационные доходы и расходы</t>
  </si>
  <si>
    <t>3.1.</t>
  </si>
  <si>
    <t>Опреационные доходы/расходы</t>
  </si>
  <si>
    <t>3.2.</t>
  </si>
  <si>
    <t>Операционные расходы</t>
  </si>
  <si>
    <t>Прибыль от основной производственной деятельности (до налогообложения)</t>
  </si>
  <si>
    <t>Налогообложение (УСН)</t>
  </si>
  <si>
    <t>Прибыль от основной производственной деятельности (после налогообложения)</t>
  </si>
  <si>
    <t>Доходность вложений</t>
  </si>
  <si>
    <t>Анализ рентабельности</t>
  </si>
  <si>
    <t>Рентабельность продаж по EBIT</t>
  </si>
  <si>
    <t>х</t>
  </si>
  <si>
    <t>Рентабельность продаж по чистой прибыли</t>
  </si>
  <si>
    <t>Рентабельность основной деятельности</t>
  </si>
  <si>
    <t xml:space="preserve">Руководитель </t>
  </si>
  <si>
    <t>Харланов А.В.</t>
  </si>
  <si>
    <t>Главный бухгалтер</t>
  </si>
  <si>
    <t>Радевкина С.Г.</t>
  </si>
  <si>
    <t>___________________А.В. Ноздрачев</t>
  </si>
  <si>
    <t>Объем производства продукции, работ, услуг (товарный выпуск) в натуральном выражении, в том числе:</t>
  </si>
  <si>
    <t>Изменения за период (+/-) факт - план</t>
  </si>
  <si>
    <t>% выполнения, факт/план</t>
  </si>
  <si>
    <t>январь</t>
  </si>
  <si>
    <t>февраль</t>
  </si>
  <si>
    <t>март</t>
  </si>
  <si>
    <t>Средний показатель за 1-й кв.</t>
  </si>
  <si>
    <t>Средний показатель за 2-й кв.</t>
  </si>
  <si>
    <t>Средний показатель за 3-й кв.</t>
  </si>
  <si>
    <t>Средний показатель за 4-й кв.</t>
  </si>
  <si>
    <t>1.</t>
  </si>
  <si>
    <t>Оказание услуг населению (вход через шлагбаум)</t>
  </si>
  <si>
    <t>Количество отдыхаюших</t>
  </si>
  <si>
    <t>Дети в возрасте от 7 до 14 лет (кол-во чел. в мес.)</t>
  </si>
  <si>
    <t>Взрослые (кол-во чел. в мес.)</t>
  </si>
  <si>
    <t>Пенсионеры (кол-во чел. в мес.)</t>
  </si>
  <si>
    <t>выполнение,%</t>
  </si>
  <si>
    <t>1.4.</t>
  </si>
  <si>
    <t>4 квартал 2016г.</t>
  </si>
  <si>
    <t>Аренда беседок</t>
  </si>
  <si>
    <t>Наименование проекта: База отдыха "Волна"</t>
  </si>
  <si>
    <t>Адрес объекта:  г. Тюмень, Ермака, 2а</t>
  </si>
  <si>
    <t>Производственная программа на 2017 год в натуральных показателях</t>
  </si>
  <si>
    <t>1 квартал 2017 г.</t>
  </si>
  <si>
    <t>1 квартал 2017г.</t>
  </si>
  <si>
    <t>ИТОГО 2017 год</t>
  </si>
  <si>
    <t>2 квартал 2017 г.</t>
  </si>
  <si>
    <t>Итого 2 квартал 2017</t>
  </si>
  <si>
    <t>3 квартал 2017 г.</t>
  </si>
  <si>
    <t>4 квартал 2017 год</t>
  </si>
  <si>
    <t>Среднее значение по факту 2017г.</t>
  </si>
  <si>
    <t>Среднее значение по плану 2017г.</t>
  </si>
  <si>
    <t xml:space="preserve"> 3 квартал 2017г.</t>
  </si>
  <si>
    <t xml:space="preserve">        Радевкина С.Г.</t>
  </si>
  <si>
    <t xml:space="preserve">          Радевкина С.Г.</t>
  </si>
  <si>
    <t>в т.ч. Гости беседки (кол-во чел. в мес.)</t>
  </si>
</sst>
</file>

<file path=xl/styles.xml><?xml version="1.0" encoding="utf-8"?>
<styleSheet xmlns="http://schemas.openxmlformats.org/spreadsheetml/2006/main">
  <numFmts count="4">
    <numFmt numFmtId="164" formatCode="_(* #,##0_);_(* \(#,##0\);_(* &quot;-&quot;_);_(@_)"/>
    <numFmt numFmtId="165" formatCode="_(* #,##0.00_);_(* \(#,##0.00\);_(* &quot;-&quot;??_);_(@_)"/>
    <numFmt numFmtId="166" formatCode="0.0%"/>
    <numFmt numFmtId="167" formatCode="#,##0.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8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4"/>
      <name val="Arial"/>
      <family val="2"/>
      <charset val="204"/>
    </font>
    <font>
      <b/>
      <i/>
      <sz val="14"/>
      <name val="Arial"/>
      <family val="2"/>
      <charset val="204"/>
    </font>
    <font>
      <b/>
      <sz val="18"/>
      <name val="Arial"/>
      <family val="2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b/>
      <sz val="11"/>
      <name val="Arial Cyr"/>
      <family val="2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b/>
      <sz val="14"/>
      <color indexed="10"/>
      <name val="Arial"/>
      <family val="2"/>
      <charset val="204"/>
    </font>
    <font>
      <sz val="12"/>
      <color indexed="10"/>
      <name val="Arial"/>
      <family val="2"/>
      <charset val="204"/>
    </font>
    <font>
      <sz val="10"/>
      <name val="Arial"/>
      <family val="2"/>
      <charset val="204"/>
    </font>
    <font>
      <sz val="14"/>
      <color theme="1"/>
      <name val="Arial"/>
      <family val="2"/>
      <charset val="204"/>
    </font>
    <font>
      <b/>
      <i/>
      <sz val="12"/>
      <color rgb="FFFF0000"/>
      <name val="Arial"/>
      <family val="2"/>
      <charset val="204"/>
    </font>
    <font>
      <b/>
      <sz val="10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5" fillId="0" borderId="0"/>
    <xf numFmtId="0" fontId="4" fillId="0" borderId="0"/>
    <xf numFmtId="0" fontId="3" fillId="0" borderId="0"/>
    <xf numFmtId="0" fontId="2" fillId="0" borderId="0"/>
    <xf numFmtId="0" fontId="21" fillId="0" borderId="0"/>
    <xf numFmtId="0" fontId="1" fillId="0" borderId="0"/>
  </cellStyleXfs>
  <cellXfs count="292">
    <xf numFmtId="0" fontId="0" fillId="0" borderId="0" xfId="0"/>
    <xf numFmtId="3" fontId="7" fillId="0" borderId="0" xfId="0" applyNumberFormat="1" applyFont="1" applyFill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8" fillId="0" borderId="1" xfId="0" applyNumberFormat="1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center" wrapText="1"/>
    </xf>
    <xf numFmtId="3" fontId="10" fillId="0" borderId="0" xfId="0" applyNumberFormat="1" applyFont="1" applyFill="1" applyAlignment="1">
      <alignment horizontal="center" wrapText="1"/>
    </xf>
    <xf numFmtId="3" fontId="10" fillId="0" borderId="0" xfId="0" applyNumberFormat="1" applyFont="1" applyFill="1" applyBorder="1" applyAlignment="1">
      <alignment horizontal="center" wrapText="1"/>
    </xf>
    <xf numFmtId="49" fontId="7" fillId="0" borderId="0" xfId="0" applyNumberFormat="1" applyFont="1" applyAlignment="1">
      <alignment horizontal="left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3" fontId="19" fillId="0" borderId="0" xfId="0" applyNumberFormat="1" applyFont="1" applyFill="1" applyBorder="1" applyAlignment="1">
      <alignment wrapText="1"/>
    </xf>
    <xf numFmtId="3" fontId="20" fillId="0" borderId="0" xfId="0" applyNumberFormat="1" applyFont="1" applyFill="1" applyBorder="1" applyAlignment="1">
      <alignment horizontal="center" wrapText="1"/>
    </xf>
    <xf numFmtId="3" fontId="7" fillId="0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0" fontId="9" fillId="0" borderId="0" xfId="0" applyNumberFormat="1" applyFont="1" applyFill="1" applyAlignment="1">
      <alignment horizontal="right" vertical="center"/>
    </xf>
    <xf numFmtId="0" fontId="16" fillId="0" borderId="0" xfId="0" applyFont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Border="1" applyAlignment="1">
      <alignment horizontal="left" wrapText="1"/>
    </xf>
    <xf numFmtId="3" fontId="7" fillId="0" borderId="0" xfId="0" applyNumberFormat="1" applyFont="1" applyAlignment="1">
      <alignment horizontal="left" vertical="center" wrapText="1"/>
    </xf>
    <xf numFmtId="166" fontId="9" fillId="0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0" fontId="11" fillId="0" borderId="0" xfId="0" applyNumberFormat="1" applyFont="1" applyFill="1" applyAlignment="1">
      <alignment horizontal="right" vertical="center"/>
    </xf>
    <xf numFmtId="3" fontId="8" fillId="0" borderId="0" xfId="0" applyNumberFormat="1" applyFont="1" applyFill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vertical="center" wrapText="1"/>
    </xf>
    <xf numFmtId="3" fontId="15" fillId="5" borderId="1" xfId="0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horizontal="right" vertical="center"/>
    </xf>
    <xf numFmtId="3" fontId="15" fillId="0" borderId="0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vertical="center" wrapText="1"/>
    </xf>
    <xf numFmtId="3" fontId="9" fillId="5" borderId="0" xfId="0" applyNumberFormat="1" applyFont="1" applyFill="1" applyBorder="1" applyAlignment="1">
      <alignment horizontal="center" vertical="center"/>
    </xf>
    <xf numFmtId="3" fontId="9" fillId="5" borderId="0" xfId="0" applyNumberFormat="1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left" vertical="center" wrapText="1"/>
    </xf>
    <xf numFmtId="3" fontId="15" fillId="5" borderId="0" xfId="0" applyNumberFormat="1" applyFont="1" applyFill="1" applyBorder="1" applyAlignment="1">
      <alignment horizontal="center" vertical="center"/>
    </xf>
    <xf numFmtId="3" fontId="15" fillId="5" borderId="0" xfId="0" applyNumberFormat="1" applyFont="1" applyFill="1" applyAlignment="1">
      <alignment horizontal="center" vertical="center"/>
    </xf>
    <xf numFmtId="3" fontId="15" fillId="0" borderId="1" xfId="0" applyNumberFormat="1" applyFont="1" applyFill="1" applyBorder="1" applyAlignment="1">
      <alignment vertical="center" wrapText="1"/>
    </xf>
    <xf numFmtId="3" fontId="9" fillId="2" borderId="1" xfId="0" applyNumberFormat="1" applyFont="1" applyFill="1" applyBorder="1" applyAlignment="1">
      <alignment horizontal="left" vertical="center" wrapText="1"/>
    </xf>
    <xf numFmtId="3" fontId="15" fillId="0" borderId="1" xfId="0" applyNumberFormat="1" applyFont="1" applyFill="1" applyBorder="1" applyAlignment="1">
      <alignment horizontal="left" wrapText="1"/>
    </xf>
    <xf numFmtId="3" fontId="15" fillId="5" borderId="0" xfId="0" applyNumberFormat="1" applyFont="1" applyFill="1" applyBorder="1" applyAlignment="1" applyProtection="1">
      <alignment horizontal="center" vertical="center"/>
      <protection hidden="1"/>
    </xf>
    <xf numFmtId="3" fontId="15" fillId="0" borderId="0" xfId="0" applyNumberFormat="1" applyFont="1" applyFill="1" applyBorder="1" applyAlignment="1" applyProtection="1">
      <alignment horizontal="center" vertical="center"/>
      <protection hidden="1"/>
    </xf>
    <xf numFmtId="3" fontId="9" fillId="4" borderId="1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left" vertical="center" wrapText="1"/>
    </xf>
    <xf numFmtId="3" fontId="9" fillId="4" borderId="0" xfId="0" applyNumberFormat="1" applyFont="1" applyFill="1" applyBorder="1" applyAlignment="1">
      <alignment horizontal="center" vertical="center"/>
    </xf>
    <xf numFmtId="3" fontId="15" fillId="5" borderId="6" xfId="0" applyNumberFormat="1" applyFont="1" applyFill="1" applyBorder="1" applyAlignment="1">
      <alignment horizontal="center" vertical="center"/>
    </xf>
    <xf numFmtId="3" fontId="15" fillId="5" borderId="5" xfId="0" applyNumberFormat="1" applyFont="1" applyFill="1" applyBorder="1" applyAlignment="1">
      <alignment horizontal="center" vertical="center"/>
    </xf>
    <xf numFmtId="3" fontId="15" fillId="0" borderId="5" xfId="0" applyNumberFormat="1" applyFont="1" applyFill="1" applyBorder="1" applyAlignment="1">
      <alignment horizontal="center" vertical="center"/>
    </xf>
    <xf numFmtId="3" fontId="15" fillId="5" borderId="2" xfId="0" applyNumberFormat="1" applyFont="1" applyFill="1" applyBorder="1" applyAlignment="1">
      <alignment horizontal="center" vertical="center"/>
    </xf>
    <xf numFmtId="3" fontId="9" fillId="5" borderId="0" xfId="0" applyNumberFormat="1" applyFont="1" applyFill="1" applyBorder="1" applyAlignment="1">
      <alignment horizontal="center" vertical="center" wrapText="1"/>
    </xf>
    <xf numFmtId="3" fontId="15" fillId="2" borderId="0" xfId="0" applyNumberFormat="1" applyFont="1" applyFill="1" applyAlignment="1">
      <alignment horizontal="center" vertical="center"/>
    </xf>
    <xf numFmtId="3" fontId="15" fillId="5" borderId="0" xfId="0" applyNumberFormat="1" applyFont="1" applyFill="1" applyBorder="1" applyAlignment="1">
      <alignment horizontal="center" vertical="center" wrapText="1"/>
    </xf>
    <xf numFmtId="3" fontId="15" fillId="0" borderId="0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Alignment="1">
      <alignment horizontal="left" vertical="center"/>
    </xf>
    <xf numFmtId="3" fontId="8" fillId="0" borderId="0" xfId="0" applyNumberFormat="1" applyFont="1" applyFill="1" applyAlignment="1">
      <alignment horizontal="left"/>
    </xf>
    <xf numFmtId="3" fontId="8" fillId="0" borderId="0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/>
    </xf>
    <xf numFmtId="166" fontId="9" fillId="5" borderId="1" xfId="0" applyNumberFormat="1" applyFont="1" applyFill="1" applyBorder="1" applyAlignment="1">
      <alignment horizontal="center" vertical="center"/>
    </xf>
    <xf numFmtId="166" fontId="15" fillId="0" borderId="0" xfId="0" applyNumberFormat="1" applyFont="1" applyFill="1" applyBorder="1" applyAlignment="1">
      <alignment horizontal="center" vertical="center"/>
    </xf>
    <xf numFmtId="166" fontId="15" fillId="0" borderId="0" xfId="0" applyNumberFormat="1" applyFont="1" applyFill="1" applyAlignment="1">
      <alignment horizontal="center" vertical="center"/>
    </xf>
    <xf numFmtId="3" fontId="23" fillId="5" borderId="0" xfId="0" applyNumberFormat="1" applyFont="1" applyFill="1" applyBorder="1" applyAlignment="1">
      <alignment horizontal="center" vertical="center" wrapText="1"/>
    </xf>
    <xf numFmtId="3" fontId="23" fillId="2" borderId="0" xfId="0" applyNumberFormat="1" applyFont="1" applyFill="1" applyAlignment="1">
      <alignment horizontal="center" vertical="center"/>
    </xf>
    <xf numFmtId="3" fontId="15" fillId="5" borderId="1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3" fontId="15" fillId="4" borderId="1" xfId="0" applyNumberFormat="1" applyFont="1" applyFill="1" applyBorder="1" applyAlignment="1">
      <alignment horizontal="center" vertical="center" wrapText="1"/>
    </xf>
    <xf numFmtId="3" fontId="9" fillId="8" borderId="1" xfId="0" applyNumberFormat="1" applyFont="1" applyFill="1" applyBorder="1" applyAlignment="1">
      <alignment horizontal="center" vertical="center" wrapText="1"/>
    </xf>
    <xf numFmtId="3" fontId="9" fillId="8" borderId="1" xfId="0" applyNumberFormat="1" applyFont="1" applyFill="1" applyBorder="1" applyAlignment="1">
      <alignment horizontal="center" vertical="center"/>
    </xf>
    <xf numFmtId="3" fontId="9" fillId="8" borderId="1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10" fontId="9" fillId="0" borderId="0" xfId="0" applyNumberFormat="1" applyFont="1" applyBorder="1" applyAlignment="1">
      <alignment horizontal="center" vertical="center" wrapText="1"/>
    </xf>
    <xf numFmtId="3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horizontal="center" wrapText="1"/>
    </xf>
    <xf numFmtId="3" fontId="9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49" fontId="15" fillId="0" borderId="0" xfId="0" applyNumberFormat="1" applyFont="1" applyFill="1" applyBorder="1" applyAlignment="1">
      <alignment horizontal="center" wrapText="1"/>
    </xf>
    <xf numFmtId="3" fontId="15" fillId="0" borderId="0" xfId="0" applyNumberFormat="1" applyFont="1" applyAlignment="1">
      <alignment horizontal="center" vertical="top" wrapText="1"/>
    </xf>
    <xf numFmtId="3" fontId="15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9" fontId="7" fillId="0" borderId="0" xfId="0" applyNumberFormat="1" applyFont="1" applyFill="1" applyBorder="1" applyAlignment="1">
      <alignment horizontal="center" vertical="center" wrapText="1"/>
    </xf>
    <xf numFmtId="4" fontId="18" fillId="0" borderId="0" xfId="0" applyNumberFormat="1" applyFont="1" applyFill="1" applyBorder="1" applyAlignment="1">
      <alignment horizontal="center" wrapText="1"/>
    </xf>
    <xf numFmtId="4" fontId="10" fillId="0" borderId="0" xfId="0" applyNumberFormat="1" applyFont="1" applyFill="1" applyAlignment="1">
      <alignment horizontal="center" wrapText="1"/>
    </xf>
    <xf numFmtId="4" fontId="10" fillId="0" borderId="0" xfId="0" applyNumberFormat="1" applyFont="1" applyAlignment="1">
      <alignment horizontal="center" wrapText="1"/>
    </xf>
    <xf numFmtId="4" fontId="10" fillId="0" borderId="0" xfId="0" applyNumberFormat="1" applyFont="1" applyAlignment="1">
      <alignment horizontal="center" vertical="top" wrapText="1"/>
    </xf>
    <xf numFmtId="4" fontId="10" fillId="0" borderId="0" xfId="0" applyNumberFormat="1" applyFont="1" applyFill="1" applyBorder="1" applyAlignment="1">
      <alignment horizontal="center" wrapText="1"/>
    </xf>
    <xf numFmtId="4" fontId="10" fillId="0" borderId="0" xfId="0" applyNumberFormat="1" applyFont="1" applyFill="1" applyAlignment="1">
      <alignment horizontal="center" vertical="top" wrapText="1"/>
    </xf>
    <xf numFmtId="4" fontId="18" fillId="0" borderId="0" xfId="0" applyNumberFormat="1" applyFont="1" applyFill="1" applyBorder="1" applyAlignment="1">
      <alignment wrapText="1"/>
    </xf>
    <xf numFmtId="0" fontId="7" fillId="11" borderId="1" xfId="0" applyFont="1" applyFill="1" applyBorder="1" applyAlignment="1">
      <alignment horizontal="center" vertical="center" wrapText="1"/>
    </xf>
    <xf numFmtId="3" fontId="9" fillId="12" borderId="1" xfId="0" applyNumberFormat="1" applyFont="1" applyFill="1" applyBorder="1" applyAlignment="1">
      <alignment horizontal="center" vertical="center" wrapText="1"/>
    </xf>
    <xf numFmtId="3" fontId="9" fillId="10" borderId="1" xfId="0" applyNumberFormat="1" applyFont="1" applyFill="1" applyBorder="1" applyAlignment="1">
      <alignment horizontal="center" vertical="center" wrapText="1"/>
    </xf>
    <xf numFmtId="3" fontId="9" fillId="11" borderId="1" xfId="0" applyNumberFormat="1" applyFont="1" applyFill="1" applyBorder="1" applyAlignment="1">
      <alignment horizontal="center" vertical="center" wrapText="1"/>
    </xf>
    <xf numFmtId="3" fontId="15" fillId="11" borderId="1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left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9" fontId="9" fillId="9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5" fillId="0" borderId="0" xfId="0" applyFont="1" applyFill="1" applyBorder="1" applyAlignment="1">
      <alignment horizontal="center" wrapText="1"/>
    </xf>
    <xf numFmtId="9" fontId="15" fillId="9" borderId="1" xfId="0" applyNumberFormat="1" applyFont="1" applyFill="1" applyBorder="1" applyAlignment="1">
      <alignment horizontal="center" vertical="center" wrapText="1"/>
    </xf>
    <xf numFmtId="3" fontId="7" fillId="13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3" fontId="9" fillId="11" borderId="2" xfId="0" applyNumberFormat="1" applyFont="1" applyFill="1" applyBorder="1" applyAlignment="1">
      <alignment horizontal="center" vertical="center" wrapText="1"/>
    </xf>
    <xf numFmtId="9" fontId="9" fillId="9" borderId="5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3" fontId="15" fillId="14" borderId="1" xfId="0" applyNumberFormat="1" applyFont="1" applyFill="1" applyBorder="1" applyAlignment="1">
      <alignment horizontal="center" vertical="center" wrapText="1"/>
    </xf>
    <xf numFmtId="0" fontId="14" fillId="11" borderId="0" xfId="0" applyFont="1" applyFill="1" applyAlignment="1">
      <alignment vertical="center" wrapText="1"/>
    </xf>
    <xf numFmtId="49" fontId="8" fillId="11" borderId="0" xfId="0" applyNumberFormat="1" applyFont="1" applyFill="1" applyAlignment="1">
      <alignment horizontal="center" vertical="center" wrapText="1"/>
    </xf>
    <xf numFmtId="0" fontId="8" fillId="11" borderId="0" xfId="0" applyFont="1" applyFill="1" applyAlignment="1">
      <alignment horizontal="center" vertical="center"/>
    </xf>
    <xf numFmtId="0" fontId="24" fillId="11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7" fillId="11" borderId="0" xfId="0" applyFont="1" applyFill="1" applyAlignment="1">
      <alignment horizontal="left" vertical="center" wrapText="1"/>
    </xf>
    <xf numFmtId="166" fontId="9" fillId="0" borderId="1" xfId="0" applyNumberFormat="1" applyFont="1" applyFill="1" applyBorder="1" applyAlignment="1">
      <alignment horizontal="left" vertical="center" wrapText="1"/>
    </xf>
    <xf numFmtId="3" fontId="16" fillId="0" borderId="1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wrapText="1"/>
    </xf>
    <xf numFmtId="3" fontId="7" fillId="0" borderId="0" xfId="0" applyNumberFormat="1" applyFont="1" applyAlignment="1">
      <alignment horizontal="center" vertical="top" wrapText="1"/>
    </xf>
    <xf numFmtId="3" fontId="7" fillId="0" borderId="0" xfId="0" applyNumberFormat="1" applyFont="1" applyFill="1" applyBorder="1" applyAlignment="1">
      <alignment horizontal="center" wrapText="1"/>
    </xf>
    <xf numFmtId="3" fontId="15" fillId="0" borderId="0" xfId="0" applyNumberFormat="1" applyFont="1" applyFill="1" applyAlignment="1">
      <alignment horizontal="right" vertical="center"/>
    </xf>
    <xf numFmtId="3" fontId="26" fillId="0" borderId="1" xfId="8" applyNumberFormat="1" applyFont="1" applyBorder="1" applyAlignment="1">
      <alignment horizontal="center"/>
    </xf>
    <xf numFmtId="9" fontId="9" fillId="9" borderId="1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Alignment="1">
      <alignment horizontal="center" wrapText="1"/>
    </xf>
    <xf numFmtId="3" fontId="7" fillId="0" borderId="0" xfId="0" applyNumberFormat="1" applyFont="1" applyFill="1" applyAlignment="1">
      <alignment horizontal="center" vertical="top" wrapText="1"/>
    </xf>
    <xf numFmtId="3" fontId="8" fillId="0" borderId="0" xfId="0" applyNumberFormat="1" applyFont="1" applyAlignment="1">
      <alignment horizontal="center" vertical="top" wrapText="1"/>
    </xf>
    <xf numFmtId="3" fontId="8" fillId="0" borderId="0" xfId="0" applyNumberFormat="1" applyFont="1" applyFill="1" applyBorder="1" applyAlignment="1">
      <alignment wrapText="1"/>
    </xf>
    <xf numFmtId="3" fontId="9" fillId="0" borderId="1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Alignment="1">
      <alignment horizontal="right" vertical="center"/>
    </xf>
    <xf numFmtId="3" fontId="9" fillId="0" borderId="4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9" borderId="9" xfId="0" applyNumberFormat="1" applyFont="1" applyFill="1" applyBorder="1" applyAlignment="1">
      <alignment horizontal="center" vertical="center" wrapText="1"/>
    </xf>
    <xf numFmtId="3" fontId="9" fillId="9" borderId="5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Alignment="1">
      <alignment horizontal="left" vertical="center"/>
    </xf>
    <xf numFmtId="3" fontId="9" fillId="4" borderId="1" xfId="0" applyNumberFormat="1" applyFont="1" applyFill="1" applyBorder="1" applyAlignment="1">
      <alignment horizontal="center" vertical="center" wrapText="1"/>
    </xf>
    <xf numFmtId="3" fontId="9" fillId="4" borderId="4" xfId="0" applyNumberFormat="1" applyFont="1" applyFill="1" applyBorder="1" applyAlignment="1">
      <alignment horizontal="center"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7" borderId="1" xfId="0" applyNumberFormat="1" applyFont="1" applyFill="1" applyBorder="1" applyAlignment="1">
      <alignment horizontal="center" vertical="center" wrapText="1"/>
    </xf>
    <xf numFmtId="3" fontId="9" fillId="14" borderId="1" xfId="0" applyNumberFormat="1" applyFont="1" applyFill="1" applyBorder="1" applyAlignment="1">
      <alignment horizontal="center" vertical="center" wrapText="1"/>
    </xf>
    <xf numFmtId="3" fontId="9" fillId="9" borderId="7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wrapText="1"/>
    </xf>
    <xf numFmtId="10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Alignment="1">
      <alignment horizontal="center" vertical="center"/>
    </xf>
    <xf numFmtId="10" fontId="7" fillId="0" borderId="0" xfId="0" applyNumberFormat="1" applyFont="1" applyFill="1" applyAlignment="1">
      <alignment horizontal="right" vertical="center"/>
    </xf>
    <xf numFmtId="3" fontId="9" fillId="4" borderId="1" xfId="0" applyNumberFormat="1" applyFont="1" applyFill="1" applyBorder="1" applyAlignment="1">
      <alignment horizontal="center" vertical="center" wrapText="1"/>
    </xf>
    <xf numFmtId="3" fontId="14" fillId="11" borderId="0" xfId="0" applyNumberFormat="1" applyFont="1" applyFill="1" applyAlignment="1">
      <alignment horizontal="left" vertical="center" wrapText="1"/>
    </xf>
    <xf numFmtId="3" fontId="9" fillId="0" borderId="0" xfId="0" applyNumberFormat="1" applyFont="1" applyFill="1" applyAlignment="1">
      <alignment horizontal="center" vertical="center"/>
    </xf>
    <xf numFmtId="3" fontId="14" fillId="11" borderId="0" xfId="0" applyNumberFormat="1" applyFont="1" applyFill="1" applyAlignment="1">
      <alignment vertical="center" wrapText="1"/>
    </xf>
    <xf numFmtId="166" fontId="9" fillId="0" borderId="0" xfId="0" applyNumberFormat="1" applyFont="1" applyFill="1" applyBorder="1" applyAlignment="1">
      <alignment horizontal="center" vertical="center"/>
    </xf>
    <xf numFmtId="3" fontId="7" fillId="11" borderId="0" xfId="0" applyNumberFormat="1" applyFont="1" applyFill="1" applyAlignment="1">
      <alignment horizontal="center" vertical="center"/>
    </xf>
    <xf numFmtId="3" fontId="8" fillId="11" borderId="0" xfId="0" applyNumberFormat="1" applyFont="1" applyFill="1" applyAlignment="1">
      <alignment horizontal="center" vertical="center"/>
    </xf>
    <xf numFmtId="3" fontId="9" fillId="9" borderId="5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3" fontId="9" fillId="7" borderId="1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Alignment="1">
      <alignment horizontal="left" vertical="center"/>
    </xf>
    <xf numFmtId="10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3" fontId="9" fillId="0" borderId="0" xfId="0" applyNumberFormat="1" applyFont="1" applyFill="1" applyAlignment="1">
      <alignment horizontal="center" vertical="center"/>
    </xf>
    <xf numFmtId="10" fontId="9" fillId="11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left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3" fontId="14" fillId="13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 wrapText="1"/>
    </xf>
    <xf numFmtId="3" fontId="9" fillId="7" borderId="1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Alignment="1">
      <alignment horizontal="right" vertical="center"/>
    </xf>
    <xf numFmtId="3" fontId="9" fillId="7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/>
    <xf numFmtId="3" fontId="7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center" wrapText="1"/>
    </xf>
    <xf numFmtId="3" fontId="7" fillId="0" borderId="0" xfId="0" applyNumberFormat="1" applyFont="1" applyFill="1" applyAlignment="1">
      <alignment horizontal="center"/>
    </xf>
    <xf numFmtId="3" fontId="7" fillId="0" borderId="0" xfId="0" applyNumberFormat="1" applyFont="1" applyFill="1" applyBorder="1" applyAlignment="1">
      <alignment wrapText="1"/>
    </xf>
    <xf numFmtId="3" fontId="7" fillId="0" borderId="0" xfId="0" applyNumberFormat="1" applyFont="1" applyFill="1" applyBorder="1" applyAlignment="1"/>
    <xf numFmtId="3" fontId="8" fillId="0" borderId="0" xfId="0" applyNumberFormat="1" applyFont="1" applyFill="1" applyBorder="1" applyAlignment="1">
      <alignment horizontal="center" wrapText="1"/>
    </xf>
    <xf numFmtId="3" fontId="7" fillId="0" borderId="0" xfId="0" applyNumberFormat="1" applyFont="1" applyBorder="1" applyAlignment="1">
      <alignment horizontal="center" vertical="center"/>
    </xf>
    <xf numFmtId="0" fontId="12" fillId="0" borderId="0" xfId="0" applyFont="1" applyFill="1" applyBorder="1" applyAlignment="1"/>
    <xf numFmtId="49" fontId="8" fillId="0" borderId="0" xfId="0" applyNumberFormat="1" applyFont="1" applyAlignment="1">
      <alignment horizontal="left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9" fontId="9" fillId="0" borderId="0" xfId="0" applyNumberFormat="1" applyFont="1" applyFill="1" applyBorder="1" applyAlignment="1">
      <alignment horizontal="center" vertical="center"/>
    </xf>
    <xf numFmtId="3" fontId="9" fillId="7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left" wrapText="1"/>
    </xf>
    <xf numFmtId="3" fontId="15" fillId="0" borderId="0" xfId="0" applyNumberFormat="1" applyFont="1" applyFill="1" applyAlignment="1">
      <alignment horizontal="center" wrapText="1"/>
    </xf>
    <xf numFmtId="3" fontId="15" fillId="0" borderId="0" xfId="0" applyNumberFormat="1" applyFont="1" applyFill="1" applyAlignment="1">
      <alignment horizontal="center" vertical="top" wrapText="1"/>
    </xf>
    <xf numFmtId="3" fontId="8" fillId="0" borderId="0" xfId="0" applyNumberFormat="1" applyFont="1" applyAlignment="1">
      <alignment horizontal="center" wrapText="1"/>
    </xf>
    <xf numFmtId="3" fontId="15" fillId="0" borderId="0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9" fontId="8" fillId="0" borderId="0" xfId="0" applyNumberFormat="1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3" fontId="15" fillId="15" borderId="1" xfId="0" applyNumberFormat="1" applyFont="1" applyFill="1" applyBorder="1" applyAlignment="1">
      <alignment horizontal="center" vertical="center" wrapText="1"/>
    </xf>
    <xf numFmtId="3" fontId="15" fillId="15" borderId="1" xfId="0" applyNumberFormat="1" applyFont="1" applyFill="1" applyBorder="1" applyAlignment="1" applyProtection="1">
      <alignment horizontal="center" vertical="center"/>
      <protection hidden="1"/>
    </xf>
    <xf numFmtId="3" fontId="9" fillId="15" borderId="1" xfId="0" applyNumberFormat="1" applyFont="1" applyFill="1" applyBorder="1" applyAlignment="1">
      <alignment horizontal="center" vertical="center" wrapText="1"/>
    </xf>
    <xf numFmtId="3" fontId="26" fillId="15" borderId="1" xfId="8" applyNumberFormat="1" applyFont="1" applyFill="1" applyBorder="1" applyAlignment="1">
      <alignment horizontal="center"/>
    </xf>
    <xf numFmtId="3" fontId="10" fillId="0" borderId="0" xfId="0" applyNumberFormat="1" applyFont="1" applyFill="1" applyAlignment="1">
      <alignment horizontal="left" wrapText="1"/>
    </xf>
    <xf numFmtId="3" fontId="7" fillId="0" borderId="0" xfId="0" applyNumberFormat="1" applyFont="1" applyFill="1" applyAlignment="1">
      <alignment horizontal="left" wrapText="1"/>
    </xf>
    <xf numFmtId="49" fontId="7" fillId="0" borderId="0" xfId="0" applyNumberFormat="1" applyFont="1" applyBorder="1" applyAlignment="1">
      <alignment horizontal="left" wrapText="1"/>
    </xf>
    <xf numFmtId="3" fontId="9" fillId="4" borderId="1" xfId="0" applyNumberFormat="1" applyFont="1" applyFill="1" applyBorder="1" applyAlignment="1">
      <alignment horizontal="center" vertical="center" wrapText="1"/>
    </xf>
    <xf numFmtId="3" fontId="9" fillId="4" borderId="4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" fontId="7" fillId="0" borderId="0" xfId="0" applyNumberFormat="1" applyFont="1" applyBorder="1" applyAlignment="1">
      <alignment horizontal="left" vertical="center" wrapText="1"/>
    </xf>
    <xf numFmtId="167" fontId="9" fillId="0" borderId="4" xfId="0" applyNumberFormat="1" applyFont="1" applyFill="1" applyBorder="1" applyAlignment="1">
      <alignment horizontal="center" vertical="center" wrapText="1"/>
    </xf>
    <xf numFmtId="167" fontId="9" fillId="0" borderId="3" xfId="0" applyNumberFormat="1" applyFont="1" applyFill="1" applyBorder="1" applyAlignment="1">
      <alignment horizontal="center" vertical="center" wrapText="1"/>
    </xf>
    <xf numFmtId="3" fontId="9" fillId="14" borderId="1" xfId="0" applyNumberFormat="1" applyFont="1" applyFill="1" applyBorder="1" applyAlignment="1">
      <alignment horizontal="center" vertical="center" wrapText="1"/>
    </xf>
    <xf numFmtId="3" fontId="9" fillId="9" borderId="9" xfId="0" applyNumberFormat="1" applyFont="1" applyFill="1" applyBorder="1" applyAlignment="1">
      <alignment horizontal="center" vertical="center" wrapText="1"/>
    </xf>
    <xf numFmtId="3" fontId="9" fillId="9" borderId="7" xfId="0" applyNumberFormat="1" applyFont="1" applyFill="1" applyBorder="1" applyAlignment="1">
      <alignment horizontal="center" vertical="center" wrapText="1"/>
    </xf>
    <xf numFmtId="3" fontId="9" fillId="9" borderId="5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3" fontId="9" fillId="9" borderId="10" xfId="0" applyNumberFormat="1" applyFont="1" applyFill="1" applyBorder="1" applyAlignment="1">
      <alignment horizontal="center" vertical="center" wrapText="1"/>
    </xf>
    <xf numFmtId="3" fontId="9" fillId="9" borderId="13" xfId="0" applyNumberFormat="1" applyFont="1" applyFill="1" applyBorder="1" applyAlignment="1">
      <alignment horizontal="center" vertical="center" wrapText="1"/>
    </xf>
    <xf numFmtId="3" fontId="9" fillId="9" borderId="8" xfId="0" applyNumberFormat="1" applyFont="1" applyFill="1" applyBorder="1" applyAlignment="1">
      <alignment horizontal="center" vertical="center" wrapText="1"/>
    </xf>
    <xf numFmtId="3" fontId="9" fillId="9" borderId="1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Alignment="1">
      <alignment horizontal="right" vertical="center"/>
    </xf>
    <xf numFmtId="3" fontId="7" fillId="0" borderId="0" xfId="0" applyNumberFormat="1" applyFont="1" applyFill="1" applyAlignment="1">
      <alignment horizontal="left" vertical="center"/>
    </xf>
    <xf numFmtId="3" fontId="17" fillId="0" borderId="0" xfId="0" applyNumberFormat="1" applyFont="1" applyFill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3" fontId="9" fillId="0" borderId="9" xfId="0" applyNumberFormat="1" applyFont="1" applyFill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center" vertical="center"/>
    </xf>
    <xf numFmtId="3" fontId="9" fillId="0" borderId="5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/>
    </xf>
    <xf numFmtId="3" fontId="9" fillId="0" borderId="11" xfId="0" applyNumberFormat="1" applyFont="1" applyFill="1" applyBorder="1" applyAlignment="1">
      <alignment horizontal="center" vertical="center" wrapText="1"/>
    </xf>
    <xf numFmtId="3" fontId="9" fillId="11" borderId="4" xfId="0" applyNumberFormat="1" applyFont="1" applyFill="1" applyBorder="1" applyAlignment="1">
      <alignment horizontal="center" vertical="center" wrapText="1"/>
    </xf>
    <xf numFmtId="3" fontId="9" fillId="11" borderId="3" xfId="0" applyNumberFormat="1" applyFont="1" applyFill="1" applyBorder="1" applyAlignment="1">
      <alignment horizontal="center" vertical="center" wrapText="1"/>
    </xf>
    <xf numFmtId="3" fontId="9" fillId="7" borderId="1" xfId="0" applyNumberFormat="1" applyFont="1" applyFill="1" applyBorder="1" applyAlignment="1">
      <alignment horizontal="center" vertical="center" wrapText="1"/>
    </xf>
    <xf numFmtId="3" fontId="9" fillId="4" borderId="3" xfId="0" applyNumberFormat="1" applyFont="1" applyFill="1" applyBorder="1" applyAlignment="1">
      <alignment horizontal="center"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11" borderId="0" xfId="0" applyFont="1" applyFill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4" fillId="11" borderId="0" xfId="0" applyFont="1" applyFill="1" applyAlignment="1">
      <alignment horizontal="left" vertical="center" wrapText="1"/>
    </xf>
    <xf numFmtId="3" fontId="14" fillId="11" borderId="0" xfId="0" applyNumberFormat="1" applyFont="1" applyFill="1" applyAlignment="1">
      <alignment horizontal="center" vertical="center" wrapText="1"/>
    </xf>
    <xf numFmtId="0" fontId="15" fillId="0" borderId="0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0" fontId="15" fillId="0" borderId="0" xfId="0" applyNumberFormat="1" applyFont="1" applyAlignment="1">
      <alignment horizontal="center" vertical="center" wrapText="1"/>
    </xf>
    <xf numFmtId="3" fontId="8" fillId="0" borderId="0" xfId="0" applyNumberFormat="1" applyFont="1" applyFill="1" applyAlignment="1">
      <alignment horizontal="left" wrapText="1"/>
    </xf>
    <xf numFmtId="49" fontId="8" fillId="0" borderId="0" xfId="0" applyNumberFormat="1" applyFont="1" applyBorder="1" applyAlignment="1">
      <alignment horizontal="left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3" xfId="0" applyNumberFormat="1" applyFont="1" applyFill="1" applyBorder="1" applyAlignment="1">
      <alignment horizontal="left" vertical="center"/>
    </xf>
    <xf numFmtId="49" fontId="7" fillId="3" borderId="2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9" fontId="8" fillId="0" borderId="11" xfId="0" applyNumberFormat="1" applyFont="1" applyFill="1" applyBorder="1" applyAlignment="1">
      <alignment horizontal="left" wrapText="1"/>
    </xf>
    <xf numFmtId="0" fontId="22" fillId="0" borderId="11" xfId="0" applyFont="1" applyBorder="1" applyAlignment="1">
      <alignment horizontal="left" wrapText="1"/>
    </xf>
    <xf numFmtId="9" fontId="8" fillId="0" borderId="0" xfId="0" applyNumberFormat="1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</cellXfs>
  <cellStyles count="9">
    <cellStyle name="Обычный" xfId="0" builtinId="0"/>
    <cellStyle name="Обычный 2" xfId="3"/>
    <cellStyle name="Обычный 2 2" xfId="7"/>
    <cellStyle name="Обычный 3" xfId="4"/>
    <cellStyle name="Обычный 4" xfId="5"/>
    <cellStyle name="Обычный 5" xfId="6"/>
    <cellStyle name="Обычный 6" xfId="8"/>
    <cellStyle name="Тысячи [0]_Диаграмма1" xfId="1"/>
    <cellStyle name="Тысячи_Диаграмма1" xfId="2"/>
  </cellStyles>
  <dxfs count="4">
    <dxf>
      <font>
        <condense val="0"/>
        <extend val="0"/>
        <color indexed="42"/>
      </font>
    </dxf>
    <dxf>
      <fill>
        <patternFill>
          <bgColor indexed="10"/>
        </patternFill>
      </fill>
    </dxf>
    <dxf>
      <font>
        <condense val="0"/>
        <extend val="0"/>
        <color indexed="42"/>
      </font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">
    <tabColor rgb="FFFF0000"/>
  </sheetPr>
  <dimension ref="A1:JR86"/>
  <sheetViews>
    <sheetView tabSelected="1" view="pageBreakPreview" zoomScale="63" zoomScaleSheetLayoutView="63" workbookViewId="0">
      <pane xSplit="2" ySplit="9" topLeftCell="L10" activePane="bottomRight" state="frozen"/>
      <selection pane="topRight" activeCell="D1" sqref="D1"/>
      <selection pane="bottomLeft" activeCell="A9" sqref="A9"/>
      <selection pane="bottomRight" activeCell="B7" sqref="B7"/>
    </sheetView>
  </sheetViews>
  <sheetFormatPr defaultRowHeight="15.75" outlineLevelRow="1" outlineLevelCol="1"/>
  <cols>
    <col min="1" max="1" width="9.42578125" style="40" customWidth="1"/>
    <col min="2" max="2" width="51.85546875" style="40" customWidth="1"/>
    <col min="3" max="3" width="18.5703125" style="40" hidden="1" customWidth="1" outlineLevel="1"/>
    <col min="4" max="4" width="19.28515625" style="1" hidden="1" customWidth="1" outlineLevel="1"/>
    <col min="5" max="5" width="20.140625" style="1" hidden="1" customWidth="1" outlineLevel="1"/>
    <col min="6" max="6" width="16.140625" style="1" hidden="1" customWidth="1" outlineLevel="1"/>
    <col min="7" max="7" width="16.42578125" style="1" hidden="1" customWidth="1" outlineLevel="1"/>
    <col min="8" max="8" width="19" style="1" hidden="1" customWidth="1" outlineLevel="1"/>
    <col min="9" max="9" width="19.28515625" style="1" hidden="1" customWidth="1" outlineLevel="1"/>
    <col min="10" max="10" width="18.5703125" style="1" hidden="1" customWidth="1" outlineLevel="1"/>
    <col min="11" max="11" width="20.85546875" style="1" hidden="1" customWidth="1" outlineLevel="1"/>
    <col min="12" max="12" width="17.140625" style="1" customWidth="1" collapsed="1"/>
    <col min="13" max="13" width="15.7109375" style="1" customWidth="1"/>
    <col min="14" max="14" width="19.140625" style="1" customWidth="1"/>
    <col min="15" max="15" width="16.7109375" style="1" hidden="1" customWidth="1" outlineLevel="1"/>
    <col min="16" max="16" width="16.42578125" style="1" hidden="1" customWidth="1" outlineLevel="1"/>
    <col min="17" max="17" width="19.140625" style="1" hidden="1" customWidth="1" outlineLevel="1"/>
    <col min="18" max="18" width="17.140625" style="1" hidden="1" customWidth="1" outlineLevel="1"/>
    <col min="19" max="19" width="15.42578125" style="1" hidden="1" customWidth="1" outlineLevel="1"/>
    <col min="20" max="20" width="20.140625" style="1" hidden="1" customWidth="1" outlineLevel="1"/>
    <col min="21" max="21" width="18.28515625" style="1" hidden="1" customWidth="1" outlineLevel="1"/>
    <col min="22" max="23" width="20.140625" style="1" hidden="1" customWidth="1" outlineLevel="1"/>
    <col min="24" max="24" width="17.85546875" style="1" customWidth="1" collapsed="1"/>
    <col min="25" max="25" width="15.42578125" style="1" customWidth="1"/>
    <col min="26" max="26" width="19.140625" style="1" customWidth="1"/>
    <col min="27" max="27" width="18.42578125" style="1" hidden="1" customWidth="1" outlineLevel="1"/>
    <col min="28" max="28" width="18" style="1" hidden="1" customWidth="1" outlineLevel="1"/>
    <col min="29" max="29" width="21" style="1" hidden="1" customWidth="1" outlineLevel="1"/>
    <col min="30" max="31" width="18" style="1" hidden="1" customWidth="1" outlineLevel="1"/>
    <col min="32" max="32" width="19.28515625" style="1" hidden="1" customWidth="1" outlineLevel="1"/>
    <col min="33" max="34" width="18" style="1" hidden="1" customWidth="1" outlineLevel="1"/>
    <col min="35" max="35" width="19.85546875" style="1" hidden="1" customWidth="1" outlineLevel="1"/>
    <col min="36" max="36" width="16.85546875" style="1" customWidth="1" collapsed="1"/>
    <col min="37" max="37" width="16" style="1" customWidth="1"/>
    <col min="38" max="38" width="18.85546875" style="1" customWidth="1"/>
    <col min="39" max="39" width="17" style="1" hidden="1" customWidth="1" outlineLevel="1"/>
    <col min="40" max="40" width="17.85546875" style="1" hidden="1" customWidth="1" outlineLevel="1"/>
    <col min="41" max="41" width="18.85546875" style="1" hidden="1" customWidth="1" outlineLevel="1"/>
    <col min="42" max="45" width="18.7109375" style="1" hidden="1" customWidth="1" outlineLevel="1"/>
    <col min="46" max="46" width="18" style="1" hidden="1" customWidth="1" outlineLevel="1"/>
    <col min="47" max="47" width="19.5703125" style="1" hidden="1" customWidth="1" outlineLevel="1"/>
    <col min="48" max="48" width="18.85546875" style="1" customWidth="1" collapsed="1"/>
    <col min="49" max="49" width="17.85546875" style="1" customWidth="1"/>
    <col min="50" max="50" width="19.28515625" style="1" customWidth="1"/>
    <col min="51" max="52" width="17.5703125" style="1" customWidth="1"/>
    <col min="53" max="53" width="19.140625" style="45" customWidth="1"/>
    <col min="54" max="54" width="18.28515625" style="45" customWidth="1"/>
    <col min="55" max="55" width="16" style="45" bestFit="1" customWidth="1"/>
    <col min="56" max="100" width="9.140625" style="45"/>
    <col min="101" max="16384" width="9.140625" style="40"/>
  </cols>
  <sheetData>
    <row r="1" spans="1:117" ht="21" customHeight="1">
      <c r="AZ1" s="248"/>
      <c r="BA1" s="248"/>
      <c r="BB1" s="248"/>
    </row>
    <row r="2" spans="1:117" ht="21" customHeight="1">
      <c r="AZ2" s="149"/>
      <c r="BA2" s="149"/>
      <c r="BB2" s="149"/>
    </row>
    <row r="3" spans="1:117" ht="18">
      <c r="AY3" s="167"/>
      <c r="AZ3" s="248" t="s">
        <v>0</v>
      </c>
      <c r="BA3" s="248"/>
      <c r="BB3" s="248"/>
      <c r="BC3" s="22"/>
      <c r="BD3" s="10"/>
      <c r="BE3" s="10"/>
      <c r="BF3" s="10"/>
      <c r="BG3" s="22"/>
      <c r="BH3" s="10"/>
      <c r="BI3" s="10"/>
      <c r="BJ3" s="10"/>
      <c r="BK3" s="10"/>
      <c r="BL3" s="10"/>
      <c r="BM3" s="10"/>
      <c r="BN3" s="10"/>
      <c r="BO3" s="1"/>
      <c r="BP3" s="1"/>
    </row>
    <row r="4" spans="1:117" ht="18">
      <c r="AY4" s="33"/>
      <c r="AZ4" s="141"/>
      <c r="BA4" s="149"/>
      <c r="BB4" s="167"/>
      <c r="BC4" s="22"/>
      <c r="BD4" s="10"/>
      <c r="BE4" s="10"/>
      <c r="BF4" s="10"/>
      <c r="BG4" s="22"/>
      <c r="BH4" s="10"/>
      <c r="BI4" s="10"/>
      <c r="BJ4" s="10"/>
      <c r="BK4" s="10"/>
      <c r="BL4" s="10"/>
      <c r="BM4" s="10"/>
      <c r="BN4" s="10"/>
      <c r="BO4" s="25"/>
      <c r="BP4" s="49"/>
    </row>
    <row r="5" spans="1:117" ht="18">
      <c r="AY5" s="207"/>
    </row>
    <row r="6" spans="1:117" ht="20.25" customHeight="1">
      <c r="B6" s="233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154"/>
      <c r="AR6" s="179"/>
      <c r="AS6" s="154"/>
    </row>
    <row r="7" spans="1:117" ht="20.25" customHeight="1">
      <c r="B7" s="48"/>
      <c r="C7" s="172"/>
      <c r="D7" s="172"/>
      <c r="E7" s="172"/>
      <c r="F7" s="172"/>
      <c r="G7" s="172"/>
      <c r="H7" s="170"/>
      <c r="I7" s="170"/>
      <c r="J7" s="174"/>
      <c r="AM7" s="249"/>
      <c r="AN7" s="249"/>
      <c r="AO7" s="249"/>
      <c r="AP7" s="249"/>
      <c r="AQ7" s="154"/>
      <c r="AR7" s="179"/>
      <c r="AS7" s="154"/>
      <c r="AZ7" s="40"/>
    </row>
    <row r="8" spans="1:117">
      <c r="C8" s="175"/>
      <c r="D8" s="174"/>
      <c r="E8" s="174"/>
      <c r="F8" s="174"/>
      <c r="G8" s="174"/>
      <c r="H8" s="174"/>
      <c r="I8" s="174"/>
      <c r="J8" s="174"/>
    </row>
    <row r="9" spans="1:117" ht="39" customHeight="1">
      <c r="B9" s="250" t="s">
        <v>1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46"/>
      <c r="BB9" s="127" t="s">
        <v>2</v>
      </c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</row>
    <row r="10" spans="1:117" s="51" customFormat="1" ht="36" customHeight="1">
      <c r="A10" s="253" t="s">
        <v>3</v>
      </c>
      <c r="B10" s="243" t="s">
        <v>4</v>
      </c>
      <c r="C10" s="251" t="s">
        <v>106</v>
      </c>
      <c r="D10" s="252"/>
      <c r="E10" s="252"/>
      <c r="F10" s="252"/>
      <c r="G10" s="252"/>
      <c r="H10" s="252"/>
      <c r="I10" s="252"/>
      <c r="J10" s="252"/>
      <c r="K10" s="258"/>
      <c r="L10" s="252"/>
      <c r="M10" s="256"/>
      <c r="N10" s="247" t="s">
        <v>5</v>
      </c>
      <c r="O10" s="259" t="s">
        <v>108</v>
      </c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152"/>
      <c r="AA10" s="243" t="s">
        <v>110</v>
      </c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4" t="s">
        <v>5</v>
      </c>
      <c r="AM10" s="252" t="s">
        <v>111</v>
      </c>
      <c r="AN10" s="252"/>
      <c r="AO10" s="252"/>
      <c r="AP10" s="252"/>
      <c r="AQ10" s="252"/>
      <c r="AR10" s="252"/>
      <c r="AS10" s="252"/>
      <c r="AT10" s="252"/>
      <c r="AU10" s="256"/>
      <c r="AV10" s="238" t="s">
        <v>6</v>
      </c>
      <c r="AW10" s="238"/>
      <c r="AX10" s="239" t="s">
        <v>5</v>
      </c>
      <c r="AY10" s="261" t="s">
        <v>107</v>
      </c>
      <c r="AZ10" s="261"/>
      <c r="BA10" s="247" t="s">
        <v>98</v>
      </c>
      <c r="BB10" s="247" t="s">
        <v>7</v>
      </c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</row>
    <row r="11" spans="1:117" s="51" customFormat="1" ht="36" customHeight="1">
      <c r="A11" s="254"/>
      <c r="B11" s="243"/>
      <c r="C11" s="231" t="s">
        <v>8</v>
      </c>
      <c r="D11" s="232"/>
      <c r="E11" s="239" t="s">
        <v>5</v>
      </c>
      <c r="F11" s="231" t="s">
        <v>9</v>
      </c>
      <c r="G11" s="232"/>
      <c r="H11" s="239" t="s">
        <v>10</v>
      </c>
      <c r="I11" s="231" t="s">
        <v>11</v>
      </c>
      <c r="J11" s="257"/>
      <c r="K11" s="239" t="s">
        <v>12</v>
      </c>
      <c r="L11" s="262" t="s">
        <v>13</v>
      </c>
      <c r="M11" s="263"/>
      <c r="N11" s="247"/>
      <c r="O11" s="231" t="s">
        <v>14</v>
      </c>
      <c r="P11" s="232"/>
      <c r="Q11" s="239" t="s">
        <v>5</v>
      </c>
      <c r="R11" s="231" t="s">
        <v>15</v>
      </c>
      <c r="S11" s="232"/>
      <c r="T11" s="239" t="s">
        <v>5</v>
      </c>
      <c r="U11" s="231" t="s">
        <v>16</v>
      </c>
      <c r="V11" s="232"/>
      <c r="W11" s="239" t="s">
        <v>5</v>
      </c>
      <c r="X11" s="229" t="s">
        <v>109</v>
      </c>
      <c r="Y11" s="230"/>
      <c r="Z11" s="160" t="s">
        <v>5</v>
      </c>
      <c r="AA11" s="231" t="s">
        <v>17</v>
      </c>
      <c r="AB11" s="232"/>
      <c r="AC11" s="239" t="s">
        <v>5</v>
      </c>
      <c r="AD11" s="231" t="s">
        <v>18</v>
      </c>
      <c r="AE11" s="232"/>
      <c r="AF11" s="239" t="s">
        <v>5</v>
      </c>
      <c r="AG11" s="231" t="s">
        <v>19</v>
      </c>
      <c r="AH11" s="232"/>
      <c r="AI11" s="239" t="s">
        <v>5</v>
      </c>
      <c r="AJ11" s="229" t="s">
        <v>20</v>
      </c>
      <c r="AK11" s="229"/>
      <c r="AL11" s="245"/>
      <c r="AM11" s="242" t="s">
        <v>21</v>
      </c>
      <c r="AN11" s="242"/>
      <c r="AO11" s="239" t="s">
        <v>5</v>
      </c>
      <c r="AP11" s="242" t="s">
        <v>22</v>
      </c>
      <c r="AQ11" s="242"/>
      <c r="AR11" s="239" t="s">
        <v>5</v>
      </c>
      <c r="AS11" s="242" t="s">
        <v>23</v>
      </c>
      <c r="AT11" s="242"/>
      <c r="AU11" s="239" t="s">
        <v>5</v>
      </c>
      <c r="AV11" s="238"/>
      <c r="AW11" s="238"/>
      <c r="AX11" s="240"/>
      <c r="AY11" s="261"/>
      <c r="AZ11" s="261"/>
      <c r="BA11" s="247"/>
      <c r="BB11" s="247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</row>
    <row r="12" spans="1:117" s="51" customFormat="1" ht="36" customHeight="1">
      <c r="A12" s="255"/>
      <c r="B12" s="243"/>
      <c r="C12" s="115" t="s">
        <v>24</v>
      </c>
      <c r="D12" s="148" t="s">
        <v>25</v>
      </c>
      <c r="E12" s="241"/>
      <c r="F12" s="148" t="s">
        <v>24</v>
      </c>
      <c r="G12" s="148" t="s">
        <v>25</v>
      </c>
      <c r="H12" s="241"/>
      <c r="I12" s="148" t="s">
        <v>24</v>
      </c>
      <c r="J12" s="150" t="s">
        <v>25</v>
      </c>
      <c r="K12" s="241"/>
      <c r="L12" s="157" t="s">
        <v>24</v>
      </c>
      <c r="M12" s="155" t="s">
        <v>25</v>
      </c>
      <c r="N12" s="247"/>
      <c r="O12" s="125" t="s">
        <v>26</v>
      </c>
      <c r="P12" s="151" t="s">
        <v>27</v>
      </c>
      <c r="Q12" s="241"/>
      <c r="R12" s="151" t="s">
        <v>26</v>
      </c>
      <c r="S12" s="148" t="s">
        <v>27</v>
      </c>
      <c r="T12" s="241"/>
      <c r="U12" s="148" t="s">
        <v>26</v>
      </c>
      <c r="V12" s="148" t="s">
        <v>27</v>
      </c>
      <c r="W12" s="241"/>
      <c r="X12" s="155" t="s">
        <v>28</v>
      </c>
      <c r="Y12" s="156" t="s">
        <v>29</v>
      </c>
      <c r="Z12" s="153"/>
      <c r="AA12" s="115" t="s">
        <v>24</v>
      </c>
      <c r="AB12" s="148" t="s">
        <v>25</v>
      </c>
      <c r="AC12" s="241"/>
      <c r="AD12" s="115" t="s">
        <v>24</v>
      </c>
      <c r="AE12" s="148" t="s">
        <v>25</v>
      </c>
      <c r="AF12" s="241"/>
      <c r="AG12" s="115" t="s">
        <v>24</v>
      </c>
      <c r="AH12" s="148" t="s">
        <v>25</v>
      </c>
      <c r="AI12" s="241"/>
      <c r="AJ12" s="155" t="s">
        <v>28</v>
      </c>
      <c r="AK12" s="155" t="s">
        <v>29</v>
      </c>
      <c r="AL12" s="246"/>
      <c r="AM12" s="148" t="s">
        <v>26</v>
      </c>
      <c r="AN12" s="148" t="s">
        <v>27</v>
      </c>
      <c r="AO12" s="241"/>
      <c r="AP12" s="148" t="s">
        <v>26</v>
      </c>
      <c r="AQ12" s="148" t="s">
        <v>27</v>
      </c>
      <c r="AR12" s="241"/>
      <c r="AS12" s="148" t="s">
        <v>26</v>
      </c>
      <c r="AT12" s="148" t="s">
        <v>27</v>
      </c>
      <c r="AU12" s="241"/>
      <c r="AV12" s="159" t="s">
        <v>28</v>
      </c>
      <c r="AW12" s="159" t="s">
        <v>29</v>
      </c>
      <c r="AX12" s="241"/>
      <c r="AY12" s="158" t="s">
        <v>28</v>
      </c>
      <c r="AZ12" s="158" t="s">
        <v>29</v>
      </c>
      <c r="BA12" s="247"/>
      <c r="BB12" s="247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</row>
    <row r="13" spans="1:117" s="51" customFormat="1" ht="20.25" customHeight="1">
      <c r="A13" s="161"/>
      <c r="B13" s="148" t="s">
        <v>30</v>
      </c>
      <c r="C13" s="115" t="e">
        <f>#REF!+#REF!</f>
        <v>#REF!</v>
      </c>
      <c r="D13" s="148">
        <v>335000</v>
      </c>
      <c r="E13" s="119" t="e">
        <f>C13/D13</f>
        <v>#REF!</v>
      </c>
      <c r="F13" s="148" t="e">
        <f>#REF!+#REF!</f>
        <v>#REF!</v>
      </c>
      <c r="G13" s="148"/>
      <c r="H13" s="119" t="e">
        <f>F13/G13</f>
        <v>#REF!</v>
      </c>
      <c r="I13" s="148" t="e">
        <f>#REF!+#REF!</f>
        <v>#REF!</v>
      </c>
      <c r="J13" s="148">
        <v>1630172</v>
      </c>
      <c r="K13" s="126" t="e">
        <f>I13/J13</f>
        <v>#REF!</v>
      </c>
      <c r="L13" s="155" t="e">
        <f>C13+F13+I13</f>
        <v>#REF!</v>
      </c>
      <c r="M13" s="188">
        <f>D13+G13+J13</f>
        <v>1965172</v>
      </c>
      <c r="N13" s="119" t="e">
        <f>L13/M13</f>
        <v>#REF!</v>
      </c>
      <c r="O13" s="115" t="e">
        <f>#REF!+#REF!</f>
        <v>#REF!</v>
      </c>
      <c r="P13" s="148">
        <v>2615609</v>
      </c>
      <c r="Q13" s="119" t="e">
        <f>O13/P13</f>
        <v>#REF!</v>
      </c>
      <c r="R13" s="148" t="e">
        <f>#REF!+#REF!</f>
        <v>#REF!</v>
      </c>
      <c r="S13" s="148">
        <v>2138095</v>
      </c>
      <c r="T13" s="119" t="e">
        <f>R13/S13</f>
        <v>#REF!</v>
      </c>
      <c r="U13" s="192" t="e">
        <f>#REF!+#REF!</f>
        <v>#REF!</v>
      </c>
      <c r="V13" s="148">
        <v>80000</v>
      </c>
      <c r="W13" s="119" t="e">
        <f>U13/V13</f>
        <v>#REF!</v>
      </c>
      <c r="X13" s="155" t="e">
        <f>O13+R13+U13</f>
        <v>#REF!</v>
      </c>
      <c r="Y13" s="155">
        <f>P13+S13+V13</f>
        <v>4833704</v>
      </c>
      <c r="Z13" s="126" t="e">
        <f>X13/Y13</f>
        <v>#REF!</v>
      </c>
      <c r="AA13" s="148" t="e">
        <f>#REF!+#REF!</f>
        <v>#REF!</v>
      </c>
      <c r="AB13" s="148">
        <v>750000</v>
      </c>
      <c r="AC13" s="119" t="e">
        <f>AA13/AB13</f>
        <v>#REF!</v>
      </c>
      <c r="AD13" s="148" t="e">
        <f>#REF!+#REF!</f>
        <v>#REF!</v>
      </c>
      <c r="AE13" s="148">
        <v>240000</v>
      </c>
      <c r="AF13" s="119" t="e">
        <f>AD13/AE13</f>
        <v>#REF!</v>
      </c>
      <c r="AG13" s="148" t="e">
        <f>#REF!+#REF!</f>
        <v>#REF!</v>
      </c>
      <c r="AH13" s="148">
        <v>500000</v>
      </c>
      <c r="AI13" s="119" t="e">
        <f>AG13/AH13</f>
        <v>#REF!</v>
      </c>
      <c r="AJ13" s="155" t="e">
        <f>AA13+AD13+AG13</f>
        <v>#REF!</v>
      </c>
      <c r="AK13" s="155">
        <f>AH13+AE13+AB13</f>
        <v>1490000</v>
      </c>
      <c r="AL13" s="119" t="e">
        <f>AJ13/AK13</f>
        <v>#REF!</v>
      </c>
      <c r="AM13" s="148" t="e">
        <f>#REF!+#REF!</f>
        <v>#REF!</v>
      </c>
      <c r="AN13" s="148">
        <v>515000</v>
      </c>
      <c r="AO13" s="119" t="e">
        <f>AM13/AN13</f>
        <v>#REF!</v>
      </c>
      <c r="AP13" s="148" t="e">
        <f>#REF!+#REF!</f>
        <v>#REF!</v>
      </c>
      <c r="AQ13" s="148">
        <v>437066</v>
      </c>
      <c r="AR13" s="119" t="e">
        <f>AP13/AQ13</f>
        <v>#REF!</v>
      </c>
      <c r="AS13" s="148" t="e">
        <f>#REF!+#REF!</f>
        <v>#REF!</v>
      </c>
      <c r="AT13" s="148"/>
      <c r="AU13" s="119" t="e">
        <f>AS13/AT13</f>
        <v>#REF!</v>
      </c>
      <c r="AV13" s="128" t="e">
        <f>AM13+AP13+AS13</f>
        <v>#REF!</v>
      </c>
      <c r="AW13" s="159">
        <f>AQ13+AN13</f>
        <v>952066</v>
      </c>
      <c r="AX13" s="119" t="e">
        <f>AV13/AW13</f>
        <v>#REF!</v>
      </c>
      <c r="AY13" s="189" t="e">
        <f>L13+X13+AJ13+AV13</f>
        <v>#REF!</v>
      </c>
      <c r="AZ13" s="158">
        <v>9240942</v>
      </c>
      <c r="BA13" s="143" t="e">
        <f>AY13/AZ13</f>
        <v>#REF!</v>
      </c>
      <c r="BB13" s="153" t="e">
        <f>AY13-AZ13</f>
        <v>#REF!</v>
      </c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</row>
    <row r="14" spans="1:117" s="56" customFormat="1" ht="38.25" customHeight="1">
      <c r="A14" s="52" t="s">
        <v>31</v>
      </c>
      <c r="B14" s="53" t="s">
        <v>32</v>
      </c>
      <c r="C14" s="2" t="e">
        <f>C15+C16+C17+C18</f>
        <v>#REF!</v>
      </c>
      <c r="D14" s="2" t="e">
        <f>SUM(D15:D18)</f>
        <v>#REF!</v>
      </c>
      <c r="E14" s="119" t="e">
        <f>C14/D14</f>
        <v>#REF!</v>
      </c>
      <c r="F14" s="2" t="e">
        <f>SUM(F15:F18)</f>
        <v>#REF!</v>
      </c>
      <c r="G14" s="2" t="e">
        <f>SUM(G15:G18)</f>
        <v>#REF!</v>
      </c>
      <c r="H14" s="119" t="e">
        <f>F14/G14</f>
        <v>#REF!</v>
      </c>
      <c r="I14" s="2" t="e">
        <f>SUM(I15:I18)</f>
        <v>#REF!</v>
      </c>
      <c r="J14" s="2" t="e">
        <f>SUM(J15:J18)</f>
        <v>#REF!</v>
      </c>
      <c r="K14" s="119" t="e">
        <f t="shared" ref="K14:K29" si="0">I14/J14</f>
        <v>#REF!</v>
      </c>
      <c r="L14" s="155" t="e">
        <f>C14+F14+I14</f>
        <v>#REF!</v>
      </c>
      <c r="M14" s="155" t="e">
        <f>D14+G14+J14</f>
        <v>#REF!</v>
      </c>
      <c r="N14" s="119" t="e">
        <f>L14/M14</f>
        <v>#REF!</v>
      </c>
      <c r="O14" s="2" t="e">
        <f>SUM(O15:O18)</f>
        <v>#REF!</v>
      </c>
      <c r="P14" s="2" t="e">
        <f>SUM(P15:P18)</f>
        <v>#REF!</v>
      </c>
      <c r="Q14" s="119" t="e">
        <f>O14/P14</f>
        <v>#REF!</v>
      </c>
      <c r="R14" s="2" t="e">
        <f>SUM(R15:R18)</f>
        <v>#REF!</v>
      </c>
      <c r="S14" s="2" t="e">
        <f>SUM(S15:S18)</f>
        <v>#REF!</v>
      </c>
      <c r="T14" s="119" t="e">
        <f>R14/S14</f>
        <v>#REF!</v>
      </c>
      <c r="U14" s="2" t="e">
        <f>SUM(U15:U18)</f>
        <v>#REF!</v>
      </c>
      <c r="V14" s="2" t="e">
        <f>SUM(V15:V18)</f>
        <v>#REF!</v>
      </c>
      <c r="W14" s="119" t="e">
        <f>U14/V14</f>
        <v>#REF!</v>
      </c>
      <c r="X14" s="155" t="e">
        <f>O14+R14+U14</f>
        <v>#REF!</v>
      </c>
      <c r="Y14" s="155">
        <v>14704653</v>
      </c>
      <c r="Z14" s="126" t="e">
        <f t="shared" ref="Z14:Z36" si="1">X14/Y14</f>
        <v>#REF!</v>
      </c>
      <c r="AA14" s="2" t="e">
        <f>SUM(AA15:AA18)</f>
        <v>#REF!</v>
      </c>
      <c r="AB14" s="2" t="e">
        <f>SUM(AB15:AB18)</f>
        <v>#REF!</v>
      </c>
      <c r="AC14" s="119" t="e">
        <f>AA14/AB14</f>
        <v>#REF!</v>
      </c>
      <c r="AD14" s="2" t="e">
        <f>SUM(AD15:AD18)</f>
        <v>#REF!</v>
      </c>
      <c r="AE14" s="2">
        <v>5019398</v>
      </c>
      <c r="AF14" s="119" t="e">
        <f>AD14/AE14</f>
        <v>#REF!</v>
      </c>
      <c r="AG14" s="2" t="e">
        <f>SUM(AG15:AG18)</f>
        <v>#REF!</v>
      </c>
      <c r="AH14" s="2" t="e">
        <f>SUM(AH15:AH18)</f>
        <v>#REF!</v>
      </c>
      <c r="AI14" s="119" t="e">
        <f>AG14/AH14</f>
        <v>#REF!</v>
      </c>
      <c r="AJ14" s="206" t="e">
        <f>AA14+AD14+AG14</f>
        <v>#REF!</v>
      </c>
      <c r="AK14" s="155" t="e">
        <f>AB14+AE14+AH14</f>
        <v>#REF!</v>
      </c>
      <c r="AL14" s="119" t="e">
        <f>AJ14/AK14</f>
        <v>#REF!</v>
      </c>
      <c r="AM14" s="2" t="e">
        <f>SUM(AM15:AM18)</f>
        <v>#REF!</v>
      </c>
      <c r="AN14" s="2" t="e">
        <f>AN15+AN16+AN18+AN17</f>
        <v>#REF!</v>
      </c>
      <c r="AO14" s="119" t="e">
        <f>AM14/AN14</f>
        <v>#REF!</v>
      </c>
      <c r="AP14" s="2" t="e">
        <f>AP15+AP16+AP18+AP17</f>
        <v>#REF!</v>
      </c>
      <c r="AQ14" s="2" t="e">
        <f>AQ15+AQ16+AQ18+AQ17</f>
        <v>#REF!</v>
      </c>
      <c r="AR14" s="119" t="e">
        <f>AP14/AQ14</f>
        <v>#REF!</v>
      </c>
      <c r="AS14" s="2" t="e">
        <f>AS15+AS16+AS18+AS17</f>
        <v>#REF!</v>
      </c>
      <c r="AT14" s="2">
        <v>5568373</v>
      </c>
      <c r="AU14" s="119" t="e">
        <f>AS14/AT14</f>
        <v>#REF!</v>
      </c>
      <c r="AV14" s="159" t="e">
        <f>AV15+AV16+AV18+AV17</f>
        <v>#REF!</v>
      </c>
      <c r="AW14" s="159">
        <v>16010386</v>
      </c>
      <c r="AX14" s="119" t="e">
        <f>AV14/AW14</f>
        <v>#REF!</v>
      </c>
      <c r="AY14" s="158" t="e">
        <f>L14+X14+AJ14+AV14</f>
        <v>#REF!</v>
      </c>
      <c r="AZ14" s="158">
        <v>61945449</v>
      </c>
      <c r="BA14" s="143" t="e">
        <f>AY14/AZ14</f>
        <v>#REF!</v>
      </c>
      <c r="BB14" s="153" t="e">
        <f>AY14-AZ14</f>
        <v>#REF!</v>
      </c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</row>
    <row r="15" spans="1:117" s="51" customFormat="1" ht="23.25" customHeight="1">
      <c r="A15" s="57" t="s">
        <v>33</v>
      </c>
      <c r="B15" s="58" t="s">
        <v>34</v>
      </c>
      <c r="C15" s="116" t="e">
        <f>#REF!</f>
        <v>#REF!</v>
      </c>
      <c r="D15" s="3" t="e">
        <f>#REF!</f>
        <v>#REF!</v>
      </c>
      <c r="E15" s="119" t="e">
        <f>C15/D15</f>
        <v>#REF!</v>
      </c>
      <c r="F15" s="3" t="e">
        <f>#REF!</f>
        <v>#REF!</v>
      </c>
      <c r="G15" s="3" t="e">
        <f>#REF!</f>
        <v>#REF!</v>
      </c>
      <c r="H15" s="119" t="e">
        <f t="shared" ref="H15:H33" si="2">F15/G15</f>
        <v>#REF!</v>
      </c>
      <c r="I15" s="3" t="e">
        <f>#REF!</f>
        <v>#REF!</v>
      </c>
      <c r="J15" s="3" t="e">
        <f>#REF!</f>
        <v>#REF!</v>
      </c>
      <c r="K15" s="119" t="e">
        <f t="shared" si="0"/>
        <v>#REF!</v>
      </c>
      <c r="L15" s="155" t="e">
        <f t="shared" ref="L15:L22" si="3">C15+F15+I15</f>
        <v>#REF!</v>
      </c>
      <c r="M15" s="155" t="e">
        <f>D15+G15+J15-1</f>
        <v>#REF!</v>
      </c>
      <c r="N15" s="119" t="e">
        <f t="shared" ref="N15:N35" si="4">L15/M15</f>
        <v>#REF!</v>
      </c>
      <c r="O15" s="3" t="e">
        <f>#REF!</f>
        <v>#REF!</v>
      </c>
      <c r="P15" s="3" t="e">
        <f>#REF!</f>
        <v>#REF!</v>
      </c>
      <c r="Q15" s="119" t="e">
        <f t="shared" ref="Q15:Q35" si="5">O15/P15</f>
        <v>#REF!</v>
      </c>
      <c r="R15" s="116" t="e">
        <f>#REF!</f>
        <v>#REF!</v>
      </c>
      <c r="S15" s="3" t="e">
        <f>#REF!</f>
        <v>#REF!</v>
      </c>
      <c r="T15" s="119" t="e">
        <f t="shared" ref="T15:T35" si="6">R15/S15</f>
        <v>#REF!</v>
      </c>
      <c r="U15" s="116" t="e">
        <f>#REF!</f>
        <v>#REF!</v>
      </c>
      <c r="V15" s="3" t="e">
        <f>#REF!</f>
        <v>#REF!</v>
      </c>
      <c r="W15" s="119" t="e">
        <f t="shared" ref="W15:W36" si="7">U15/V15</f>
        <v>#REF!</v>
      </c>
      <c r="X15" s="155" t="e">
        <f t="shared" ref="X15:X35" si="8">O15+R15+U15</f>
        <v>#REF!</v>
      </c>
      <c r="Y15" s="155" t="e">
        <f t="shared" ref="Y15:Y36" si="9">P15+S15+V15</f>
        <v>#REF!</v>
      </c>
      <c r="Z15" s="126" t="e">
        <f t="shared" si="1"/>
        <v>#REF!</v>
      </c>
      <c r="AA15" s="116" t="e">
        <f>#REF!</f>
        <v>#REF!</v>
      </c>
      <c r="AB15" s="3" t="e">
        <f>#REF!</f>
        <v>#REF!</v>
      </c>
      <c r="AC15" s="119" t="e">
        <f t="shared" ref="AC15:AC36" si="10">AA15/AB15</f>
        <v>#REF!</v>
      </c>
      <c r="AD15" s="116" t="e">
        <f>#REF!</f>
        <v>#REF!</v>
      </c>
      <c r="AE15" s="3" t="e">
        <f>#REF!</f>
        <v>#REF!</v>
      </c>
      <c r="AF15" s="119" t="e">
        <f t="shared" ref="AF15:AF36" si="11">AD15/AE15</f>
        <v>#REF!</v>
      </c>
      <c r="AG15" s="116" t="e">
        <f>#REF!</f>
        <v>#REF!</v>
      </c>
      <c r="AH15" s="3" t="e">
        <f>#REF!</f>
        <v>#REF!</v>
      </c>
      <c r="AI15" s="119" t="e">
        <f t="shared" ref="AI15:AI36" si="12">AG15/AH15</f>
        <v>#REF!</v>
      </c>
      <c r="AJ15" s="155" t="e">
        <f>AA15+AD15+AG15</f>
        <v>#REF!</v>
      </c>
      <c r="AK15" s="155" t="e">
        <f t="shared" ref="AK15:AK35" si="13">AB15+AE15+AH15</f>
        <v>#REF!</v>
      </c>
      <c r="AL15" s="119" t="e">
        <f t="shared" ref="AL15:AL35" si="14">AJ15/AK15</f>
        <v>#REF!</v>
      </c>
      <c r="AM15" s="116" t="e">
        <f>#REF!</f>
        <v>#REF!</v>
      </c>
      <c r="AN15" s="3" t="e">
        <f>#REF!</f>
        <v>#REF!</v>
      </c>
      <c r="AO15" s="119" t="e">
        <f t="shared" ref="AO15:AO36" si="15">AM15/AN15</f>
        <v>#REF!</v>
      </c>
      <c r="AP15" s="116" t="e">
        <f>#REF!</f>
        <v>#REF!</v>
      </c>
      <c r="AQ15" s="3" t="e">
        <f>#REF!</f>
        <v>#REF!</v>
      </c>
      <c r="AR15" s="119" t="e">
        <f t="shared" ref="AR15:AR36" si="16">AP15/AQ15</f>
        <v>#REF!</v>
      </c>
      <c r="AS15" s="116" t="e">
        <f>#REF!</f>
        <v>#REF!</v>
      </c>
      <c r="AT15" s="3" t="e">
        <f>#REF!</f>
        <v>#REF!</v>
      </c>
      <c r="AU15" s="119" t="e">
        <f t="shared" ref="AU15:AU35" si="17">AS15/AT15</f>
        <v>#REF!</v>
      </c>
      <c r="AV15" s="128" t="e">
        <f>AM15+AP15+AS15</f>
        <v>#REF!</v>
      </c>
      <c r="AW15" s="128" t="e">
        <f>AN15+AQ15+AT15</f>
        <v>#REF!</v>
      </c>
      <c r="AX15" s="119" t="e">
        <f t="shared" ref="AX15:AX36" si="18">AV15/AW15</f>
        <v>#REF!</v>
      </c>
      <c r="AY15" s="158" t="e">
        <f>L15+X15+AJ15+AV15</f>
        <v>#REF!</v>
      </c>
      <c r="AZ15" s="158" t="e">
        <f t="shared" ref="AZ15:AZ33" si="19">M15+Y15+AK15+AW15</f>
        <v>#REF!</v>
      </c>
      <c r="BA15" s="143" t="e">
        <f>AY15/AZ15</f>
        <v>#REF!</v>
      </c>
      <c r="BB15" s="153" t="e">
        <f t="shared" ref="BB15:BB22" si="20">AY15-AZ15</f>
        <v>#REF!</v>
      </c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</row>
    <row r="16" spans="1:117" s="51" customFormat="1" ht="20.25" customHeight="1">
      <c r="A16" s="57" t="s">
        <v>35</v>
      </c>
      <c r="B16" s="61" t="s">
        <v>36</v>
      </c>
      <c r="C16" s="116" t="e">
        <f>#REF!</f>
        <v>#REF!</v>
      </c>
      <c r="D16" s="3" t="e">
        <f>#REF!</f>
        <v>#REF!</v>
      </c>
      <c r="E16" s="119" t="e">
        <f t="shared" ref="E16:E34" si="21">C16/D16</f>
        <v>#REF!</v>
      </c>
      <c r="F16" s="3" t="e">
        <f>#REF!</f>
        <v>#REF!</v>
      </c>
      <c r="G16" s="3" t="e">
        <f>#REF!</f>
        <v>#REF!</v>
      </c>
      <c r="H16" s="119" t="e">
        <f t="shared" si="2"/>
        <v>#REF!</v>
      </c>
      <c r="I16" s="3" t="e">
        <f>#REF!</f>
        <v>#REF!</v>
      </c>
      <c r="J16" s="3" t="e">
        <f>#REF!</f>
        <v>#REF!</v>
      </c>
      <c r="K16" s="119" t="e">
        <f t="shared" si="0"/>
        <v>#REF!</v>
      </c>
      <c r="L16" s="155" t="e">
        <f t="shared" si="3"/>
        <v>#REF!</v>
      </c>
      <c r="M16" s="155" t="e">
        <f>D16+G16+J16</f>
        <v>#REF!</v>
      </c>
      <c r="N16" s="119" t="e">
        <f t="shared" si="4"/>
        <v>#REF!</v>
      </c>
      <c r="O16" s="3" t="e">
        <f>#REF!</f>
        <v>#REF!</v>
      </c>
      <c r="P16" s="3" t="e">
        <f>#REF!</f>
        <v>#REF!</v>
      </c>
      <c r="Q16" s="119" t="e">
        <f t="shared" si="5"/>
        <v>#REF!</v>
      </c>
      <c r="R16" s="116" t="e">
        <f>#REF!</f>
        <v>#REF!</v>
      </c>
      <c r="S16" s="3" t="e">
        <f>#REF!</f>
        <v>#REF!</v>
      </c>
      <c r="T16" s="119" t="e">
        <f t="shared" si="6"/>
        <v>#REF!</v>
      </c>
      <c r="U16" s="116" t="e">
        <f>#REF!</f>
        <v>#REF!</v>
      </c>
      <c r="V16" s="3" t="e">
        <f>#REF!</f>
        <v>#REF!</v>
      </c>
      <c r="W16" s="119" t="e">
        <f t="shared" si="7"/>
        <v>#REF!</v>
      </c>
      <c r="X16" s="155" t="e">
        <f t="shared" si="8"/>
        <v>#REF!</v>
      </c>
      <c r="Y16" s="155" t="e">
        <f t="shared" si="9"/>
        <v>#REF!</v>
      </c>
      <c r="Z16" s="126" t="e">
        <f t="shared" si="1"/>
        <v>#REF!</v>
      </c>
      <c r="AA16" s="116" t="e">
        <f>#REF!</f>
        <v>#REF!</v>
      </c>
      <c r="AB16" s="3" t="e">
        <f>#REF!</f>
        <v>#REF!</v>
      </c>
      <c r="AC16" s="119" t="e">
        <f t="shared" si="10"/>
        <v>#REF!</v>
      </c>
      <c r="AD16" s="116" t="e">
        <f>#REF!</f>
        <v>#REF!</v>
      </c>
      <c r="AE16" s="3" t="e">
        <f>#REF!</f>
        <v>#REF!</v>
      </c>
      <c r="AF16" s="119" t="e">
        <f t="shared" si="11"/>
        <v>#REF!</v>
      </c>
      <c r="AG16" s="116" t="e">
        <f>#REF!</f>
        <v>#REF!</v>
      </c>
      <c r="AH16" s="3" t="e">
        <f>#REF!</f>
        <v>#REF!</v>
      </c>
      <c r="AI16" s="119" t="e">
        <f t="shared" si="12"/>
        <v>#REF!</v>
      </c>
      <c r="AJ16" s="155" t="e">
        <f t="shared" ref="AJ16:AJ35" si="22">AA16+AD16+AG16</f>
        <v>#REF!</v>
      </c>
      <c r="AK16" s="155" t="e">
        <f>AB16+AE16+AH16</f>
        <v>#REF!</v>
      </c>
      <c r="AL16" s="119" t="e">
        <f t="shared" si="14"/>
        <v>#REF!</v>
      </c>
      <c r="AM16" s="116" t="e">
        <f>#REF!</f>
        <v>#REF!</v>
      </c>
      <c r="AN16" s="3" t="e">
        <f>#REF!</f>
        <v>#REF!</v>
      </c>
      <c r="AO16" s="119" t="e">
        <f t="shared" si="15"/>
        <v>#REF!</v>
      </c>
      <c r="AP16" s="116" t="e">
        <f>#REF!</f>
        <v>#REF!</v>
      </c>
      <c r="AQ16" s="3" t="e">
        <f>#REF!</f>
        <v>#REF!</v>
      </c>
      <c r="AR16" s="119" t="e">
        <f t="shared" si="16"/>
        <v>#REF!</v>
      </c>
      <c r="AS16" s="116" t="e">
        <f>#REF!</f>
        <v>#REF!</v>
      </c>
      <c r="AT16" s="3" t="e">
        <f>#REF!</f>
        <v>#REF!</v>
      </c>
      <c r="AU16" s="119" t="e">
        <f t="shared" si="17"/>
        <v>#REF!</v>
      </c>
      <c r="AV16" s="128" t="e">
        <f t="shared" ref="AV16:AV36" si="23">AM16+AP16+AS16</f>
        <v>#REF!</v>
      </c>
      <c r="AW16" s="128" t="e">
        <f t="shared" ref="AW16:AW35" si="24">AN16+AQ16+AT16</f>
        <v>#REF!</v>
      </c>
      <c r="AX16" s="119" t="e">
        <f t="shared" si="18"/>
        <v>#REF!</v>
      </c>
      <c r="AY16" s="158" t="e">
        <f t="shared" ref="AY16:AY34" si="25">L16+X16+AJ16+AV16</f>
        <v>#REF!</v>
      </c>
      <c r="AZ16" s="158">
        <v>14479250</v>
      </c>
      <c r="BA16" s="143" t="e">
        <f t="shared" ref="BA16:BA19" si="26">AY16/AZ16</f>
        <v>#REF!</v>
      </c>
      <c r="BB16" s="153" t="e">
        <f t="shared" si="20"/>
        <v>#REF!</v>
      </c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</row>
    <row r="17" spans="1:278" s="51" customFormat="1" ht="20.25" customHeight="1">
      <c r="A17" s="57" t="s">
        <v>37</v>
      </c>
      <c r="B17" s="61" t="s">
        <v>101</v>
      </c>
      <c r="C17" s="116" t="e">
        <f>#REF!</f>
        <v>#REF!</v>
      </c>
      <c r="D17" s="3">
        <v>54250</v>
      </c>
      <c r="E17" s="119" t="e">
        <f t="shared" si="21"/>
        <v>#REF!</v>
      </c>
      <c r="F17" s="116" t="e">
        <f>#REF!</f>
        <v>#REF!</v>
      </c>
      <c r="G17" s="3">
        <v>30000</v>
      </c>
      <c r="H17" s="119" t="e">
        <f t="shared" si="2"/>
        <v>#REF!</v>
      </c>
      <c r="I17" s="3">
        <v>77250</v>
      </c>
      <c r="J17" s="3">
        <v>40000</v>
      </c>
      <c r="K17" s="119">
        <f t="shared" si="0"/>
        <v>1.9312499999999999</v>
      </c>
      <c r="L17" s="169" t="e">
        <f t="shared" si="3"/>
        <v>#REF!</v>
      </c>
      <c r="M17" s="169">
        <f>D17+G17+J17</f>
        <v>124250</v>
      </c>
      <c r="N17" s="119" t="e">
        <f t="shared" si="4"/>
        <v>#REF!</v>
      </c>
      <c r="O17" s="3" t="e">
        <f>#REF!</f>
        <v>#REF!</v>
      </c>
      <c r="P17" s="3">
        <v>50000</v>
      </c>
      <c r="Q17" s="119" t="e">
        <f t="shared" si="5"/>
        <v>#REF!</v>
      </c>
      <c r="R17" s="116" t="e">
        <f>#REF!</f>
        <v>#REF!</v>
      </c>
      <c r="S17" s="3">
        <v>60000</v>
      </c>
      <c r="T17" s="119" t="e">
        <f t="shared" si="6"/>
        <v>#REF!</v>
      </c>
      <c r="U17" s="116" t="e">
        <f>#REF!</f>
        <v>#REF!</v>
      </c>
      <c r="V17" s="3">
        <v>73255</v>
      </c>
      <c r="W17" s="119" t="e">
        <f t="shared" si="7"/>
        <v>#REF!</v>
      </c>
      <c r="X17" s="177" t="e">
        <f>O17+R17+U17</f>
        <v>#REF!</v>
      </c>
      <c r="Y17" s="177">
        <f t="shared" si="9"/>
        <v>183255</v>
      </c>
      <c r="Z17" s="126" t="e">
        <f t="shared" si="1"/>
        <v>#REF!</v>
      </c>
      <c r="AA17" s="116" t="e">
        <f>#REF!</f>
        <v>#REF!</v>
      </c>
      <c r="AB17" s="3">
        <v>78325</v>
      </c>
      <c r="AC17" s="119" t="e">
        <f t="shared" si="10"/>
        <v>#REF!</v>
      </c>
      <c r="AD17" s="116" t="e">
        <f>#REF!</f>
        <v>#REF!</v>
      </c>
      <c r="AE17" s="3">
        <v>67925</v>
      </c>
      <c r="AF17" s="119" t="e">
        <f t="shared" si="11"/>
        <v>#REF!</v>
      </c>
      <c r="AG17" s="116" t="e">
        <f>#REF!</f>
        <v>#REF!</v>
      </c>
      <c r="AH17" s="3">
        <v>30800</v>
      </c>
      <c r="AI17" s="119" t="e">
        <f t="shared" si="12"/>
        <v>#REF!</v>
      </c>
      <c r="AJ17" s="185" t="e">
        <f>AA17+AD17+AG17</f>
        <v>#REF!</v>
      </c>
      <c r="AK17" s="185">
        <f>AB17+AE17+AH17</f>
        <v>177050</v>
      </c>
      <c r="AL17" s="119" t="e">
        <f t="shared" si="14"/>
        <v>#REF!</v>
      </c>
      <c r="AM17" s="116" t="e">
        <f>#REF!</f>
        <v>#REF!</v>
      </c>
      <c r="AN17" s="3">
        <v>37950</v>
      </c>
      <c r="AO17" s="119" t="e">
        <f t="shared" si="15"/>
        <v>#REF!</v>
      </c>
      <c r="AP17" s="116" t="e">
        <f>#REF!</f>
        <v>#REF!</v>
      </c>
      <c r="AQ17" s="3">
        <v>34249</v>
      </c>
      <c r="AR17" s="119" t="e">
        <f t="shared" si="16"/>
        <v>#REF!</v>
      </c>
      <c r="AS17" s="116" t="e">
        <f>#REF!</f>
        <v>#REF!</v>
      </c>
      <c r="AT17" s="3">
        <v>22000</v>
      </c>
      <c r="AU17" s="119" t="e">
        <f t="shared" si="17"/>
        <v>#REF!</v>
      </c>
      <c r="AV17" s="128" t="e">
        <f t="shared" si="23"/>
        <v>#REF!</v>
      </c>
      <c r="AW17" s="128">
        <f t="shared" si="24"/>
        <v>94199</v>
      </c>
      <c r="AX17" s="119" t="e">
        <f t="shared" si="18"/>
        <v>#REF!</v>
      </c>
      <c r="AY17" s="191" t="e">
        <f t="shared" si="25"/>
        <v>#REF!</v>
      </c>
      <c r="AZ17" s="178">
        <f t="shared" si="19"/>
        <v>578754</v>
      </c>
      <c r="BA17" s="143" t="e">
        <f t="shared" si="26"/>
        <v>#REF!</v>
      </c>
      <c r="BB17" s="176" t="e">
        <f t="shared" si="20"/>
        <v>#REF!</v>
      </c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</row>
    <row r="18" spans="1:278" s="51" customFormat="1" ht="20.25" customHeight="1">
      <c r="A18" s="57" t="s">
        <v>99</v>
      </c>
      <c r="B18" s="61" t="s">
        <v>38</v>
      </c>
      <c r="C18" s="116" t="e">
        <f>#REF!</f>
        <v>#REF!</v>
      </c>
      <c r="D18" s="3" t="e">
        <f>#REF!</f>
        <v>#REF!</v>
      </c>
      <c r="E18" s="119" t="e">
        <f t="shared" si="21"/>
        <v>#REF!</v>
      </c>
      <c r="F18" s="3" t="e">
        <f>#REF!</f>
        <v>#REF!</v>
      </c>
      <c r="G18" s="3" t="e">
        <f>#REF!</f>
        <v>#REF!</v>
      </c>
      <c r="H18" s="119" t="e">
        <f t="shared" si="2"/>
        <v>#REF!</v>
      </c>
      <c r="I18" s="3" t="e">
        <f>#REF!</f>
        <v>#REF!</v>
      </c>
      <c r="J18" s="3" t="e">
        <f>#REF!</f>
        <v>#REF!</v>
      </c>
      <c r="K18" s="119" t="e">
        <f t="shared" si="0"/>
        <v>#REF!</v>
      </c>
      <c r="L18" s="155" t="e">
        <f t="shared" si="3"/>
        <v>#REF!</v>
      </c>
      <c r="M18" s="155" t="e">
        <f>D18+G18+J18</f>
        <v>#REF!</v>
      </c>
      <c r="N18" s="119" t="e">
        <f t="shared" si="4"/>
        <v>#REF!</v>
      </c>
      <c r="O18" s="3" t="e">
        <f>#REF!</f>
        <v>#REF!</v>
      </c>
      <c r="P18" s="3" t="e">
        <f>#REF!</f>
        <v>#REF!</v>
      </c>
      <c r="Q18" s="119" t="e">
        <f t="shared" si="5"/>
        <v>#REF!</v>
      </c>
      <c r="R18" s="116" t="e">
        <f>#REF!</f>
        <v>#REF!</v>
      </c>
      <c r="S18" s="3" t="e">
        <f>#REF!</f>
        <v>#REF!</v>
      </c>
      <c r="T18" s="119" t="e">
        <f t="shared" si="6"/>
        <v>#REF!</v>
      </c>
      <c r="U18" s="3" t="e">
        <f>#REF!</f>
        <v>#REF!</v>
      </c>
      <c r="V18" s="3" t="e">
        <f>#REF!</f>
        <v>#REF!</v>
      </c>
      <c r="W18" s="119" t="e">
        <f t="shared" si="7"/>
        <v>#REF!</v>
      </c>
      <c r="X18" s="155" t="e">
        <f t="shared" si="8"/>
        <v>#REF!</v>
      </c>
      <c r="Y18" s="155" t="e">
        <f t="shared" si="9"/>
        <v>#REF!</v>
      </c>
      <c r="Z18" s="126" t="e">
        <f t="shared" si="1"/>
        <v>#REF!</v>
      </c>
      <c r="AA18" s="3" t="e">
        <f>#REF!</f>
        <v>#REF!</v>
      </c>
      <c r="AB18" s="3" t="e">
        <f>#REF!</f>
        <v>#REF!</v>
      </c>
      <c r="AC18" s="119" t="e">
        <f t="shared" si="10"/>
        <v>#REF!</v>
      </c>
      <c r="AD18" s="3" t="e">
        <f>#REF!</f>
        <v>#REF!</v>
      </c>
      <c r="AE18" s="3" t="e">
        <f>#REF!</f>
        <v>#REF!</v>
      </c>
      <c r="AF18" s="119" t="e">
        <f t="shared" si="11"/>
        <v>#REF!</v>
      </c>
      <c r="AG18" s="3" t="e">
        <f>#REF!</f>
        <v>#REF!</v>
      </c>
      <c r="AH18" s="3" t="e">
        <f>#REF!</f>
        <v>#REF!</v>
      </c>
      <c r="AI18" s="119" t="e">
        <f t="shared" si="12"/>
        <v>#REF!</v>
      </c>
      <c r="AJ18" s="155" t="e">
        <f t="shared" si="22"/>
        <v>#REF!</v>
      </c>
      <c r="AK18" s="155" t="e">
        <f t="shared" si="13"/>
        <v>#REF!</v>
      </c>
      <c r="AL18" s="119" t="e">
        <f t="shared" si="14"/>
        <v>#REF!</v>
      </c>
      <c r="AM18" s="3" t="e">
        <f>#REF!</f>
        <v>#REF!</v>
      </c>
      <c r="AN18" s="3" t="e">
        <f>#REF!</f>
        <v>#REF!</v>
      </c>
      <c r="AO18" s="119" t="e">
        <f t="shared" si="15"/>
        <v>#REF!</v>
      </c>
      <c r="AP18" s="3" t="e">
        <f>#REF!</f>
        <v>#REF!</v>
      </c>
      <c r="AQ18" s="3" t="e">
        <f>#REF!</f>
        <v>#REF!</v>
      </c>
      <c r="AR18" s="119" t="e">
        <f t="shared" si="16"/>
        <v>#REF!</v>
      </c>
      <c r="AS18" s="3" t="e">
        <f>#REF!</f>
        <v>#REF!</v>
      </c>
      <c r="AT18" s="3" t="e">
        <f>#REF!</f>
        <v>#REF!</v>
      </c>
      <c r="AU18" s="119" t="e">
        <f t="shared" si="17"/>
        <v>#REF!</v>
      </c>
      <c r="AV18" s="128" t="e">
        <f t="shared" si="23"/>
        <v>#REF!</v>
      </c>
      <c r="AW18" s="128" t="e">
        <f t="shared" si="24"/>
        <v>#REF!</v>
      </c>
      <c r="AX18" s="119" t="e">
        <f t="shared" si="18"/>
        <v>#REF!</v>
      </c>
      <c r="AY18" s="158" t="e">
        <f t="shared" si="25"/>
        <v>#REF!</v>
      </c>
      <c r="AZ18" s="158">
        <v>1491856</v>
      </c>
      <c r="BA18" s="143" t="e">
        <f t="shared" si="26"/>
        <v>#REF!</v>
      </c>
      <c r="BB18" s="153" t="e">
        <f t="shared" si="20"/>
        <v>#REF!</v>
      </c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</row>
    <row r="19" spans="1:278" s="56" customFormat="1" ht="44.25" customHeight="1">
      <c r="A19" s="52" t="s">
        <v>39</v>
      </c>
      <c r="B19" s="62" t="s">
        <v>40</v>
      </c>
      <c r="C19" s="113" t="e">
        <f>C20+C23</f>
        <v>#REF!</v>
      </c>
      <c r="D19" s="113" t="e">
        <f>D20+D23</f>
        <v>#REF!</v>
      </c>
      <c r="E19" s="119" t="e">
        <f>C19/D19</f>
        <v>#REF!</v>
      </c>
      <c r="F19" s="113" t="e">
        <f>F20+F23</f>
        <v>#REF!</v>
      </c>
      <c r="G19" s="113" t="e">
        <f>G20+G24+G25+G26+G27+G28+G29+G30</f>
        <v>#REF!</v>
      </c>
      <c r="H19" s="119" t="e">
        <f>F19/G19</f>
        <v>#REF!</v>
      </c>
      <c r="I19" s="113" t="e">
        <f>I20+I23</f>
        <v>#REF!</v>
      </c>
      <c r="J19" s="113">
        <v>3863767</v>
      </c>
      <c r="K19" s="119" t="e">
        <f t="shared" si="0"/>
        <v>#REF!</v>
      </c>
      <c r="L19" s="114" t="e">
        <f t="shared" si="3"/>
        <v>#REF!</v>
      </c>
      <c r="M19" s="155" t="e">
        <f>D19+G19+J19</f>
        <v>#REF!</v>
      </c>
      <c r="N19" s="119" t="e">
        <f t="shared" si="4"/>
        <v>#REF!</v>
      </c>
      <c r="O19" s="113" t="e">
        <f>O20+O24+O25+O26+O27+O28+O29+O30</f>
        <v>#REF!</v>
      </c>
      <c r="P19" s="113" t="e">
        <f>P20+P24+P25+P26+P27+P28+P29+P30</f>
        <v>#REF!</v>
      </c>
      <c r="Q19" s="119" t="e">
        <f t="shared" si="5"/>
        <v>#REF!</v>
      </c>
      <c r="R19" s="224" t="e">
        <f>R20+R24+R25+R26+R27+R28+R29+R30</f>
        <v>#REF!</v>
      </c>
      <c r="S19" s="224" t="e">
        <f>S20+S24+S25+S26+S27+S28+S29+S30</f>
        <v>#REF!</v>
      </c>
      <c r="T19" s="119" t="e">
        <f t="shared" si="6"/>
        <v>#REF!</v>
      </c>
      <c r="U19" s="224" t="e">
        <f>U20+U24+U25+U26+U27+U28+U29+U30</f>
        <v>#REF!</v>
      </c>
      <c r="V19" s="224" t="e">
        <f>V20+V24+V25+V26+V27+V28+V29+V30</f>
        <v>#REF!</v>
      </c>
      <c r="W19" s="119" t="e">
        <f t="shared" si="7"/>
        <v>#REF!</v>
      </c>
      <c r="X19" s="224" t="e">
        <f t="shared" si="8"/>
        <v>#REF!</v>
      </c>
      <c r="Y19" s="224">
        <v>10856680</v>
      </c>
      <c r="Z19" s="126" t="e">
        <f t="shared" si="1"/>
        <v>#REF!</v>
      </c>
      <c r="AA19" s="224" t="e">
        <f>AA20+AA24+AA25+AA26+AA27+AA28+AA29+AA30</f>
        <v>#REF!</v>
      </c>
      <c r="AB19" s="224" t="e">
        <f>AB20+AB24+AB25+AB26+AB27+AB28+AB29+AB30</f>
        <v>#REF!</v>
      </c>
      <c r="AC19" s="119" t="e">
        <f t="shared" si="10"/>
        <v>#REF!</v>
      </c>
      <c r="AD19" s="224" t="e">
        <f>AD20+AD24+AD25+AD26+AD27+AD28+AD29+AD30</f>
        <v>#REF!</v>
      </c>
      <c r="AE19" s="224" t="e">
        <f>AE20+AE24+AE25+AE26+AE27+AE28+AE29+AE30</f>
        <v>#REF!</v>
      </c>
      <c r="AF19" s="119" t="e">
        <f t="shared" si="11"/>
        <v>#REF!</v>
      </c>
      <c r="AG19" s="224" t="e">
        <f>AG20+AG24+AG25+AG26+AG27+AG28+AG29+AG30</f>
        <v>#REF!</v>
      </c>
      <c r="AH19" s="224" t="e">
        <f>AH20+AH24+AH25+AH26+AH27+AH28+AH29+AH30</f>
        <v>#REF!</v>
      </c>
      <c r="AI19" s="119" t="e">
        <f t="shared" si="12"/>
        <v>#REF!</v>
      </c>
      <c r="AJ19" s="224" t="e">
        <f>AA19+AD19+AG19</f>
        <v>#REF!</v>
      </c>
      <c r="AK19" s="224" t="e">
        <f>AK20+AK23</f>
        <v>#REF!</v>
      </c>
      <c r="AL19" s="119" t="e">
        <f t="shared" si="14"/>
        <v>#REF!</v>
      </c>
      <c r="AM19" s="224" t="e">
        <f>AM20+AM24+AM25+AM26+AM27+AM28+AM29+AM30</f>
        <v>#REF!</v>
      </c>
      <c r="AN19" s="224">
        <v>3585290</v>
      </c>
      <c r="AO19" s="119" t="e">
        <f t="shared" si="15"/>
        <v>#REF!</v>
      </c>
      <c r="AP19" s="224" t="e">
        <f>AP20+AP24+AP25+AP26+AP27+AP28+AP29+AP30</f>
        <v>#REF!</v>
      </c>
      <c r="AQ19" s="224" t="e">
        <f>AQ20+AQ24+AQ25+AQ26+AQ27+AQ28+AQ29+AQ30</f>
        <v>#REF!</v>
      </c>
      <c r="AR19" s="119" t="e">
        <f t="shared" si="16"/>
        <v>#REF!</v>
      </c>
      <c r="AS19" s="224" t="e">
        <f>AS20+AS24+AS25+AS26+AS27+AS28+AS29+AS30</f>
        <v>#REF!</v>
      </c>
      <c r="AT19" s="224">
        <v>3825256</v>
      </c>
      <c r="AU19" s="119" t="e">
        <f t="shared" si="17"/>
        <v>#REF!</v>
      </c>
      <c r="AV19" s="222" t="e">
        <f>AM19+AP19+AS19</f>
        <v>#REF!</v>
      </c>
      <c r="AW19" s="222" t="e">
        <f t="shared" si="24"/>
        <v>#REF!</v>
      </c>
      <c r="AX19" s="119" t="e">
        <f t="shared" si="18"/>
        <v>#REF!</v>
      </c>
      <c r="AY19" s="224" t="e">
        <f>L19+X19+AJ19+AV19</f>
        <v>#REF!</v>
      </c>
      <c r="AZ19" s="224">
        <v>45302176</v>
      </c>
      <c r="BA19" s="143" t="e">
        <f t="shared" si="26"/>
        <v>#REF!</v>
      </c>
      <c r="BB19" s="153" t="e">
        <f t="shared" si="20"/>
        <v>#REF!</v>
      </c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</row>
    <row r="20" spans="1:278" s="51" customFormat="1" ht="27.75" customHeight="1">
      <c r="A20" s="136" t="s">
        <v>41</v>
      </c>
      <c r="B20" s="117" t="s">
        <v>42</v>
      </c>
      <c r="C20" s="116" t="e">
        <f>SUM(C21:C22)</f>
        <v>#REF!</v>
      </c>
      <c r="D20" s="116" t="e">
        <f>SUM(D21:D22)</f>
        <v>#REF!</v>
      </c>
      <c r="E20" s="119" t="e">
        <f t="shared" si="21"/>
        <v>#REF!</v>
      </c>
      <c r="F20" s="116" t="e">
        <f>SUM(F21:F22)</f>
        <v>#REF!</v>
      </c>
      <c r="G20" s="116" t="e">
        <f>SUM(G21:G22)</f>
        <v>#REF!</v>
      </c>
      <c r="H20" s="119" t="e">
        <f t="shared" si="2"/>
        <v>#REF!</v>
      </c>
      <c r="I20" s="222" t="e">
        <f>SUM(I21:I22)</f>
        <v>#REF!</v>
      </c>
      <c r="J20" s="222" t="e">
        <f>SUM(J21:J22)</f>
        <v>#REF!</v>
      </c>
      <c r="K20" s="119" t="e">
        <f t="shared" si="0"/>
        <v>#REF!</v>
      </c>
      <c r="L20" s="89" t="e">
        <f t="shared" si="3"/>
        <v>#REF!</v>
      </c>
      <c r="M20" s="155" t="e">
        <f t="shared" ref="M20:M30" si="27">D20+G20+J20</f>
        <v>#REF!</v>
      </c>
      <c r="N20" s="119" t="e">
        <f t="shared" si="4"/>
        <v>#REF!</v>
      </c>
      <c r="O20" s="116" t="e">
        <f>SUM(O21:O22)</f>
        <v>#REF!</v>
      </c>
      <c r="P20" s="116" t="e">
        <f>SUM(P21:P22)</f>
        <v>#REF!</v>
      </c>
      <c r="Q20" s="119" t="e">
        <f t="shared" si="5"/>
        <v>#REF!</v>
      </c>
      <c r="R20" s="222" t="e">
        <f>R21+R22</f>
        <v>#REF!</v>
      </c>
      <c r="S20" s="222" t="e">
        <f>SUM(S21:S22)</f>
        <v>#REF!</v>
      </c>
      <c r="T20" s="119" t="e">
        <f t="shared" si="6"/>
        <v>#REF!</v>
      </c>
      <c r="U20" s="222" t="e">
        <f>SUM(U21:U22)</f>
        <v>#REF!</v>
      </c>
      <c r="V20" s="222">
        <v>673052</v>
      </c>
      <c r="W20" s="119" t="e">
        <f t="shared" si="7"/>
        <v>#REF!</v>
      </c>
      <c r="X20" s="224" t="e">
        <f>O20+R20+U20</f>
        <v>#REF!</v>
      </c>
      <c r="Y20" s="224" t="e">
        <f t="shared" si="9"/>
        <v>#REF!</v>
      </c>
      <c r="Z20" s="126" t="e">
        <f t="shared" si="1"/>
        <v>#REF!</v>
      </c>
      <c r="AA20" s="222" t="e">
        <f>SUM(AA21:AA22)</f>
        <v>#REF!</v>
      </c>
      <c r="AB20" s="222" t="e">
        <f>SUM(AB21:AB22)</f>
        <v>#REF!</v>
      </c>
      <c r="AC20" s="119" t="e">
        <f t="shared" si="10"/>
        <v>#REF!</v>
      </c>
      <c r="AD20" s="222" t="e">
        <f>SUM(AD21:AD22)</f>
        <v>#REF!</v>
      </c>
      <c r="AE20" s="222" t="e">
        <f>SUM(AE21:AE22)</f>
        <v>#REF!</v>
      </c>
      <c r="AF20" s="119" t="e">
        <f t="shared" si="11"/>
        <v>#REF!</v>
      </c>
      <c r="AG20" s="116" t="e">
        <f>SUM(AG21:AG22)</f>
        <v>#REF!</v>
      </c>
      <c r="AH20" s="116" t="e">
        <f>SUM(AH21:AH22)</f>
        <v>#REF!</v>
      </c>
      <c r="AI20" s="119" t="e">
        <f t="shared" si="12"/>
        <v>#REF!</v>
      </c>
      <c r="AJ20" s="224" t="e">
        <f t="shared" si="22"/>
        <v>#REF!</v>
      </c>
      <c r="AK20" s="224">
        <v>1883110</v>
      </c>
      <c r="AL20" s="119" t="e">
        <f t="shared" si="14"/>
        <v>#REF!</v>
      </c>
      <c r="AM20" s="116" t="e">
        <f>SUM(AM21:AM22)</f>
        <v>#REF!</v>
      </c>
      <c r="AN20" s="116" t="e">
        <f>SUM(AN21:AN22)</f>
        <v>#REF!</v>
      </c>
      <c r="AO20" s="119" t="e">
        <f t="shared" si="15"/>
        <v>#REF!</v>
      </c>
      <c r="AP20" s="222" t="e">
        <f>SUM(AP21:AP22)</f>
        <v>#REF!</v>
      </c>
      <c r="AQ20" s="222" t="e">
        <f>SUM(AQ21:AQ22)</f>
        <v>#REF!</v>
      </c>
      <c r="AR20" s="119" t="e">
        <f t="shared" si="16"/>
        <v>#REF!</v>
      </c>
      <c r="AS20" s="222" t="e">
        <f>SUM(AS21:AS22)</f>
        <v>#REF!</v>
      </c>
      <c r="AT20" s="222" t="e">
        <f>SUM(AT21:AT22)</f>
        <v>#REF!</v>
      </c>
      <c r="AU20" s="119" t="e">
        <f t="shared" si="17"/>
        <v>#REF!</v>
      </c>
      <c r="AV20" s="222" t="e">
        <f t="shared" si="23"/>
        <v>#REF!</v>
      </c>
      <c r="AW20" s="222">
        <v>2028430</v>
      </c>
      <c r="AX20" s="119" t="e">
        <f t="shared" si="18"/>
        <v>#REF!</v>
      </c>
      <c r="AY20" s="224" t="e">
        <f>L20+X20+AJ20+AV20</f>
        <v>#REF!</v>
      </c>
      <c r="AZ20" s="224" t="e">
        <f t="shared" si="19"/>
        <v>#REF!</v>
      </c>
      <c r="BA20" s="143" t="e">
        <f t="shared" ref="BA20:BA35" si="28">AY20/AZ20</f>
        <v>#REF!</v>
      </c>
      <c r="BB20" s="153" t="e">
        <f t="shared" si="20"/>
        <v>#REF!</v>
      </c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</row>
    <row r="21" spans="1:278" s="51" customFormat="1" ht="24.75" customHeight="1">
      <c r="A21" s="57" t="s">
        <v>43</v>
      </c>
      <c r="B21" s="58" t="s">
        <v>44</v>
      </c>
      <c r="C21" s="222" t="e">
        <f>#REF!</f>
        <v>#REF!</v>
      </c>
      <c r="D21" s="222" t="e">
        <f>#REF!</f>
        <v>#REF!</v>
      </c>
      <c r="E21" s="122" t="e">
        <f>C21/D21</f>
        <v>#REF!</v>
      </c>
      <c r="F21" s="3" t="e">
        <f>#REF!</f>
        <v>#REF!</v>
      </c>
      <c r="G21" s="3" t="e">
        <f>#REF!</f>
        <v>#REF!</v>
      </c>
      <c r="H21" s="122" t="e">
        <f t="shared" si="2"/>
        <v>#REF!</v>
      </c>
      <c r="I21" s="3" t="e">
        <f>#REF!</f>
        <v>#REF!</v>
      </c>
      <c r="J21" s="3" t="e">
        <f>#REF!</f>
        <v>#REF!</v>
      </c>
      <c r="K21" s="122" t="e">
        <f t="shared" si="0"/>
        <v>#REF!</v>
      </c>
      <c r="L21" s="89" t="e">
        <f t="shared" si="3"/>
        <v>#REF!</v>
      </c>
      <c r="M21" s="155" t="e">
        <f t="shared" si="27"/>
        <v>#REF!</v>
      </c>
      <c r="N21" s="119" t="e">
        <f t="shared" si="4"/>
        <v>#REF!</v>
      </c>
      <c r="O21" s="116">
        <v>435658.98</v>
      </c>
      <c r="P21" s="87" t="e">
        <f>#REF!</f>
        <v>#REF!</v>
      </c>
      <c r="Q21" s="119" t="e">
        <f t="shared" si="5"/>
        <v>#REF!</v>
      </c>
      <c r="R21" s="222" t="e">
        <f>#REF!</f>
        <v>#REF!</v>
      </c>
      <c r="S21" s="222" t="e">
        <f>#REF!</f>
        <v>#REF!</v>
      </c>
      <c r="T21" s="119" t="e">
        <f t="shared" si="6"/>
        <v>#REF!</v>
      </c>
      <c r="U21" s="222" t="e">
        <f>#REF!</f>
        <v>#REF!</v>
      </c>
      <c r="V21" s="222" t="e">
        <f>#REF!</f>
        <v>#REF!</v>
      </c>
      <c r="W21" s="119" t="e">
        <f t="shared" si="7"/>
        <v>#REF!</v>
      </c>
      <c r="X21" s="224" t="e">
        <f>O21+R21+U21</f>
        <v>#REF!</v>
      </c>
      <c r="Y21" s="224" t="e">
        <f t="shared" si="9"/>
        <v>#REF!</v>
      </c>
      <c r="Z21" s="126" t="e">
        <f t="shared" si="1"/>
        <v>#REF!</v>
      </c>
      <c r="AA21" s="222" t="e">
        <f>#REF!</f>
        <v>#REF!</v>
      </c>
      <c r="AB21" s="222" t="e">
        <f>#REF!</f>
        <v>#REF!</v>
      </c>
      <c r="AC21" s="119" t="e">
        <f t="shared" si="10"/>
        <v>#REF!</v>
      </c>
      <c r="AD21" s="222" t="e">
        <f>#REF!</f>
        <v>#REF!</v>
      </c>
      <c r="AE21" s="222" t="e">
        <f>#REF!</f>
        <v>#REF!</v>
      </c>
      <c r="AF21" s="119" t="e">
        <f t="shared" si="11"/>
        <v>#REF!</v>
      </c>
      <c r="AG21" s="87" t="e">
        <f>#REF!</f>
        <v>#REF!</v>
      </c>
      <c r="AH21" s="3" t="e">
        <f>#REF!</f>
        <v>#REF!</v>
      </c>
      <c r="AI21" s="119" t="e">
        <f t="shared" si="12"/>
        <v>#REF!</v>
      </c>
      <c r="AJ21" s="224" t="e">
        <f t="shared" si="22"/>
        <v>#REF!</v>
      </c>
      <c r="AK21" s="224">
        <v>1653008</v>
      </c>
      <c r="AL21" s="119" t="e">
        <f t="shared" si="14"/>
        <v>#REF!</v>
      </c>
      <c r="AM21" s="222" t="e">
        <f>#REF!</f>
        <v>#REF!</v>
      </c>
      <c r="AN21" s="222" t="e">
        <f>#REF!</f>
        <v>#REF!</v>
      </c>
      <c r="AO21" s="119" t="e">
        <f t="shared" si="15"/>
        <v>#REF!</v>
      </c>
      <c r="AP21" s="222" t="e">
        <f>#REF!</f>
        <v>#REF!</v>
      </c>
      <c r="AQ21" s="225" t="e">
        <f>#REF!</f>
        <v>#REF!</v>
      </c>
      <c r="AR21" s="119" t="e">
        <f t="shared" si="16"/>
        <v>#REF!</v>
      </c>
      <c r="AS21" s="222" t="e">
        <f>#REF!</f>
        <v>#REF!</v>
      </c>
      <c r="AT21" s="225" t="e">
        <f>#REF!</f>
        <v>#REF!</v>
      </c>
      <c r="AU21" s="119" t="e">
        <f t="shared" si="17"/>
        <v>#REF!</v>
      </c>
      <c r="AV21" s="222" t="e">
        <f t="shared" si="23"/>
        <v>#REF!</v>
      </c>
      <c r="AW21" s="222" t="e">
        <f t="shared" si="24"/>
        <v>#REF!</v>
      </c>
      <c r="AX21" s="119" t="e">
        <f t="shared" si="18"/>
        <v>#REF!</v>
      </c>
      <c r="AY21" s="224" t="e">
        <f t="shared" si="25"/>
        <v>#REF!</v>
      </c>
      <c r="AZ21" s="224" t="e">
        <f t="shared" si="19"/>
        <v>#REF!</v>
      </c>
      <c r="BA21" s="143" t="e">
        <f t="shared" si="28"/>
        <v>#REF!</v>
      </c>
      <c r="BB21" s="153" t="e">
        <f t="shared" si="20"/>
        <v>#REF!</v>
      </c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</row>
    <row r="22" spans="1:278" s="51" customFormat="1" ht="37.5" customHeight="1">
      <c r="A22" s="57" t="s">
        <v>45</v>
      </c>
      <c r="B22" s="58" t="s">
        <v>46</v>
      </c>
      <c r="C22" s="116" t="e">
        <f>#REF!+#REF!+#REF!</f>
        <v>#REF!</v>
      </c>
      <c r="D22" s="3">
        <v>117255</v>
      </c>
      <c r="E22" s="122" t="e">
        <f>C22/D22</f>
        <v>#REF!</v>
      </c>
      <c r="F22" s="3" t="e">
        <f>#REF!+#REF!+#REF!+#REF!</f>
        <v>#REF!</v>
      </c>
      <c r="G22" s="3">
        <v>39488</v>
      </c>
      <c r="H22" s="122" t="e">
        <f t="shared" si="2"/>
        <v>#REF!</v>
      </c>
      <c r="I22" s="222" t="e">
        <f>#REF!+#REF!+#REF!+#REF!</f>
        <v>#REF!</v>
      </c>
      <c r="J22" s="222">
        <v>25860</v>
      </c>
      <c r="K22" s="122" t="e">
        <f t="shared" si="0"/>
        <v>#REF!</v>
      </c>
      <c r="L22" s="89" t="e">
        <f t="shared" si="3"/>
        <v>#REF!</v>
      </c>
      <c r="M22" s="155">
        <f t="shared" si="27"/>
        <v>182603</v>
      </c>
      <c r="N22" s="119" t="e">
        <f t="shared" si="4"/>
        <v>#REF!</v>
      </c>
      <c r="O22" s="222" t="e">
        <f>#REF!+#REF!+#REF!+#REF!</f>
        <v>#REF!</v>
      </c>
      <c r="P22" s="222">
        <v>31035</v>
      </c>
      <c r="Q22" s="119" t="e">
        <f t="shared" si="5"/>
        <v>#REF!</v>
      </c>
      <c r="R22" s="222" t="e">
        <f>#REF!+#REF!+#REF!+#REF!</f>
        <v>#REF!</v>
      </c>
      <c r="S22" s="222">
        <v>37913</v>
      </c>
      <c r="T22" s="119" t="e">
        <f t="shared" si="6"/>
        <v>#REF!</v>
      </c>
      <c r="U22" s="87" t="e">
        <f>#REF!+#REF!+#REF!</f>
        <v>#REF!</v>
      </c>
      <c r="V22" s="87">
        <v>47158</v>
      </c>
      <c r="W22" s="119" t="e">
        <f t="shared" si="7"/>
        <v>#REF!</v>
      </c>
      <c r="X22" s="224" t="e">
        <f>O22+R22+U22</f>
        <v>#REF!</v>
      </c>
      <c r="Y22" s="224">
        <v>116105</v>
      </c>
      <c r="Z22" s="126" t="e">
        <f t="shared" si="1"/>
        <v>#REF!</v>
      </c>
      <c r="AA22" s="87" t="e">
        <f>#REF!+#REF!+#REF!+#REF!</f>
        <v>#REF!</v>
      </c>
      <c r="AB22" s="3">
        <v>116105</v>
      </c>
      <c r="AC22" s="119" t="e">
        <f t="shared" si="10"/>
        <v>#REF!</v>
      </c>
      <c r="AD22" s="87" t="e">
        <f>#REF!+#REF!+#REF!+#REF!</f>
        <v>#REF!</v>
      </c>
      <c r="AE22" s="3">
        <v>62352</v>
      </c>
      <c r="AF22" s="119" t="e">
        <f t="shared" si="11"/>
        <v>#REF!</v>
      </c>
      <c r="AG22" s="87">
        <v>19890</v>
      </c>
      <c r="AH22" s="3">
        <v>51645</v>
      </c>
      <c r="AI22" s="119">
        <f t="shared" si="12"/>
        <v>0.38512924774905605</v>
      </c>
      <c r="AJ22" s="155" t="e">
        <f t="shared" si="22"/>
        <v>#REF!</v>
      </c>
      <c r="AK22" s="155">
        <f t="shared" si="13"/>
        <v>230102</v>
      </c>
      <c r="AL22" s="119" t="e">
        <f t="shared" si="14"/>
        <v>#REF!</v>
      </c>
      <c r="AM22" s="87" t="e">
        <f>#REF!+#REF!+#REF!</f>
        <v>#REF!</v>
      </c>
      <c r="AN22" s="3">
        <v>67029</v>
      </c>
      <c r="AO22" s="119" t="e">
        <f t="shared" si="15"/>
        <v>#REF!</v>
      </c>
      <c r="AP22" s="222" t="e">
        <f>#REF!+#REF!+#REF!</f>
        <v>#REF!</v>
      </c>
      <c r="AQ22" s="225">
        <v>79299</v>
      </c>
      <c r="AR22" s="119" t="e">
        <f t="shared" si="16"/>
        <v>#REF!</v>
      </c>
      <c r="AS22" s="87" t="e">
        <f>#REF!+#REF!+#REF!+#REF!</f>
        <v>#REF!</v>
      </c>
      <c r="AT22" s="142">
        <v>70791</v>
      </c>
      <c r="AU22" s="119" t="e">
        <f t="shared" si="17"/>
        <v>#REF!</v>
      </c>
      <c r="AV22" s="128" t="e">
        <f t="shared" si="23"/>
        <v>#REF!</v>
      </c>
      <c r="AW22" s="128">
        <v>217118</v>
      </c>
      <c r="AX22" s="119" t="e">
        <f t="shared" si="18"/>
        <v>#REF!</v>
      </c>
      <c r="AY22" s="158" t="e">
        <f>L22+X22+AJ22+AV22</f>
        <v>#REF!</v>
      </c>
      <c r="AZ22" s="158">
        <f t="shared" si="19"/>
        <v>745928</v>
      </c>
      <c r="BA22" s="143" t="e">
        <f t="shared" si="28"/>
        <v>#REF!</v>
      </c>
      <c r="BB22" s="153" t="e">
        <f t="shared" si="20"/>
        <v>#REF!</v>
      </c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</row>
    <row r="23" spans="1:278" s="51" customFormat="1" ht="60.75" customHeight="1">
      <c r="A23" s="136" t="s">
        <v>47</v>
      </c>
      <c r="B23" s="117" t="s">
        <v>48</v>
      </c>
      <c r="C23" s="116" t="e">
        <f>SUM(C24:C30)</f>
        <v>#REF!</v>
      </c>
      <c r="D23" s="116" t="e">
        <f>SUM(D24:D30)</f>
        <v>#REF!</v>
      </c>
      <c r="E23" s="119" t="e">
        <f t="shared" si="21"/>
        <v>#REF!</v>
      </c>
      <c r="F23" s="116" t="e">
        <f>SUM(F24:F30)</f>
        <v>#REF!</v>
      </c>
      <c r="G23" s="116" t="e">
        <f>SUM(G24:G30)</f>
        <v>#REF!</v>
      </c>
      <c r="H23" s="119" t="e">
        <f t="shared" si="2"/>
        <v>#REF!</v>
      </c>
      <c r="I23" s="116" t="e">
        <f>SUM(I24:I30)</f>
        <v>#REF!</v>
      </c>
      <c r="J23" s="116" t="e">
        <f>SUM(J24:J30)</f>
        <v>#REF!</v>
      </c>
      <c r="K23" s="119" t="e">
        <f t="shared" si="0"/>
        <v>#REF!</v>
      </c>
      <c r="L23" s="89" t="e">
        <f>SUM(L24:L30)</f>
        <v>#REF!</v>
      </c>
      <c r="M23" s="89" t="e">
        <f>SUM(M24:M30)</f>
        <v>#REF!</v>
      </c>
      <c r="N23" s="119" t="e">
        <f t="shared" si="4"/>
        <v>#REF!</v>
      </c>
      <c r="O23" s="222" t="e">
        <f>SUM(O24:O30)</f>
        <v>#REF!</v>
      </c>
      <c r="P23" s="222" t="e">
        <f>SUM(P24:P30)</f>
        <v>#REF!</v>
      </c>
      <c r="Q23" s="119" t="e">
        <f t="shared" si="5"/>
        <v>#REF!</v>
      </c>
      <c r="R23" s="222" t="e">
        <f>SUM(R24:R30)</f>
        <v>#REF!</v>
      </c>
      <c r="S23" s="222" t="e">
        <f>SUM(S24:S30)</f>
        <v>#REF!</v>
      </c>
      <c r="T23" s="119" t="e">
        <f t="shared" si="6"/>
        <v>#REF!</v>
      </c>
      <c r="U23" s="222" t="e">
        <f>SUM(U24:U30)</f>
        <v>#REF!</v>
      </c>
      <c r="V23" s="222" t="e">
        <f>SUM(V24:V30)</f>
        <v>#REF!</v>
      </c>
      <c r="W23" s="119" t="e">
        <f t="shared" si="7"/>
        <v>#REF!</v>
      </c>
      <c r="X23" s="224" t="e">
        <f>O23+R23+U23</f>
        <v>#REF!</v>
      </c>
      <c r="Y23" s="224" t="e">
        <f t="shared" si="9"/>
        <v>#REF!</v>
      </c>
      <c r="Z23" s="126" t="e">
        <f t="shared" si="1"/>
        <v>#REF!</v>
      </c>
      <c r="AA23" s="222" t="e">
        <f>SUM(AA24:AA30)</f>
        <v>#REF!</v>
      </c>
      <c r="AB23" s="222" t="e">
        <f>SUM(AB24:AB30)</f>
        <v>#REF!</v>
      </c>
      <c r="AC23" s="119" t="e">
        <f t="shared" si="10"/>
        <v>#REF!</v>
      </c>
      <c r="AD23" s="222" t="e">
        <f>SUM(AD24:AD30)</f>
        <v>#REF!</v>
      </c>
      <c r="AE23" s="222" t="e">
        <f>SUM(AE24:AE30)</f>
        <v>#REF!</v>
      </c>
      <c r="AF23" s="119" t="e">
        <f t="shared" si="11"/>
        <v>#REF!</v>
      </c>
      <c r="AG23" s="222" t="e">
        <f>SUM(AG24:AG30)</f>
        <v>#REF!</v>
      </c>
      <c r="AH23" s="222" t="e">
        <f>SUM(AH24:AH30)</f>
        <v>#REF!</v>
      </c>
      <c r="AI23" s="119" t="e">
        <f t="shared" si="12"/>
        <v>#REF!</v>
      </c>
      <c r="AJ23" s="224" t="e">
        <f t="shared" si="22"/>
        <v>#REF!</v>
      </c>
      <c r="AK23" s="224" t="e">
        <f t="shared" si="13"/>
        <v>#REF!</v>
      </c>
      <c r="AL23" s="119" t="e">
        <f t="shared" si="14"/>
        <v>#REF!</v>
      </c>
      <c r="AM23" s="222" t="e">
        <f>SUM(AM24:AM30)</f>
        <v>#REF!</v>
      </c>
      <c r="AN23" s="222" t="e">
        <f>SUM(AN24:AN30)</f>
        <v>#REF!</v>
      </c>
      <c r="AO23" s="119" t="e">
        <f t="shared" si="15"/>
        <v>#REF!</v>
      </c>
      <c r="AP23" s="222" t="e">
        <f>SUM(AP24:AP30)</f>
        <v>#REF!</v>
      </c>
      <c r="AQ23" s="222" t="e">
        <f t="shared" ref="AQ23" si="29">SUM(AQ24:AQ30)</f>
        <v>#REF!</v>
      </c>
      <c r="AR23" s="119" t="e">
        <f t="shared" si="16"/>
        <v>#REF!</v>
      </c>
      <c r="AS23" s="222" t="e">
        <f>SUM(AS24:AS30)</f>
        <v>#REF!</v>
      </c>
      <c r="AT23" s="222" t="e">
        <f>SUM(AT24:AT30)</f>
        <v>#REF!</v>
      </c>
      <c r="AU23" s="119" t="e">
        <f t="shared" si="17"/>
        <v>#REF!</v>
      </c>
      <c r="AV23" s="222" t="e">
        <f t="shared" si="23"/>
        <v>#REF!</v>
      </c>
      <c r="AW23" s="222" t="e">
        <f>AW24+AW25+AW26+AW27+AW28+AW29+AW30</f>
        <v>#REF!</v>
      </c>
      <c r="AX23" s="119" t="e">
        <f t="shared" si="18"/>
        <v>#REF!</v>
      </c>
      <c r="AY23" s="224" t="e">
        <f t="shared" si="25"/>
        <v>#REF!</v>
      </c>
      <c r="AZ23" s="224">
        <v>37316623</v>
      </c>
      <c r="BA23" s="143" t="e">
        <f t="shared" si="28"/>
        <v>#REF!</v>
      </c>
      <c r="BB23" s="153" t="e">
        <f>AY23-AZ23</f>
        <v>#REF!</v>
      </c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</row>
    <row r="24" spans="1:278" s="65" customFormat="1" ht="36.75" customHeight="1">
      <c r="A24" s="57" t="s">
        <v>47</v>
      </c>
      <c r="B24" s="63" t="s">
        <v>49</v>
      </c>
      <c r="C24" s="116" t="e">
        <f>#REF!</f>
        <v>#REF!</v>
      </c>
      <c r="D24" s="4" t="e">
        <f>#REF!</f>
        <v>#REF!</v>
      </c>
      <c r="E24" s="119" t="e">
        <f t="shared" si="21"/>
        <v>#REF!</v>
      </c>
      <c r="F24" s="4" t="e">
        <f>#REF!</f>
        <v>#REF!</v>
      </c>
      <c r="G24" s="4" t="e">
        <f>#REF!</f>
        <v>#REF!</v>
      </c>
      <c r="H24" s="119" t="e">
        <f t="shared" si="2"/>
        <v>#REF!</v>
      </c>
      <c r="I24" s="4" t="e">
        <f>#REF!</f>
        <v>#REF!</v>
      </c>
      <c r="J24" s="4" t="e">
        <f>#REF!</f>
        <v>#REF!</v>
      </c>
      <c r="K24" s="119" t="e">
        <f t="shared" si="0"/>
        <v>#REF!</v>
      </c>
      <c r="L24" s="89" t="e">
        <f>C24+F24+I24</f>
        <v>#REF!</v>
      </c>
      <c r="M24" s="155" t="e">
        <f t="shared" si="27"/>
        <v>#REF!</v>
      </c>
      <c r="N24" s="119" t="e">
        <f t="shared" si="4"/>
        <v>#REF!</v>
      </c>
      <c r="O24" s="4" t="e">
        <f>#REF!</f>
        <v>#REF!</v>
      </c>
      <c r="P24" s="4" t="e">
        <f>#REF!</f>
        <v>#REF!</v>
      </c>
      <c r="Q24" s="119" t="e">
        <f t="shared" si="5"/>
        <v>#REF!</v>
      </c>
      <c r="R24" s="222" t="e">
        <f>#REF!</f>
        <v>#REF!</v>
      </c>
      <c r="S24" s="223" t="e">
        <f>#REF!</f>
        <v>#REF!</v>
      </c>
      <c r="T24" s="119" t="e">
        <f t="shared" si="6"/>
        <v>#REF!</v>
      </c>
      <c r="U24" s="116" t="e">
        <f>#REF!</f>
        <v>#REF!</v>
      </c>
      <c r="V24" s="4" t="e">
        <f>#REF!</f>
        <v>#REF!</v>
      </c>
      <c r="W24" s="119" t="e">
        <f t="shared" si="7"/>
        <v>#REF!</v>
      </c>
      <c r="X24" s="155" t="e">
        <f t="shared" si="8"/>
        <v>#REF!</v>
      </c>
      <c r="Y24" s="155" t="e">
        <f t="shared" si="9"/>
        <v>#REF!</v>
      </c>
      <c r="Z24" s="126" t="e">
        <f t="shared" si="1"/>
        <v>#REF!</v>
      </c>
      <c r="AA24" s="4" t="e">
        <f>#REF!</f>
        <v>#REF!</v>
      </c>
      <c r="AB24" s="4" t="e">
        <f>#REF!</f>
        <v>#REF!</v>
      </c>
      <c r="AC24" s="119" t="e">
        <f t="shared" si="10"/>
        <v>#REF!</v>
      </c>
      <c r="AD24" s="223" t="e">
        <f>#REF!</f>
        <v>#REF!</v>
      </c>
      <c r="AE24" s="223" t="e">
        <f>#REF!</f>
        <v>#REF!</v>
      </c>
      <c r="AF24" s="119" t="e">
        <f t="shared" si="11"/>
        <v>#REF!</v>
      </c>
      <c r="AG24" s="4" t="e">
        <f>#REF!</f>
        <v>#REF!</v>
      </c>
      <c r="AH24" s="4" t="e">
        <f>#REF!</f>
        <v>#REF!</v>
      </c>
      <c r="AI24" s="119" t="e">
        <f t="shared" si="12"/>
        <v>#REF!</v>
      </c>
      <c r="AJ24" s="155" t="e">
        <f t="shared" si="22"/>
        <v>#REF!</v>
      </c>
      <c r="AK24" s="155" t="e">
        <f t="shared" si="13"/>
        <v>#REF!</v>
      </c>
      <c r="AL24" s="119" t="e">
        <f t="shared" si="14"/>
        <v>#REF!</v>
      </c>
      <c r="AM24" s="4" t="e">
        <f>#REF!</f>
        <v>#REF!</v>
      </c>
      <c r="AN24" s="4" t="e">
        <f>#REF!</f>
        <v>#REF!</v>
      </c>
      <c r="AO24" s="119" t="e">
        <f t="shared" si="15"/>
        <v>#REF!</v>
      </c>
      <c r="AP24" s="223" t="e">
        <f>#REF!</f>
        <v>#REF!</v>
      </c>
      <c r="AQ24" s="223" t="e">
        <f>#REF!</f>
        <v>#REF!</v>
      </c>
      <c r="AR24" s="119" t="e">
        <f t="shared" si="16"/>
        <v>#REF!</v>
      </c>
      <c r="AS24" s="223" t="e">
        <f>#REF!</f>
        <v>#REF!</v>
      </c>
      <c r="AT24" s="223" t="e">
        <f>#REF!</f>
        <v>#REF!</v>
      </c>
      <c r="AU24" s="119" t="e">
        <f t="shared" si="17"/>
        <v>#REF!</v>
      </c>
      <c r="AV24" s="222" t="e">
        <f t="shared" si="23"/>
        <v>#REF!</v>
      </c>
      <c r="AW24" s="222" t="e">
        <f t="shared" si="24"/>
        <v>#REF!</v>
      </c>
      <c r="AX24" s="119" t="e">
        <f t="shared" si="18"/>
        <v>#REF!</v>
      </c>
      <c r="AY24" s="158" t="e">
        <f t="shared" si="25"/>
        <v>#REF!</v>
      </c>
      <c r="AZ24" s="158" t="e">
        <f t="shared" si="19"/>
        <v>#REF!</v>
      </c>
      <c r="BA24" s="143" t="e">
        <f t="shared" si="28"/>
        <v>#REF!</v>
      </c>
      <c r="BB24" s="153" t="e">
        <f t="shared" ref="BB24:BB36" si="30">AY24-AZ24</f>
        <v>#REF!</v>
      </c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</row>
    <row r="25" spans="1:278" s="4" customFormat="1" ht="27" customHeight="1">
      <c r="A25" s="57" t="s">
        <v>50</v>
      </c>
      <c r="B25" s="58" t="s">
        <v>51</v>
      </c>
      <c r="C25" s="116" t="e">
        <f>#REF!</f>
        <v>#REF!</v>
      </c>
      <c r="D25" s="116" t="e">
        <f>#REF!</f>
        <v>#REF!</v>
      </c>
      <c r="E25" s="119" t="e">
        <f t="shared" si="21"/>
        <v>#REF!</v>
      </c>
      <c r="F25" s="4" t="e">
        <f>#REF!</f>
        <v>#REF!</v>
      </c>
      <c r="G25" s="4" t="e">
        <f>#REF!</f>
        <v>#REF!</v>
      </c>
      <c r="H25" s="119" t="e">
        <f t="shared" si="2"/>
        <v>#REF!</v>
      </c>
      <c r="I25" s="223" t="e">
        <f>#REF!</f>
        <v>#REF!</v>
      </c>
      <c r="J25" s="223" t="e">
        <f>#REF!</f>
        <v>#REF!</v>
      </c>
      <c r="K25" s="119" t="e">
        <f t="shared" si="0"/>
        <v>#REF!</v>
      </c>
      <c r="L25" s="222" t="e">
        <f t="shared" ref="L25:L30" si="31">C25+F25+I25</f>
        <v>#REF!</v>
      </c>
      <c r="M25" s="224" t="e">
        <f t="shared" si="27"/>
        <v>#REF!</v>
      </c>
      <c r="N25" s="119" t="e">
        <f t="shared" si="4"/>
        <v>#REF!</v>
      </c>
      <c r="O25" s="4" t="e">
        <f>#REF!</f>
        <v>#REF!</v>
      </c>
      <c r="P25" s="4" t="e">
        <f>#REF!</f>
        <v>#REF!</v>
      </c>
      <c r="Q25" s="119" t="e">
        <f t="shared" si="5"/>
        <v>#REF!</v>
      </c>
      <c r="R25" s="116" t="e">
        <f>#REF!</f>
        <v>#REF!</v>
      </c>
      <c r="S25" s="4" t="e">
        <f>#REF!</f>
        <v>#REF!</v>
      </c>
      <c r="T25" s="119" t="e">
        <f t="shared" si="6"/>
        <v>#REF!</v>
      </c>
      <c r="U25" s="116" t="e">
        <f>#REF!</f>
        <v>#REF!</v>
      </c>
      <c r="V25" s="4" t="e">
        <f>#REF!</f>
        <v>#REF!</v>
      </c>
      <c r="W25" s="119" t="e">
        <f t="shared" si="7"/>
        <v>#REF!</v>
      </c>
      <c r="X25" s="155" t="e">
        <f t="shared" si="8"/>
        <v>#REF!</v>
      </c>
      <c r="Y25" s="155" t="e">
        <f t="shared" si="9"/>
        <v>#REF!</v>
      </c>
      <c r="Z25" s="126" t="e">
        <f t="shared" si="1"/>
        <v>#REF!</v>
      </c>
      <c r="AA25" s="4" t="e">
        <f>#REF!</f>
        <v>#REF!</v>
      </c>
      <c r="AB25" s="4" t="e">
        <f>#REF!</f>
        <v>#REF!</v>
      </c>
      <c r="AC25" s="119" t="e">
        <f t="shared" si="10"/>
        <v>#REF!</v>
      </c>
      <c r="AD25" s="223" t="e">
        <f>#REF!</f>
        <v>#REF!</v>
      </c>
      <c r="AE25" s="223" t="e">
        <f>#REF!</f>
        <v>#REF!</v>
      </c>
      <c r="AF25" s="119" t="e">
        <f t="shared" si="11"/>
        <v>#REF!</v>
      </c>
      <c r="AG25" s="4" t="e">
        <f>#REF!</f>
        <v>#REF!</v>
      </c>
      <c r="AH25" s="4" t="e">
        <f>#REF!</f>
        <v>#REF!</v>
      </c>
      <c r="AI25" s="119" t="e">
        <f t="shared" si="12"/>
        <v>#REF!</v>
      </c>
      <c r="AJ25" s="155" t="e">
        <f t="shared" si="22"/>
        <v>#REF!</v>
      </c>
      <c r="AK25" s="155" t="e">
        <f t="shared" si="13"/>
        <v>#REF!</v>
      </c>
      <c r="AL25" s="119" t="e">
        <f t="shared" si="14"/>
        <v>#REF!</v>
      </c>
      <c r="AM25" s="4" t="e">
        <f>#REF!</f>
        <v>#REF!</v>
      </c>
      <c r="AN25" s="4" t="e">
        <f>#REF!</f>
        <v>#REF!</v>
      </c>
      <c r="AO25" s="119" t="e">
        <f t="shared" si="15"/>
        <v>#REF!</v>
      </c>
      <c r="AP25" s="223" t="e">
        <f>#REF!</f>
        <v>#REF!</v>
      </c>
      <c r="AQ25" s="223" t="e">
        <f>#REF!</f>
        <v>#REF!</v>
      </c>
      <c r="AR25" s="119" t="e">
        <f t="shared" si="16"/>
        <v>#REF!</v>
      </c>
      <c r="AS25" s="223" t="e">
        <f>#REF!</f>
        <v>#REF!</v>
      </c>
      <c r="AT25" s="223" t="e">
        <f>#REF!</f>
        <v>#REF!</v>
      </c>
      <c r="AU25" s="119" t="e">
        <f t="shared" si="17"/>
        <v>#REF!</v>
      </c>
      <c r="AV25" s="222" t="e">
        <f t="shared" si="23"/>
        <v>#REF!</v>
      </c>
      <c r="AW25" s="222" t="e">
        <f t="shared" si="24"/>
        <v>#REF!</v>
      </c>
      <c r="AX25" s="119" t="e">
        <f t="shared" si="18"/>
        <v>#REF!</v>
      </c>
      <c r="AY25" s="224" t="e">
        <f t="shared" si="25"/>
        <v>#REF!</v>
      </c>
      <c r="AZ25" s="224" t="e">
        <f t="shared" si="19"/>
        <v>#REF!</v>
      </c>
      <c r="BA25" s="143" t="e">
        <f t="shared" si="28"/>
        <v>#REF!</v>
      </c>
      <c r="BB25" s="153" t="e">
        <f t="shared" si="30"/>
        <v>#REF!</v>
      </c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5"/>
      <c r="DO25" s="65"/>
      <c r="DP25" s="65"/>
      <c r="DQ25" s="65"/>
      <c r="DR25" s="65"/>
      <c r="DS25" s="65"/>
      <c r="DT25" s="65"/>
      <c r="DU25" s="65"/>
      <c r="DV25" s="65"/>
      <c r="DW25" s="65"/>
      <c r="DX25" s="65"/>
      <c r="DY25" s="65"/>
      <c r="DZ25" s="65"/>
      <c r="EA25" s="65"/>
      <c r="EB25" s="65"/>
      <c r="EC25" s="65"/>
      <c r="ED25" s="65"/>
      <c r="EE25" s="65"/>
      <c r="EF25" s="65"/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5"/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  <c r="FF25" s="65"/>
      <c r="FG25" s="65"/>
      <c r="FH25" s="65"/>
      <c r="FI25" s="65"/>
      <c r="FJ25" s="65"/>
      <c r="FK25" s="65"/>
      <c r="FL25" s="65"/>
      <c r="FM25" s="65"/>
      <c r="FN25" s="65"/>
      <c r="FO25" s="65"/>
      <c r="FP25" s="65"/>
      <c r="FQ25" s="65"/>
      <c r="FR25" s="65"/>
      <c r="FS25" s="65"/>
      <c r="FT25" s="65"/>
      <c r="FU25" s="65"/>
      <c r="FV25" s="65"/>
      <c r="FW25" s="65"/>
      <c r="FX25" s="65"/>
      <c r="FY25" s="65"/>
      <c r="FZ25" s="65"/>
      <c r="GA25" s="65"/>
      <c r="GB25" s="65"/>
      <c r="GC25" s="65"/>
    </row>
    <row r="26" spans="1:278" s="4" customFormat="1" ht="45" customHeight="1">
      <c r="A26" s="57" t="s">
        <v>52</v>
      </c>
      <c r="B26" s="58" t="s">
        <v>53</v>
      </c>
      <c r="C26" s="116" t="e">
        <f>#REF!</f>
        <v>#REF!</v>
      </c>
      <c r="D26" s="4" t="e">
        <f>#REF!</f>
        <v>#REF!</v>
      </c>
      <c r="E26" s="119" t="e">
        <f t="shared" si="21"/>
        <v>#REF!</v>
      </c>
      <c r="F26" s="4" t="e">
        <f>#REF!</f>
        <v>#REF!</v>
      </c>
      <c r="G26" s="4" t="e">
        <f>#REF!</f>
        <v>#REF!</v>
      </c>
      <c r="H26" s="119" t="e">
        <f t="shared" si="2"/>
        <v>#REF!</v>
      </c>
      <c r="I26" s="4" t="e">
        <f>#REF!</f>
        <v>#REF!</v>
      </c>
      <c r="J26" s="4" t="e">
        <f>#REF!</f>
        <v>#REF!</v>
      </c>
      <c r="K26" s="119" t="e">
        <f t="shared" si="0"/>
        <v>#REF!</v>
      </c>
      <c r="L26" s="89" t="e">
        <f t="shared" si="31"/>
        <v>#REF!</v>
      </c>
      <c r="M26" s="155" t="e">
        <f t="shared" si="27"/>
        <v>#REF!</v>
      </c>
      <c r="N26" s="119" t="e">
        <f t="shared" si="4"/>
        <v>#REF!</v>
      </c>
      <c r="O26" s="223" t="e">
        <f>#REF!</f>
        <v>#REF!</v>
      </c>
      <c r="P26" s="223" t="e">
        <f>#REF!</f>
        <v>#REF!</v>
      </c>
      <c r="Q26" s="119" t="e">
        <f t="shared" si="5"/>
        <v>#REF!</v>
      </c>
      <c r="R26" s="222" t="e">
        <f>#REF!</f>
        <v>#REF!</v>
      </c>
      <c r="S26" s="223" t="e">
        <f>#REF!</f>
        <v>#REF!</v>
      </c>
      <c r="T26" s="119" t="e">
        <f t="shared" si="6"/>
        <v>#REF!</v>
      </c>
      <c r="U26" s="222" t="e">
        <f>#REF!</f>
        <v>#REF!</v>
      </c>
      <c r="V26" s="223" t="e">
        <f>#REF!</f>
        <v>#REF!</v>
      </c>
      <c r="W26" s="119" t="e">
        <f t="shared" si="7"/>
        <v>#REF!</v>
      </c>
      <c r="X26" s="224" t="e">
        <f t="shared" si="8"/>
        <v>#REF!</v>
      </c>
      <c r="Y26" s="224">
        <v>712783</v>
      </c>
      <c r="Z26" s="126" t="e">
        <f t="shared" si="1"/>
        <v>#REF!</v>
      </c>
      <c r="AA26" s="222" t="e">
        <f>#REF!</f>
        <v>#REF!</v>
      </c>
      <c r="AB26" s="223" t="e">
        <f>#REF!</f>
        <v>#REF!</v>
      </c>
      <c r="AC26" s="119" t="e">
        <f t="shared" si="10"/>
        <v>#REF!</v>
      </c>
      <c r="AD26" s="222" t="e">
        <f>#REF!</f>
        <v>#REF!</v>
      </c>
      <c r="AE26" s="223" t="e">
        <f>#REF!</f>
        <v>#REF!</v>
      </c>
      <c r="AF26" s="119" t="e">
        <f t="shared" si="11"/>
        <v>#REF!</v>
      </c>
      <c r="AG26" s="222" t="e">
        <f>#REF!</f>
        <v>#REF!</v>
      </c>
      <c r="AH26" s="223" t="e">
        <f>#REF!</f>
        <v>#REF!</v>
      </c>
      <c r="AI26" s="119" t="e">
        <f t="shared" si="12"/>
        <v>#REF!</v>
      </c>
      <c r="AJ26" s="224" t="e">
        <f t="shared" si="22"/>
        <v>#REF!</v>
      </c>
      <c r="AK26" s="224" t="e">
        <f t="shared" si="13"/>
        <v>#REF!</v>
      </c>
      <c r="AL26" s="119" t="e">
        <f t="shared" si="14"/>
        <v>#REF!</v>
      </c>
      <c r="AM26" s="222" t="e">
        <f>#REF!</f>
        <v>#REF!</v>
      </c>
      <c r="AN26" s="223" t="e">
        <f>#REF!</f>
        <v>#REF!</v>
      </c>
      <c r="AO26" s="119" t="e">
        <f t="shared" si="15"/>
        <v>#REF!</v>
      </c>
      <c r="AP26" s="222" t="e">
        <f>#REF!</f>
        <v>#REF!</v>
      </c>
      <c r="AQ26" s="223" t="e">
        <f>#REF!</f>
        <v>#REF!</v>
      </c>
      <c r="AR26" s="119" t="e">
        <f t="shared" si="16"/>
        <v>#REF!</v>
      </c>
      <c r="AS26" s="222" t="e">
        <f>#REF!</f>
        <v>#REF!</v>
      </c>
      <c r="AT26" s="223" t="e">
        <f>#REF!</f>
        <v>#REF!</v>
      </c>
      <c r="AU26" s="119" t="e">
        <f t="shared" si="17"/>
        <v>#REF!</v>
      </c>
      <c r="AV26" s="222" t="e">
        <f t="shared" si="23"/>
        <v>#REF!</v>
      </c>
      <c r="AW26" s="222">
        <v>816935</v>
      </c>
      <c r="AX26" s="119" t="e">
        <f t="shared" si="18"/>
        <v>#REF!</v>
      </c>
      <c r="AY26" s="224" t="e">
        <f t="shared" si="25"/>
        <v>#REF!</v>
      </c>
      <c r="AZ26" s="224" t="e">
        <f t="shared" si="19"/>
        <v>#REF!</v>
      </c>
      <c r="BA26" s="143" t="e">
        <f t="shared" si="28"/>
        <v>#REF!</v>
      </c>
      <c r="BB26" s="153" t="e">
        <f t="shared" si="30"/>
        <v>#REF!</v>
      </c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5"/>
      <c r="DO26" s="65"/>
      <c r="DP26" s="65"/>
      <c r="DQ26" s="65"/>
      <c r="DR26" s="65"/>
      <c r="DS26" s="65"/>
      <c r="DT26" s="65"/>
      <c r="DU26" s="65"/>
      <c r="DV26" s="65"/>
      <c r="DW26" s="65"/>
      <c r="DX26" s="65"/>
      <c r="DY26" s="65"/>
      <c r="DZ26" s="65"/>
      <c r="EA26" s="65"/>
      <c r="EB26" s="65"/>
      <c r="EC26" s="65"/>
      <c r="ED26" s="65"/>
      <c r="EE26" s="65"/>
      <c r="EF26" s="65"/>
      <c r="EG26" s="65"/>
      <c r="EH26" s="65"/>
      <c r="EI26" s="65"/>
      <c r="EJ26" s="65"/>
      <c r="EK26" s="65"/>
      <c r="EL26" s="65"/>
      <c r="EM26" s="65"/>
      <c r="EN26" s="65"/>
      <c r="EO26" s="65"/>
      <c r="EP26" s="65"/>
      <c r="EQ26" s="65"/>
      <c r="ER26" s="65"/>
      <c r="ES26" s="65"/>
      <c r="ET26" s="65"/>
      <c r="EU26" s="65"/>
      <c r="EV26" s="65"/>
      <c r="EW26" s="65"/>
      <c r="EX26" s="65"/>
      <c r="EY26" s="65"/>
      <c r="EZ26" s="65"/>
      <c r="FA26" s="65"/>
      <c r="FB26" s="65"/>
      <c r="FC26" s="65"/>
      <c r="FD26" s="65"/>
      <c r="FE26" s="65"/>
      <c r="FF26" s="65"/>
      <c r="FG26" s="65"/>
      <c r="FH26" s="65"/>
      <c r="FI26" s="65"/>
      <c r="FJ26" s="65"/>
      <c r="FK26" s="65"/>
      <c r="FL26" s="65"/>
      <c r="FM26" s="65"/>
      <c r="FN26" s="65"/>
      <c r="FO26" s="65"/>
      <c r="FP26" s="65"/>
      <c r="FQ26" s="65"/>
      <c r="FR26" s="65"/>
      <c r="FS26" s="65"/>
      <c r="FT26" s="65"/>
      <c r="FU26" s="65"/>
      <c r="FV26" s="65"/>
      <c r="FW26" s="65"/>
      <c r="FX26" s="65"/>
      <c r="FY26" s="65"/>
      <c r="FZ26" s="65"/>
      <c r="GA26" s="65"/>
      <c r="GB26" s="65"/>
      <c r="GC26" s="65"/>
    </row>
    <row r="27" spans="1:278" s="65" customFormat="1" ht="21.75" customHeight="1">
      <c r="A27" s="57" t="s">
        <v>54</v>
      </c>
      <c r="B27" s="58" t="s">
        <v>55</v>
      </c>
      <c r="C27" s="116" t="e">
        <f>#REF!</f>
        <v>#REF!</v>
      </c>
      <c r="D27" s="4" t="e">
        <f>#REF!</f>
        <v>#REF!</v>
      </c>
      <c r="E27" s="119" t="e">
        <f t="shared" si="21"/>
        <v>#REF!</v>
      </c>
      <c r="F27" s="4" t="e">
        <f>#REF!</f>
        <v>#REF!</v>
      </c>
      <c r="G27" s="4" t="e">
        <f>#REF!</f>
        <v>#REF!</v>
      </c>
      <c r="H27" s="119" t="e">
        <f t="shared" si="2"/>
        <v>#REF!</v>
      </c>
      <c r="I27" s="223" t="e">
        <f>#REF!</f>
        <v>#REF!</v>
      </c>
      <c r="J27" s="223" t="e">
        <f>#REF!</f>
        <v>#REF!</v>
      </c>
      <c r="K27" s="119" t="e">
        <f t="shared" si="0"/>
        <v>#REF!</v>
      </c>
      <c r="L27" s="222" t="e">
        <f t="shared" si="31"/>
        <v>#REF!</v>
      </c>
      <c r="M27" s="224" t="e">
        <f t="shared" si="27"/>
        <v>#REF!</v>
      </c>
      <c r="N27" s="119" t="e">
        <f t="shared" si="4"/>
        <v>#REF!</v>
      </c>
      <c r="O27" s="223" t="e">
        <f>#REF!</f>
        <v>#REF!</v>
      </c>
      <c r="P27" s="223" t="e">
        <f>#REF!</f>
        <v>#REF!</v>
      </c>
      <c r="Q27" s="119" t="e">
        <f t="shared" si="5"/>
        <v>#REF!</v>
      </c>
      <c r="R27" s="222" t="e">
        <f>#REF!</f>
        <v>#REF!</v>
      </c>
      <c r="S27" s="223" t="e">
        <f>#REF!</f>
        <v>#REF!</v>
      </c>
      <c r="T27" s="119" t="e">
        <f t="shared" si="6"/>
        <v>#REF!</v>
      </c>
      <c r="U27" s="222" t="e">
        <f>#REF!</f>
        <v>#REF!</v>
      </c>
      <c r="V27" s="223" t="e">
        <f>#REF!</f>
        <v>#REF!</v>
      </c>
      <c r="W27" s="119" t="e">
        <f t="shared" si="7"/>
        <v>#REF!</v>
      </c>
      <c r="X27" s="224" t="e">
        <f t="shared" si="8"/>
        <v>#REF!</v>
      </c>
      <c r="Y27" s="224" t="e">
        <f t="shared" si="9"/>
        <v>#REF!</v>
      </c>
      <c r="Z27" s="126" t="e">
        <f t="shared" si="1"/>
        <v>#REF!</v>
      </c>
      <c r="AA27" s="222" t="e">
        <f>#REF!</f>
        <v>#REF!</v>
      </c>
      <c r="AB27" s="223" t="e">
        <f>#REF!</f>
        <v>#REF!</v>
      </c>
      <c r="AC27" s="119" t="e">
        <f t="shared" si="10"/>
        <v>#REF!</v>
      </c>
      <c r="AD27" s="222" t="e">
        <f>#REF!</f>
        <v>#REF!</v>
      </c>
      <c r="AE27" s="223" t="e">
        <f>#REF!</f>
        <v>#REF!</v>
      </c>
      <c r="AF27" s="119" t="e">
        <f t="shared" si="11"/>
        <v>#REF!</v>
      </c>
      <c r="AG27" s="222" t="e">
        <f>#REF!</f>
        <v>#REF!</v>
      </c>
      <c r="AH27" s="223" t="e">
        <f>#REF!</f>
        <v>#REF!</v>
      </c>
      <c r="AI27" s="119" t="e">
        <f t="shared" si="12"/>
        <v>#REF!</v>
      </c>
      <c r="AJ27" s="224" t="e">
        <f t="shared" si="22"/>
        <v>#REF!</v>
      </c>
      <c r="AK27" s="224" t="e">
        <f t="shared" si="13"/>
        <v>#REF!</v>
      </c>
      <c r="AL27" s="119" t="e">
        <f t="shared" si="14"/>
        <v>#REF!</v>
      </c>
      <c r="AM27" s="222" t="e">
        <f>#REF!</f>
        <v>#REF!</v>
      </c>
      <c r="AN27" s="223" t="e">
        <f>#REF!</f>
        <v>#REF!</v>
      </c>
      <c r="AO27" s="119" t="e">
        <f t="shared" si="15"/>
        <v>#REF!</v>
      </c>
      <c r="AP27" s="116" t="e">
        <f>#REF!</f>
        <v>#REF!</v>
      </c>
      <c r="AQ27" s="4" t="e">
        <f>#REF!</f>
        <v>#REF!</v>
      </c>
      <c r="AR27" s="119" t="e">
        <f t="shared" si="16"/>
        <v>#REF!</v>
      </c>
      <c r="AS27" s="222" t="e">
        <f>#REF!</f>
        <v>#REF!</v>
      </c>
      <c r="AT27" s="223" t="e">
        <f>#REF!</f>
        <v>#REF!</v>
      </c>
      <c r="AU27" s="119" t="e">
        <f t="shared" si="17"/>
        <v>#REF!</v>
      </c>
      <c r="AV27" s="222" t="e">
        <f t="shared" si="23"/>
        <v>#REF!</v>
      </c>
      <c r="AW27" s="222" t="e">
        <f t="shared" si="24"/>
        <v>#REF!</v>
      </c>
      <c r="AX27" s="119" t="e">
        <f t="shared" si="18"/>
        <v>#REF!</v>
      </c>
      <c r="AY27" s="224" t="e">
        <f t="shared" si="25"/>
        <v>#REF!</v>
      </c>
      <c r="AZ27" s="224" t="e">
        <f t="shared" si="19"/>
        <v>#REF!</v>
      </c>
      <c r="BA27" s="143" t="e">
        <f t="shared" si="28"/>
        <v>#REF!</v>
      </c>
      <c r="BB27" s="153" t="e">
        <f t="shared" si="30"/>
        <v>#REF!</v>
      </c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</row>
    <row r="28" spans="1:278" s="65" customFormat="1" ht="43.5" customHeight="1">
      <c r="A28" s="57" t="s">
        <v>56</v>
      </c>
      <c r="B28" s="58" t="s">
        <v>57</v>
      </c>
      <c r="C28" s="116" t="e">
        <f>#REF!</f>
        <v>#REF!</v>
      </c>
      <c r="D28" s="4" t="e">
        <f>#REF!</f>
        <v>#REF!</v>
      </c>
      <c r="E28" s="119" t="e">
        <f t="shared" si="21"/>
        <v>#REF!</v>
      </c>
      <c r="F28" s="223" t="e">
        <f>#REF!</f>
        <v>#REF!</v>
      </c>
      <c r="G28" s="223" t="e">
        <f>#REF!</f>
        <v>#REF!</v>
      </c>
      <c r="H28" s="119" t="e">
        <f t="shared" si="2"/>
        <v>#REF!</v>
      </c>
      <c r="I28" s="4" t="e">
        <f>#REF!</f>
        <v>#REF!</v>
      </c>
      <c r="J28" s="4" t="e">
        <f>#REF!</f>
        <v>#REF!</v>
      </c>
      <c r="K28" s="119" t="e">
        <f t="shared" si="0"/>
        <v>#REF!</v>
      </c>
      <c r="L28" s="89" t="e">
        <f t="shared" si="31"/>
        <v>#REF!</v>
      </c>
      <c r="M28" s="155" t="e">
        <f t="shared" si="27"/>
        <v>#REF!</v>
      </c>
      <c r="N28" s="119" t="e">
        <f t="shared" si="4"/>
        <v>#REF!</v>
      </c>
      <c r="O28" s="4" t="e">
        <f>#REF!</f>
        <v>#REF!</v>
      </c>
      <c r="P28" s="4" t="e">
        <f>#REF!</f>
        <v>#REF!</v>
      </c>
      <c r="Q28" s="119" t="e">
        <f t="shared" si="5"/>
        <v>#REF!</v>
      </c>
      <c r="R28" s="116" t="e">
        <f>#REF!</f>
        <v>#REF!</v>
      </c>
      <c r="S28" s="4" t="e">
        <f>#REF!</f>
        <v>#REF!</v>
      </c>
      <c r="T28" s="119" t="e">
        <f t="shared" si="6"/>
        <v>#REF!</v>
      </c>
      <c r="U28" s="222" t="e">
        <f>#REF!</f>
        <v>#REF!</v>
      </c>
      <c r="V28" s="223" t="e">
        <f>#REF!</f>
        <v>#REF!</v>
      </c>
      <c r="W28" s="119" t="e">
        <f t="shared" si="7"/>
        <v>#REF!</v>
      </c>
      <c r="X28" s="155" t="e">
        <f t="shared" si="8"/>
        <v>#REF!</v>
      </c>
      <c r="Y28" s="155" t="e">
        <f t="shared" si="9"/>
        <v>#REF!</v>
      </c>
      <c r="Z28" s="126" t="e">
        <f t="shared" si="1"/>
        <v>#REF!</v>
      </c>
      <c r="AA28" s="222" t="e">
        <f>#REF!</f>
        <v>#REF!</v>
      </c>
      <c r="AB28" s="223" t="e">
        <f>#REF!</f>
        <v>#REF!</v>
      </c>
      <c r="AC28" s="119" t="e">
        <f t="shared" si="10"/>
        <v>#REF!</v>
      </c>
      <c r="AD28" s="116" t="e">
        <f>#REF!</f>
        <v>#REF!</v>
      </c>
      <c r="AE28" s="4" t="e">
        <f>#REF!</f>
        <v>#REF!</v>
      </c>
      <c r="AF28" s="119" t="e">
        <f t="shared" si="11"/>
        <v>#REF!</v>
      </c>
      <c r="AG28" s="116" t="e">
        <f>#REF!</f>
        <v>#REF!</v>
      </c>
      <c r="AH28" s="4" t="e">
        <f>#REF!</f>
        <v>#REF!</v>
      </c>
      <c r="AI28" s="119" t="e">
        <f t="shared" si="12"/>
        <v>#REF!</v>
      </c>
      <c r="AJ28" s="155" t="e">
        <f t="shared" si="22"/>
        <v>#REF!</v>
      </c>
      <c r="AK28" s="155" t="e">
        <f t="shared" si="13"/>
        <v>#REF!</v>
      </c>
      <c r="AL28" s="119" t="e">
        <f t="shared" si="14"/>
        <v>#REF!</v>
      </c>
      <c r="AM28" s="222" t="e">
        <f>#REF!</f>
        <v>#REF!</v>
      </c>
      <c r="AN28" s="223" t="e">
        <f>#REF!</f>
        <v>#REF!</v>
      </c>
      <c r="AO28" s="119" t="e">
        <f t="shared" si="15"/>
        <v>#REF!</v>
      </c>
      <c r="AP28" s="222" t="e">
        <f>#REF!</f>
        <v>#REF!</v>
      </c>
      <c r="AQ28" s="223" t="e">
        <f>#REF!</f>
        <v>#REF!</v>
      </c>
      <c r="AR28" s="119" t="e">
        <f t="shared" si="16"/>
        <v>#REF!</v>
      </c>
      <c r="AS28" s="116" t="e">
        <f>#REF!</f>
        <v>#REF!</v>
      </c>
      <c r="AT28" s="4" t="e">
        <f>#REF!</f>
        <v>#REF!</v>
      </c>
      <c r="AU28" s="119" t="e">
        <f t="shared" si="17"/>
        <v>#REF!</v>
      </c>
      <c r="AV28" s="222" t="e">
        <f t="shared" si="23"/>
        <v>#REF!</v>
      </c>
      <c r="AW28" s="222" t="e">
        <f t="shared" si="24"/>
        <v>#REF!</v>
      </c>
      <c r="AX28" s="119" t="e">
        <f t="shared" si="18"/>
        <v>#REF!</v>
      </c>
      <c r="AY28" s="158" t="e">
        <f t="shared" si="25"/>
        <v>#REF!</v>
      </c>
      <c r="AZ28" s="158" t="e">
        <f t="shared" si="19"/>
        <v>#REF!</v>
      </c>
      <c r="BA28" s="143" t="e">
        <f t="shared" si="28"/>
        <v>#REF!</v>
      </c>
      <c r="BB28" s="153" t="e">
        <f t="shared" si="30"/>
        <v>#REF!</v>
      </c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</row>
    <row r="29" spans="1:278" s="65" customFormat="1" ht="73.5" customHeight="1">
      <c r="A29" s="57" t="s">
        <v>58</v>
      </c>
      <c r="B29" s="58" t="s">
        <v>59</v>
      </c>
      <c r="C29" s="116" t="e">
        <f>#REF!+#REF!+#REF!</f>
        <v>#REF!</v>
      </c>
      <c r="D29" s="3" t="e">
        <f>#REF!+#REF!+#REF!</f>
        <v>#REF!</v>
      </c>
      <c r="E29" s="119" t="e">
        <f t="shared" si="21"/>
        <v>#REF!</v>
      </c>
      <c r="F29" s="222" t="e">
        <f>#REF!+#REF!+#REF!</f>
        <v>#REF!</v>
      </c>
      <c r="G29" s="222" t="e">
        <f>#REF!+#REF!+#REF!</f>
        <v>#REF!</v>
      </c>
      <c r="H29" s="119" t="e">
        <f t="shared" si="2"/>
        <v>#REF!</v>
      </c>
      <c r="I29" s="222" t="e">
        <f>#REF!+#REF!+#REF!</f>
        <v>#REF!</v>
      </c>
      <c r="J29" s="222" t="e">
        <f>#REF!+#REF!+#REF!</f>
        <v>#REF!</v>
      </c>
      <c r="K29" s="119" t="e">
        <f t="shared" si="0"/>
        <v>#REF!</v>
      </c>
      <c r="L29" s="222" t="e">
        <f t="shared" si="31"/>
        <v>#REF!</v>
      </c>
      <c r="M29" s="224" t="e">
        <f t="shared" si="27"/>
        <v>#REF!</v>
      </c>
      <c r="N29" s="119" t="e">
        <f t="shared" si="4"/>
        <v>#REF!</v>
      </c>
      <c r="O29" s="222" t="e">
        <f>#REF!+#REF!+#REF!</f>
        <v>#REF!</v>
      </c>
      <c r="P29" s="223" t="e">
        <f>#REF!+#REF!+#REF!</f>
        <v>#REF!</v>
      </c>
      <c r="Q29" s="119" t="e">
        <f t="shared" si="5"/>
        <v>#REF!</v>
      </c>
      <c r="R29" s="116" t="e">
        <f>#REF!+#REF!+#REF!</f>
        <v>#REF!</v>
      </c>
      <c r="S29" s="4" t="e">
        <f>#REF!+#REF!+#REF!</f>
        <v>#REF!</v>
      </c>
      <c r="T29" s="119" t="e">
        <f t="shared" si="6"/>
        <v>#REF!</v>
      </c>
      <c r="U29" s="223" t="e">
        <f>#REF!+#REF!+#REF!</f>
        <v>#REF!</v>
      </c>
      <c r="V29" s="223" t="e">
        <f>#REF!+#REF!+#REF!</f>
        <v>#REF!</v>
      </c>
      <c r="W29" s="119" t="e">
        <f t="shared" si="7"/>
        <v>#REF!</v>
      </c>
      <c r="X29" s="224" t="e">
        <f t="shared" si="8"/>
        <v>#REF!</v>
      </c>
      <c r="Y29" s="224" t="e">
        <f t="shared" si="9"/>
        <v>#REF!</v>
      </c>
      <c r="Z29" s="126" t="e">
        <f t="shared" si="1"/>
        <v>#REF!</v>
      </c>
      <c r="AA29" s="223" t="e">
        <f>#REF!+#REF!+#REF!</f>
        <v>#REF!</v>
      </c>
      <c r="AB29" s="223" t="e">
        <f>#REF!+#REF!+#REF!</f>
        <v>#REF!</v>
      </c>
      <c r="AC29" s="119" t="e">
        <f t="shared" si="10"/>
        <v>#REF!</v>
      </c>
      <c r="AD29" s="223" t="e">
        <f>#REF!+#REF!+#REF!</f>
        <v>#REF!</v>
      </c>
      <c r="AE29" s="223" t="e">
        <f>#REF!+#REF!+#REF!</f>
        <v>#REF!</v>
      </c>
      <c r="AF29" s="119" t="e">
        <f t="shared" si="11"/>
        <v>#REF!</v>
      </c>
      <c r="AG29" s="223" t="e">
        <f>#REF!+#REF!+#REF!</f>
        <v>#REF!</v>
      </c>
      <c r="AH29" s="223" t="e">
        <f>#REF!+#REF!+#REF!</f>
        <v>#REF!</v>
      </c>
      <c r="AI29" s="119" t="e">
        <f t="shared" si="12"/>
        <v>#REF!</v>
      </c>
      <c r="AJ29" s="224" t="e">
        <f t="shared" si="22"/>
        <v>#REF!</v>
      </c>
      <c r="AK29" s="224" t="e">
        <f t="shared" si="13"/>
        <v>#REF!</v>
      </c>
      <c r="AL29" s="119" t="e">
        <f t="shared" si="14"/>
        <v>#REF!</v>
      </c>
      <c r="AM29" s="223" t="e">
        <f>#REF!+#REF!+#REF!</f>
        <v>#REF!</v>
      </c>
      <c r="AN29" s="223" t="e">
        <f>#REF!+#REF!+#REF!</f>
        <v>#REF!</v>
      </c>
      <c r="AO29" s="119" t="e">
        <f t="shared" si="15"/>
        <v>#REF!</v>
      </c>
      <c r="AP29" s="223" t="e">
        <f>#REF!+#REF!+#REF!</f>
        <v>#REF!</v>
      </c>
      <c r="AQ29" s="223" t="e">
        <f>#REF!+#REF!+#REF!</f>
        <v>#REF!</v>
      </c>
      <c r="AR29" s="119" t="e">
        <f t="shared" si="16"/>
        <v>#REF!</v>
      </c>
      <c r="AS29" s="223" t="e">
        <f>#REF!+#REF!+#REF!</f>
        <v>#REF!</v>
      </c>
      <c r="AT29" s="223" t="e">
        <f>#REF!+#REF!+#REF!</f>
        <v>#REF!</v>
      </c>
      <c r="AU29" s="119" t="e">
        <f t="shared" si="17"/>
        <v>#REF!</v>
      </c>
      <c r="AV29" s="222" t="e">
        <f t="shared" si="23"/>
        <v>#REF!</v>
      </c>
      <c r="AW29" s="222" t="e">
        <f t="shared" si="24"/>
        <v>#REF!</v>
      </c>
      <c r="AX29" s="119" t="e">
        <f t="shared" si="18"/>
        <v>#REF!</v>
      </c>
      <c r="AY29" s="224" t="e">
        <f t="shared" si="25"/>
        <v>#REF!</v>
      </c>
      <c r="AZ29" s="224">
        <v>2380629</v>
      </c>
      <c r="BA29" s="143" t="e">
        <f t="shared" si="28"/>
        <v>#REF!</v>
      </c>
      <c r="BB29" s="153" t="e">
        <f t="shared" si="30"/>
        <v>#REF!</v>
      </c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</row>
    <row r="30" spans="1:278" s="65" customFormat="1" ht="39.75" customHeight="1">
      <c r="A30" s="57" t="s">
        <v>60</v>
      </c>
      <c r="B30" s="58" t="s">
        <v>61</v>
      </c>
      <c r="C30" s="116" t="e">
        <f>#REF!</f>
        <v>#REF!</v>
      </c>
      <c r="D30" s="3">
        <v>36336</v>
      </c>
      <c r="E30" s="119" t="e">
        <f t="shared" si="21"/>
        <v>#REF!</v>
      </c>
      <c r="F30" s="222" t="e">
        <f>#REF!</f>
        <v>#REF!</v>
      </c>
      <c r="G30" s="222">
        <v>10040</v>
      </c>
      <c r="H30" s="119" t="e">
        <f t="shared" si="2"/>
        <v>#REF!</v>
      </c>
      <c r="I30" s="3" t="e">
        <f>#REF!</f>
        <v>#REF!</v>
      </c>
      <c r="J30" s="3">
        <v>5800</v>
      </c>
      <c r="K30" s="119"/>
      <c r="L30" s="222" t="e">
        <f t="shared" si="31"/>
        <v>#REF!</v>
      </c>
      <c r="M30" s="224">
        <f t="shared" si="27"/>
        <v>52176</v>
      </c>
      <c r="N30" s="119" t="e">
        <f t="shared" si="4"/>
        <v>#REF!</v>
      </c>
      <c r="O30" s="3" t="e">
        <f>#REF!</f>
        <v>#REF!</v>
      </c>
      <c r="P30" s="4" t="e">
        <f>#REF!</f>
        <v>#REF!</v>
      </c>
      <c r="Q30" s="119" t="e">
        <f t="shared" si="5"/>
        <v>#REF!</v>
      </c>
      <c r="R30" s="4" t="e">
        <f>#REF!</f>
        <v>#REF!</v>
      </c>
      <c r="S30" s="4" t="e">
        <f>#REF!</f>
        <v>#REF!</v>
      </c>
      <c r="T30" s="119" t="e">
        <f t="shared" si="6"/>
        <v>#REF!</v>
      </c>
      <c r="U30" s="4" t="e">
        <f>#REF!</f>
        <v>#REF!</v>
      </c>
      <c r="V30" s="4">
        <v>5800</v>
      </c>
      <c r="W30" s="119" t="e">
        <f t="shared" si="7"/>
        <v>#REF!</v>
      </c>
      <c r="X30" s="155" t="e">
        <f t="shared" si="8"/>
        <v>#REF!</v>
      </c>
      <c r="Y30" s="155" t="e">
        <f t="shared" si="9"/>
        <v>#REF!</v>
      </c>
      <c r="Z30" s="126" t="e">
        <f t="shared" si="1"/>
        <v>#REF!</v>
      </c>
      <c r="AA30" s="4" t="e">
        <f>#REF!</f>
        <v>#REF!</v>
      </c>
      <c r="AB30" s="4" t="e">
        <f>#REF!</f>
        <v>#REF!</v>
      </c>
      <c r="AC30" s="119" t="e">
        <f t="shared" si="10"/>
        <v>#REF!</v>
      </c>
      <c r="AD30" s="4" t="e">
        <f>#REF!</f>
        <v>#REF!</v>
      </c>
      <c r="AE30" s="4" t="e">
        <f>#REF!</f>
        <v>#REF!</v>
      </c>
      <c r="AF30" s="119" t="e">
        <f t="shared" si="11"/>
        <v>#REF!</v>
      </c>
      <c r="AG30" s="4">
        <v>5626</v>
      </c>
      <c r="AH30" s="4" t="e">
        <f>#REF!</f>
        <v>#REF!</v>
      </c>
      <c r="AI30" s="119" t="e">
        <f t="shared" si="12"/>
        <v>#REF!</v>
      </c>
      <c r="AJ30" s="155" t="e">
        <f t="shared" si="22"/>
        <v>#REF!</v>
      </c>
      <c r="AK30" s="155" t="e">
        <f t="shared" si="13"/>
        <v>#REF!</v>
      </c>
      <c r="AL30" s="119" t="e">
        <f t="shared" si="14"/>
        <v>#REF!</v>
      </c>
      <c r="AM30" s="4" t="e">
        <f>#REF!</f>
        <v>#REF!</v>
      </c>
      <c r="AN30" s="4" t="e">
        <f>#REF!</f>
        <v>#REF!</v>
      </c>
      <c r="AO30" s="119" t="e">
        <f t="shared" si="15"/>
        <v>#REF!</v>
      </c>
      <c r="AP30" s="4" t="e">
        <f>#REF!</f>
        <v>#REF!</v>
      </c>
      <c r="AQ30" s="4" t="e">
        <f>#REF!</f>
        <v>#REF!</v>
      </c>
      <c r="AR30" s="119" t="e">
        <f t="shared" si="16"/>
        <v>#REF!</v>
      </c>
      <c r="AS30" s="223" t="e">
        <f>#REF!</f>
        <v>#REF!</v>
      </c>
      <c r="AT30" s="223" t="e">
        <f>#REF!</f>
        <v>#REF!</v>
      </c>
      <c r="AU30" s="119" t="e">
        <f t="shared" si="17"/>
        <v>#REF!</v>
      </c>
      <c r="AV30" s="128" t="e">
        <f t="shared" si="23"/>
        <v>#REF!</v>
      </c>
      <c r="AW30" s="128" t="e">
        <f t="shared" si="24"/>
        <v>#REF!</v>
      </c>
      <c r="AX30" s="119" t="e">
        <f t="shared" si="18"/>
        <v>#REF!</v>
      </c>
      <c r="AY30" s="158" t="e">
        <f t="shared" si="25"/>
        <v>#REF!</v>
      </c>
      <c r="AZ30" s="158">
        <v>199242</v>
      </c>
      <c r="BA30" s="143" t="e">
        <f t="shared" si="28"/>
        <v>#REF!</v>
      </c>
      <c r="BB30" s="153" t="e">
        <f t="shared" si="30"/>
        <v>#REF!</v>
      </c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</row>
    <row r="31" spans="1:278" s="66" customFormat="1" ht="36.75" customHeight="1">
      <c r="A31" s="66" t="s">
        <v>62</v>
      </c>
      <c r="B31" s="67" t="s">
        <v>63</v>
      </c>
      <c r="C31" s="155" t="e">
        <f>#REF!</f>
        <v>#REF!</v>
      </c>
      <c r="D31" s="155" t="e">
        <f>#REF!</f>
        <v>#REF!</v>
      </c>
      <c r="E31" s="119" t="e">
        <f t="shared" si="21"/>
        <v>#REF!</v>
      </c>
      <c r="F31" s="155" t="e">
        <f>-#REF!</f>
        <v>#REF!</v>
      </c>
      <c r="G31" s="155" t="e">
        <f>#REF!</f>
        <v>#REF!</v>
      </c>
      <c r="H31" s="119" t="e">
        <f t="shared" si="2"/>
        <v>#REF!</v>
      </c>
      <c r="I31" s="155" t="e">
        <f>#REF!</f>
        <v>#REF!</v>
      </c>
      <c r="J31" s="155" t="e">
        <f>#REF!</f>
        <v>#REF!</v>
      </c>
      <c r="K31" s="119">
        <v>0</v>
      </c>
      <c r="L31" s="155">
        <v>0</v>
      </c>
      <c r="M31" s="155" t="e">
        <f>#REF!</f>
        <v>#REF!</v>
      </c>
      <c r="N31" s="119" t="e">
        <f t="shared" si="4"/>
        <v>#REF!</v>
      </c>
      <c r="O31" s="155">
        <f>O32</f>
        <v>0</v>
      </c>
      <c r="P31" s="155">
        <f>P32</f>
        <v>0</v>
      </c>
      <c r="Q31" s="119" t="e">
        <f>O31/P31</f>
        <v>#DIV/0!</v>
      </c>
      <c r="R31" s="155"/>
      <c r="S31" s="155">
        <f>S32</f>
        <v>0</v>
      </c>
      <c r="T31" s="119" t="e">
        <f t="shared" si="6"/>
        <v>#DIV/0!</v>
      </c>
      <c r="U31" s="155"/>
      <c r="V31" s="155">
        <f>V32</f>
        <v>0</v>
      </c>
      <c r="W31" s="119" t="e">
        <f t="shared" si="7"/>
        <v>#DIV/0!</v>
      </c>
      <c r="X31" s="155">
        <f t="shared" si="8"/>
        <v>0</v>
      </c>
      <c r="Y31" s="155">
        <f t="shared" si="9"/>
        <v>0</v>
      </c>
      <c r="Z31" s="126" t="e">
        <f t="shared" si="1"/>
        <v>#DIV/0!</v>
      </c>
      <c r="AA31" s="66">
        <f>AA32-AA33</f>
        <v>0</v>
      </c>
      <c r="AC31" s="119" t="e">
        <f t="shared" si="10"/>
        <v>#DIV/0!</v>
      </c>
      <c r="AD31" s="66">
        <f>AD32-AD33</f>
        <v>0</v>
      </c>
      <c r="AF31" s="119" t="e">
        <f t="shared" si="11"/>
        <v>#DIV/0!</v>
      </c>
      <c r="AG31" s="66">
        <f>AG32-AG33</f>
        <v>0</v>
      </c>
      <c r="AI31" s="119" t="e">
        <f t="shared" si="12"/>
        <v>#DIV/0!</v>
      </c>
      <c r="AJ31" s="114">
        <f t="shared" si="22"/>
        <v>0</v>
      </c>
      <c r="AK31" s="155">
        <f t="shared" si="13"/>
        <v>0</v>
      </c>
      <c r="AL31" s="119" t="e">
        <f t="shared" si="14"/>
        <v>#DIV/0!</v>
      </c>
      <c r="AM31" s="66">
        <f>AM32-AM33</f>
        <v>0</v>
      </c>
      <c r="AN31" s="66">
        <f>AN32-AN33</f>
        <v>0</v>
      </c>
      <c r="AO31" s="119" t="e">
        <f t="shared" si="15"/>
        <v>#DIV/0!</v>
      </c>
      <c r="AP31" s="66">
        <f>AP32-AP33</f>
        <v>0</v>
      </c>
      <c r="AQ31" s="66">
        <f>AQ32-AQ33</f>
        <v>0</v>
      </c>
      <c r="AR31" s="119" t="e">
        <f t="shared" si="16"/>
        <v>#DIV/0!</v>
      </c>
      <c r="AS31" s="66">
        <f>AS32-AS33</f>
        <v>0</v>
      </c>
      <c r="AT31" s="66">
        <f>AT32-AT33</f>
        <v>0</v>
      </c>
      <c r="AU31" s="119" t="e">
        <f t="shared" si="17"/>
        <v>#DIV/0!</v>
      </c>
      <c r="AV31" s="128">
        <f t="shared" si="23"/>
        <v>0</v>
      </c>
      <c r="AW31" s="128">
        <f t="shared" si="24"/>
        <v>0</v>
      </c>
      <c r="AX31" s="119" t="e">
        <f t="shared" si="18"/>
        <v>#DIV/0!</v>
      </c>
      <c r="AY31" s="158">
        <f t="shared" si="25"/>
        <v>0</v>
      </c>
      <c r="AZ31" s="158" t="e">
        <f t="shared" si="19"/>
        <v>#REF!</v>
      </c>
      <c r="BA31" s="143" t="e">
        <f t="shared" si="28"/>
        <v>#REF!</v>
      </c>
      <c r="BB31" s="153" t="e">
        <f t="shared" si="30"/>
        <v>#REF!</v>
      </c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8"/>
      <c r="EU31" s="68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8"/>
      <c r="FJ31" s="68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8"/>
      <c r="FY31" s="68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8"/>
      <c r="GN31" s="68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8"/>
      <c r="HC31" s="68"/>
      <c r="HD31" s="68"/>
      <c r="HE31" s="68"/>
      <c r="HF31" s="68"/>
      <c r="HG31" s="68"/>
      <c r="HH31" s="68"/>
      <c r="HI31" s="68"/>
      <c r="HJ31" s="68"/>
      <c r="HK31" s="68"/>
      <c r="HL31" s="68"/>
      <c r="HM31" s="68"/>
      <c r="HN31" s="68"/>
      <c r="HO31" s="68"/>
      <c r="HP31" s="68"/>
      <c r="HQ31" s="68"/>
      <c r="HR31" s="68"/>
      <c r="HS31" s="68"/>
      <c r="HT31" s="68"/>
      <c r="HU31" s="68"/>
      <c r="HV31" s="68"/>
      <c r="HW31" s="68"/>
      <c r="HX31" s="68"/>
      <c r="HY31" s="68"/>
      <c r="HZ31" s="68"/>
      <c r="IA31" s="68"/>
      <c r="IB31" s="68"/>
      <c r="IC31" s="68"/>
      <c r="ID31" s="68"/>
      <c r="IE31" s="68"/>
      <c r="IF31" s="68"/>
      <c r="IG31" s="68"/>
      <c r="IH31" s="68"/>
      <c r="II31" s="68"/>
      <c r="IJ31" s="68"/>
      <c r="IK31" s="68"/>
      <c r="IL31" s="68"/>
      <c r="IM31" s="68"/>
      <c r="IN31" s="68"/>
      <c r="IO31" s="68"/>
      <c r="IP31" s="68"/>
      <c r="IQ31" s="68"/>
      <c r="IR31" s="68"/>
      <c r="IS31" s="68"/>
      <c r="IT31" s="68"/>
      <c r="IU31" s="68"/>
      <c r="IV31" s="68"/>
      <c r="IW31" s="68"/>
      <c r="IX31" s="68"/>
      <c r="IY31" s="68"/>
      <c r="IZ31" s="68"/>
      <c r="JA31" s="68"/>
      <c r="JB31" s="68"/>
      <c r="JC31" s="68"/>
      <c r="JD31" s="68"/>
      <c r="JE31" s="68"/>
      <c r="JF31" s="68"/>
      <c r="JG31" s="68"/>
      <c r="JH31" s="68"/>
      <c r="JI31" s="68"/>
      <c r="JJ31" s="68"/>
      <c r="JK31" s="68"/>
      <c r="JL31" s="68"/>
      <c r="JM31" s="68"/>
      <c r="JN31" s="68"/>
      <c r="JO31" s="68"/>
      <c r="JP31" s="68"/>
      <c r="JQ31" s="68"/>
      <c r="JR31" s="68"/>
    </row>
    <row r="32" spans="1:278" s="57" customFormat="1" ht="35.25" hidden="1" customHeight="1" outlineLevel="1">
      <c r="A32" s="57" t="s">
        <v>64</v>
      </c>
      <c r="B32" s="61" t="s">
        <v>65</v>
      </c>
      <c r="C32" s="116"/>
      <c r="D32" s="3"/>
      <c r="E32" s="119" t="e">
        <f t="shared" si="21"/>
        <v>#DIV/0!</v>
      </c>
      <c r="F32" s="3"/>
      <c r="G32" s="3"/>
      <c r="H32" s="119" t="e">
        <f t="shared" si="2"/>
        <v>#DIV/0!</v>
      </c>
      <c r="I32" s="3"/>
      <c r="J32" s="3"/>
      <c r="K32" s="122"/>
      <c r="L32" s="89"/>
      <c r="M32" s="89" t="e">
        <f>SUM(D32:J32)</f>
        <v>#DIV/0!</v>
      </c>
      <c r="N32" s="119" t="e">
        <f t="shared" si="4"/>
        <v>#DIV/0!</v>
      </c>
      <c r="O32" s="115"/>
      <c r="P32" s="3"/>
      <c r="Q32" s="119" t="e">
        <f t="shared" si="5"/>
        <v>#DIV/0!</v>
      </c>
      <c r="R32" s="3"/>
      <c r="S32" s="3"/>
      <c r="T32" s="119" t="e">
        <f t="shared" si="6"/>
        <v>#DIV/0!</v>
      </c>
      <c r="U32" s="3"/>
      <c r="V32" s="3"/>
      <c r="W32" s="119" t="e">
        <f t="shared" si="7"/>
        <v>#DIV/0!</v>
      </c>
      <c r="X32" s="155">
        <f t="shared" si="8"/>
        <v>0</v>
      </c>
      <c r="Y32" s="155">
        <f t="shared" si="9"/>
        <v>0</v>
      </c>
      <c r="Z32" s="126" t="e">
        <f t="shared" si="1"/>
        <v>#DIV/0!</v>
      </c>
      <c r="AC32" s="119" t="e">
        <f t="shared" si="10"/>
        <v>#DIV/0!</v>
      </c>
      <c r="AF32" s="119" t="e">
        <f t="shared" si="11"/>
        <v>#DIV/0!</v>
      </c>
      <c r="AI32" s="119" t="e">
        <f t="shared" si="12"/>
        <v>#DIV/0!</v>
      </c>
      <c r="AJ32" s="155">
        <f t="shared" si="22"/>
        <v>0</v>
      </c>
      <c r="AK32" s="155">
        <f t="shared" si="13"/>
        <v>0</v>
      </c>
      <c r="AL32" s="119" t="e">
        <f t="shared" si="14"/>
        <v>#DIV/0!</v>
      </c>
      <c r="AO32" s="119" t="e">
        <f t="shared" si="15"/>
        <v>#DIV/0!</v>
      </c>
      <c r="AR32" s="119" t="e">
        <f t="shared" si="16"/>
        <v>#DIV/0!</v>
      </c>
      <c r="AU32" s="119" t="e">
        <f t="shared" si="17"/>
        <v>#DIV/0!</v>
      </c>
      <c r="AV32" s="128">
        <f t="shared" si="23"/>
        <v>0</v>
      </c>
      <c r="AW32" s="128">
        <f t="shared" si="24"/>
        <v>0</v>
      </c>
      <c r="AX32" s="119" t="e">
        <f t="shared" si="18"/>
        <v>#DIV/0!</v>
      </c>
      <c r="AY32" s="158">
        <f t="shared" si="25"/>
        <v>0</v>
      </c>
      <c r="AZ32" s="158" t="e">
        <f t="shared" si="19"/>
        <v>#DIV/0!</v>
      </c>
      <c r="BA32" s="143" t="e">
        <f t="shared" si="28"/>
        <v>#DIV/0!</v>
      </c>
      <c r="BB32" s="153" t="e">
        <f t="shared" si="30"/>
        <v>#DIV/0!</v>
      </c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69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1"/>
      <c r="FI32" s="71"/>
      <c r="FJ32" s="71"/>
      <c r="FK32" s="71"/>
      <c r="FL32" s="71"/>
      <c r="FM32" s="71"/>
      <c r="FN32" s="71"/>
      <c r="FO32" s="71"/>
      <c r="FP32" s="71"/>
      <c r="FQ32" s="71"/>
      <c r="FR32" s="71"/>
      <c r="FS32" s="71"/>
      <c r="FT32" s="71"/>
      <c r="FU32" s="71"/>
      <c r="FV32" s="71"/>
      <c r="FW32" s="71"/>
      <c r="FX32" s="71"/>
      <c r="FY32" s="71"/>
      <c r="FZ32" s="71"/>
      <c r="GA32" s="71"/>
      <c r="GB32" s="71"/>
      <c r="GC32" s="71"/>
      <c r="GD32" s="71"/>
      <c r="GE32" s="71"/>
      <c r="GF32" s="71"/>
      <c r="GG32" s="71"/>
      <c r="GH32" s="71"/>
      <c r="GI32" s="71"/>
      <c r="GJ32" s="71"/>
      <c r="GK32" s="71"/>
      <c r="GL32" s="71"/>
      <c r="GM32" s="71"/>
      <c r="GN32" s="71"/>
      <c r="GO32" s="71"/>
      <c r="GP32" s="71"/>
      <c r="GQ32" s="71"/>
      <c r="GR32" s="71"/>
      <c r="GS32" s="71"/>
      <c r="GT32" s="71"/>
      <c r="GU32" s="71"/>
      <c r="GV32" s="71"/>
      <c r="GW32" s="71"/>
      <c r="GX32" s="71"/>
      <c r="GY32" s="71"/>
      <c r="GZ32" s="71"/>
      <c r="HA32" s="71"/>
      <c r="HB32" s="71"/>
      <c r="HC32" s="71"/>
      <c r="HD32" s="71"/>
      <c r="HE32" s="71"/>
      <c r="HF32" s="71"/>
      <c r="HG32" s="71"/>
      <c r="HH32" s="71"/>
      <c r="HI32" s="71"/>
      <c r="HJ32" s="71"/>
      <c r="HK32" s="71"/>
      <c r="HL32" s="71"/>
      <c r="HM32" s="71"/>
      <c r="HN32" s="71"/>
      <c r="HO32" s="71"/>
      <c r="HP32" s="71"/>
      <c r="HQ32" s="71"/>
      <c r="HR32" s="71"/>
      <c r="HS32" s="71"/>
      <c r="HT32" s="71"/>
      <c r="HU32" s="71"/>
      <c r="HV32" s="71"/>
      <c r="HW32" s="71"/>
      <c r="HX32" s="71"/>
      <c r="HY32" s="71"/>
      <c r="HZ32" s="71"/>
      <c r="IA32" s="71"/>
      <c r="IB32" s="71"/>
      <c r="IC32" s="71"/>
      <c r="ID32" s="71"/>
      <c r="IE32" s="71"/>
      <c r="IF32" s="71"/>
      <c r="IG32" s="71"/>
      <c r="IH32" s="71"/>
      <c r="II32" s="71"/>
      <c r="IJ32" s="71"/>
      <c r="IK32" s="71"/>
      <c r="IL32" s="71"/>
      <c r="IM32" s="71"/>
      <c r="IN32" s="71"/>
      <c r="IO32" s="71"/>
      <c r="IP32" s="71"/>
      <c r="IQ32" s="71"/>
      <c r="IR32" s="71"/>
      <c r="IS32" s="71"/>
      <c r="IT32" s="71"/>
      <c r="IU32" s="71"/>
      <c r="IV32" s="71"/>
      <c r="IW32" s="71"/>
      <c r="IX32" s="71"/>
      <c r="IY32" s="71"/>
      <c r="IZ32" s="71"/>
      <c r="JA32" s="71"/>
      <c r="JB32" s="71"/>
      <c r="JC32" s="71"/>
      <c r="JD32" s="71"/>
      <c r="JE32" s="71"/>
      <c r="JF32" s="71"/>
      <c r="JG32" s="71"/>
      <c r="JH32" s="71"/>
      <c r="JI32" s="71"/>
      <c r="JJ32" s="71"/>
      <c r="JK32" s="71"/>
      <c r="JL32" s="71"/>
      <c r="JM32" s="71"/>
      <c r="JN32" s="71"/>
      <c r="JO32" s="71"/>
      <c r="JP32" s="71"/>
      <c r="JQ32" s="71"/>
      <c r="JR32" s="71"/>
    </row>
    <row r="33" spans="1:117" s="57" customFormat="1" ht="27.75" hidden="1" customHeight="1" outlineLevel="1">
      <c r="A33" s="57" t="s">
        <v>66</v>
      </c>
      <c r="B33" s="61" t="s">
        <v>67</v>
      </c>
      <c r="C33" s="116"/>
      <c r="D33" s="3"/>
      <c r="E33" s="119" t="e">
        <f t="shared" si="21"/>
        <v>#DIV/0!</v>
      </c>
      <c r="F33" s="3"/>
      <c r="G33" s="3"/>
      <c r="H33" s="119" t="e">
        <f t="shared" si="2"/>
        <v>#DIV/0!</v>
      </c>
      <c r="I33" s="3"/>
      <c r="J33" s="3"/>
      <c r="K33" s="122"/>
      <c r="L33" s="89"/>
      <c r="M33" s="89"/>
      <c r="N33" s="119" t="e">
        <f t="shared" si="4"/>
        <v>#DIV/0!</v>
      </c>
      <c r="O33" s="115"/>
      <c r="P33" s="3"/>
      <c r="Q33" s="119" t="e">
        <f t="shared" si="5"/>
        <v>#DIV/0!</v>
      </c>
      <c r="R33" s="3"/>
      <c r="S33" s="3"/>
      <c r="T33" s="119" t="e">
        <f t="shared" si="6"/>
        <v>#DIV/0!</v>
      </c>
      <c r="U33" s="3"/>
      <c r="V33" s="3"/>
      <c r="W33" s="119" t="e">
        <f t="shared" si="7"/>
        <v>#DIV/0!</v>
      </c>
      <c r="X33" s="155">
        <f t="shared" si="8"/>
        <v>0</v>
      </c>
      <c r="Y33" s="155">
        <f t="shared" si="9"/>
        <v>0</v>
      </c>
      <c r="Z33" s="126" t="e">
        <f t="shared" si="1"/>
        <v>#DIV/0!</v>
      </c>
      <c r="AC33" s="119" t="e">
        <f t="shared" si="10"/>
        <v>#DIV/0!</v>
      </c>
      <c r="AF33" s="119" t="e">
        <f t="shared" si="11"/>
        <v>#DIV/0!</v>
      </c>
      <c r="AI33" s="119" t="e">
        <f t="shared" si="12"/>
        <v>#DIV/0!</v>
      </c>
      <c r="AJ33" s="155">
        <f t="shared" si="22"/>
        <v>0</v>
      </c>
      <c r="AK33" s="155">
        <f t="shared" si="13"/>
        <v>0</v>
      </c>
      <c r="AL33" s="119" t="e">
        <f t="shared" si="14"/>
        <v>#DIV/0!</v>
      </c>
      <c r="AO33" s="119" t="e">
        <f t="shared" si="15"/>
        <v>#DIV/0!</v>
      </c>
      <c r="AR33" s="119" t="e">
        <f t="shared" si="16"/>
        <v>#DIV/0!</v>
      </c>
      <c r="AU33" s="119" t="e">
        <f t="shared" si="17"/>
        <v>#DIV/0!</v>
      </c>
      <c r="AV33" s="128">
        <f t="shared" si="23"/>
        <v>0</v>
      </c>
      <c r="AW33" s="128">
        <f t="shared" si="24"/>
        <v>0</v>
      </c>
      <c r="AX33" s="119" t="e">
        <f t="shared" si="18"/>
        <v>#DIV/0!</v>
      </c>
      <c r="AY33" s="158">
        <f t="shared" si="25"/>
        <v>0</v>
      </c>
      <c r="AZ33" s="158">
        <f t="shared" si="19"/>
        <v>0</v>
      </c>
      <c r="BA33" s="143" t="e">
        <f t="shared" si="28"/>
        <v>#DIV/0!</v>
      </c>
      <c r="BB33" s="153">
        <f t="shared" si="30"/>
        <v>0</v>
      </c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72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</row>
    <row r="34" spans="1:117" s="56" customFormat="1" ht="61.5" customHeight="1" collapsed="1">
      <c r="A34" s="52">
        <v>4</v>
      </c>
      <c r="B34" s="62" t="s">
        <v>68</v>
      </c>
      <c r="C34" s="2" t="e">
        <f>C14-C19-C31</f>
        <v>#REF!</v>
      </c>
      <c r="D34" s="2" t="e">
        <f>D14-D19-D31</f>
        <v>#REF!</v>
      </c>
      <c r="E34" s="119" t="e">
        <f t="shared" si="21"/>
        <v>#REF!</v>
      </c>
      <c r="F34" s="2" t="e">
        <f>F14-F19+F31</f>
        <v>#REF!</v>
      </c>
      <c r="G34" s="2" t="e">
        <f>G14-G19-G31</f>
        <v>#REF!</v>
      </c>
      <c r="H34" s="119" t="e">
        <f>F34/G34</f>
        <v>#REF!</v>
      </c>
      <c r="I34" s="2" t="e">
        <f>I14-I19-I31</f>
        <v>#REF!</v>
      </c>
      <c r="J34" s="2" t="e">
        <f>J14-J19-J31</f>
        <v>#REF!</v>
      </c>
      <c r="K34" s="119" t="e">
        <f>I34/J34</f>
        <v>#REF!</v>
      </c>
      <c r="L34" s="155" t="e">
        <f>C34+F34+I34</f>
        <v>#REF!</v>
      </c>
      <c r="M34" s="155" t="e">
        <f t="shared" ref="L34:M36" si="32">D34+G34+J34</f>
        <v>#REF!</v>
      </c>
      <c r="N34" s="119" t="e">
        <f t="shared" si="4"/>
        <v>#REF!</v>
      </c>
      <c r="O34" s="2" t="e">
        <f>O14-O19-O31</f>
        <v>#REF!</v>
      </c>
      <c r="P34" s="2" t="e">
        <f>P14-P19-P31</f>
        <v>#REF!</v>
      </c>
      <c r="Q34" s="119" t="e">
        <f>O34/P34</f>
        <v>#REF!</v>
      </c>
      <c r="R34" s="2" t="e">
        <f>R14-R19-R31</f>
        <v>#REF!</v>
      </c>
      <c r="S34" s="2" t="e">
        <f>S14-S19-S31</f>
        <v>#REF!</v>
      </c>
      <c r="T34" s="119" t="e">
        <f t="shared" si="6"/>
        <v>#REF!</v>
      </c>
      <c r="U34" s="2" t="e">
        <f>U14-U19-U31</f>
        <v>#REF!</v>
      </c>
      <c r="V34" s="2" t="e">
        <f>V14-V19-V31</f>
        <v>#REF!</v>
      </c>
      <c r="W34" s="119" t="e">
        <f t="shared" si="7"/>
        <v>#REF!</v>
      </c>
      <c r="X34" s="155" t="e">
        <f t="shared" si="8"/>
        <v>#REF!</v>
      </c>
      <c r="Y34" s="155" t="e">
        <f t="shared" si="9"/>
        <v>#REF!</v>
      </c>
      <c r="Z34" s="126" t="e">
        <f t="shared" si="1"/>
        <v>#REF!</v>
      </c>
      <c r="AA34" s="2" t="e">
        <f>AA14-AA19-AA31</f>
        <v>#REF!</v>
      </c>
      <c r="AB34" s="2" t="e">
        <f t="shared" ref="AB34:AH34" si="33">AB14-AB19-AB31</f>
        <v>#REF!</v>
      </c>
      <c r="AC34" s="119" t="e">
        <f t="shared" si="10"/>
        <v>#REF!</v>
      </c>
      <c r="AD34" s="2" t="e">
        <f t="shared" si="33"/>
        <v>#REF!</v>
      </c>
      <c r="AE34" s="2" t="e">
        <f t="shared" si="33"/>
        <v>#REF!</v>
      </c>
      <c r="AF34" s="119" t="e">
        <f t="shared" si="11"/>
        <v>#REF!</v>
      </c>
      <c r="AG34" s="2" t="e">
        <f>AG14-AG19-AG31</f>
        <v>#REF!</v>
      </c>
      <c r="AH34" s="2" t="e">
        <f t="shared" si="33"/>
        <v>#REF!</v>
      </c>
      <c r="AI34" s="119" t="e">
        <f t="shared" si="12"/>
        <v>#REF!</v>
      </c>
      <c r="AJ34" s="155" t="e">
        <f t="shared" si="22"/>
        <v>#REF!</v>
      </c>
      <c r="AK34" s="114" t="e">
        <f t="shared" ref="AK34" si="34">AK14-AK19-AK31</f>
        <v>#REF!</v>
      </c>
      <c r="AL34" s="119" t="e">
        <f t="shared" si="14"/>
        <v>#REF!</v>
      </c>
      <c r="AM34" s="2" t="e">
        <f>AM14-AM19-AM31</f>
        <v>#REF!</v>
      </c>
      <c r="AN34" s="2" t="e">
        <f>AN14-AN19-AN31</f>
        <v>#REF!</v>
      </c>
      <c r="AO34" s="119" t="e">
        <f t="shared" si="15"/>
        <v>#REF!</v>
      </c>
      <c r="AP34" s="2" t="e">
        <f>AP14-AP19-AP31</f>
        <v>#REF!</v>
      </c>
      <c r="AQ34" s="2" t="e">
        <f>AQ14-AQ19-AQ31</f>
        <v>#REF!</v>
      </c>
      <c r="AR34" s="119" t="e">
        <f t="shared" si="16"/>
        <v>#REF!</v>
      </c>
      <c r="AS34" s="2" t="e">
        <f>AS14-AS19-AS31</f>
        <v>#REF!</v>
      </c>
      <c r="AT34" s="2">
        <f>AT14-AT19-AT31</f>
        <v>1743117</v>
      </c>
      <c r="AU34" s="119" t="e">
        <f t="shared" si="17"/>
        <v>#REF!</v>
      </c>
      <c r="AV34" s="128" t="e">
        <f t="shared" si="23"/>
        <v>#REF!</v>
      </c>
      <c r="AW34" s="128" t="e">
        <f t="shared" si="24"/>
        <v>#REF!</v>
      </c>
      <c r="AX34" s="119" t="e">
        <f t="shared" si="18"/>
        <v>#REF!</v>
      </c>
      <c r="AY34" s="158" t="e">
        <f t="shared" si="25"/>
        <v>#REF!</v>
      </c>
      <c r="AZ34" s="158">
        <v>16643273</v>
      </c>
      <c r="BA34" s="143" t="e">
        <f t="shared" si="28"/>
        <v>#REF!</v>
      </c>
      <c r="BB34" s="153" t="e">
        <f t="shared" si="30"/>
        <v>#REF!</v>
      </c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5"/>
      <c r="CX34" s="55"/>
      <c r="CY34" s="55"/>
      <c r="CZ34" s="55"/>
      <c r="DA34" s="55"/>
      <c r="DB34" s="55"/>
      <c r="DC34" s="55"/>
      <c r="DD34" s="55"/>
      <c r="DE34" s="55"/>
      <c r="DF34" s="55"/>
      <c r="DG34" s="55"/>
      <c r="DH34" s="55"/>
      <c r="DI34" s="55"/>
      <c r="DJ34" s="55"/>
      <c r="DK34" s="55"/>
      <c r="DL34" s="55"/>
      <c r="DM34" s="55"/>
    </row>
    <row r="35" spans="1:117" s="86" customFormat="1" ht="24" customHeight="1">
      <c r="A35" s="91">
        <v>5</v>
      </c>
      <c r="B35" s="92" t="s">
        <v>69</v>
      </c>
      <c r="C35" s="90"/>
      <c r="D35" s="90"/>
      <c r="E35" s="119" t="e">
        <f>C35/D35</f>
        <v>#DIV/0!</v>
      </c>
      <c r="F35" s="90"/>
      <c r="G35" s="90"/>
      <c r="H35" s="119" t="e">
        <f>F35/G35</f>
        <v>#DIV/0!</v>
      </c>
      <c r="I35" s="90">
        <f>10250+287145</f>
        <v>297395</v>
      </c>
      <c r="J35" s="90">
        <v>395000</v>
      </c>
      <c r="K35" s="119">
        <v>0</v>
      </c>
      <c r="L35" s="155">
        <f t="shared" si="32"/>
        <v>297395</v>
      </c>
      <c r="M35" s="155">
        <f t="shared" si="32"/>
        <v>395000</v>
      </c>
      <c r="N35" s="119">
        <f t="shared" si="4"/>
        <v>0.7528987341772152</v>
      </c>
      <c r="O35" s="90">
        <v>672501</v>
      </c>
      <c r="P35" s="90">
        <v>395000</v>
      </c>
      <c r="Q35" s="119">
        <f t="shared" si="5"/>
        <v>1.7025341772151898</v>
      </c>
      <c r="R35" s="90"/>
      <c r="S35" s="90"/>
      <c r="T35" s="119" t="e">
        <f t="shared" si="6"/>
        <v>#DIV/0!</v>
      </c>
      <c r="U35" s="90"/>
      <c r="V35" s="90"/>
      <c r="W35" s="119" t="e">
        <f t="shared" si="7"/>
        <v>#DIV/0!</v>
      </c>
      <c r="X35" s="155">
        <f t="shared" si="8"/>
        <v>672501</v>
      </c>
      <c r="Y35" s="155">
        <f t="shared" si="9"/>
        <v>395000</v>
      </c>
      <c r="Z35" s="126">
        <f t="shared" si="1"/>
        <v>1.7025341772151898</v>
      </c>
      <c r="AA35" s="90">
        <v>512641</v>
      </c>
      <c r="AB35" s="90">
        <v>395000</v>
      </c>
      <c r="AC35" s="119">
        <f t="shared" si="10"/>
        <v>1.2978253164556961</v>
      </c>
      <c r="AD35" s="90"/>
      <c r="AE35" s="90"/>
      <c r="AF35" s="119" t="e">
        <f t="shared" si="11"/>
        <v>#DIV/0!</v>
      </c>
      <c r="AG35" s="90"/>
      <c r="AH35" s="90"/>
      <c r="AI35" s="119" t="e">
        <f t="shared" si="12"/>
        <v>#DIV/0!</v>
      </c>
      <c r="AJ35" s="155">
        <f t="shared" si="22"/>
        <v>512641</v>
      </c>
      <c r="AK35" s="155">
        <f t="shared" si="13"/>
        <v>395000</v>
      </c>
      <c r="AL35" s="119">
        <f t="shared" si="14"/>
        <v>1.2978253164556961</v>
      </c>
      <c r="AM35" s="90">
        <v>554979</v>
      </c>
      <c r="AN35" s="90">
        <v>395000</v>
      </c>
      <c r="AO35" s="119">
        <f t="shared" si="15"/>
        <v>1.4050101265822785</v>
      </c>
      <c r="AP35" s="90"/>
      <c r="AQ35" s="90">
        <v>0</v>
      </c>
      <c r="AR35" s="119" t="e">
        <f t="shared" si="16"/>
        <v>#DIV/0!</v>
      </c>
      <c r="AS35" s="90">
        <v>0</v>
      </c>
      <c r="AT35" s="90">
        <v>0</v>
      </c>
      <c r="AU35" s="119" t="e">
        <f t="shared" si="17"/>
        <v>#DIV/0!</v>
      </c>
      <c r="AV35" s="128">
        <f>AM35+AP35+AS35</f>
        <v>554979</v>
      </c>
      <c r="AW35" s="128">
        <f t="shared" si="24"/>
        <v>395000</v>
      </c>
      <c r="AX35" s="119">
        <f t="shared" si="18"/>
        <v>1.4050101265822785</v>
      </c>
      <c r="AY35" s="158">
        <f>L35+X35+AJ35+AV35</f>
        <v>2037516</v>
      </c>
      <c r="AZ35" s="158">
        <f>M35+Y35+AK35+AW35</f>
        <v>1580000</v>
      </c>
      <c r="BA35" s="143">
        <f t="shared" si="28"/>
        <v>1.2895670886075949</v>
      </c>
      <c r="BB35" s="153">
        <f t="shared" si="30"/>
        <v>457516</v>
      </c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85"/>
      <c r="DC35" s="85"/>
      <c r="DD35" s="85"/>
      <c r="DE35" s="85"/>
      <c r="DF35" s="85"/>
      <c r="DG35" s="85"/>
      <c r="DH35" s="85"/>
      <c r="DI35" s="85"/>
      <c r="DJ35" s="85"/>
      <c r="DK35" s="85"/>
      <c r="DL35" s="85"/>
      <c r="DM35" s="85"/>
    </row>
    <row r="36" spans="1:117" s="74" customFormat="1" ht="58.5" customHeight="1">
      <c r="A36" s="52">
        <v>6</v>
      </c>
      <c r="B36" s="62" t="s">
        <v>70</v>
      </c>
      <c r="C36" s="2" t="e">
        <f>C34-C35</f>
        <v>#REF!</v>
      </c>
      <c r="D36" s="2" t="e">
        <f>D34-D35</f>
        <v>#REF!</v>
      </c>
      <c r="E36" s="119" t="e">
        <f>C36/D36</f>
        <v>#REF!</v>
      </c>
      <c r="F36" s="2" t="e">
        <f>F34-F35</f>
        <v>#REF!</v>
      </c>
      <c r="G36" s="2" t="e">
        <f>G34-G35</f>
        <v>#REF!</v>
      </c>
      <c r="H36" s="119" t="e">
        <f>F36/G36</f>
        <v>#REF!</v>
      </c>
      <c r="I36" s="2" t="e">
        <f>I34-I35</f>
        <v>#REF!</v>
      </c>
      <c r="J36" s="2" t="e">
        <f>J34-J35</f>
        <v>#REF!</v>
      </c>
      <c r="K36" s="119" t="e">
        <f>I36/J36</f>
        <v>#REF!</v>
      </c>
      <c r="L36" s="155" t="e">
        <f>C36+F36+I36</f>
        <v>#REF!</v>
      </c>
      <c r="M36" s="155" t="e">
        <f t="shared" si="32"/>
        <v>#REF!</v>
      </c>
      <c r="N36" s="119" t="e">
        <f>L36/M36</f>
        <v>#REF!</v>
      </c>
      <c r="O36" s="2" t="e">
        <f>O34-O35</f>
        <v>#REF!</v>
      </c>
      <c r="P36" s="2" t="e">
        <f>P34-P35</f>
        <v>#REF!</v>
      </c>
      <c r="Q36" s="119" t="e">
        <f>O36/P36</f>
        <v>#REF!</v>
      </c>
      <c r="R36" s="2" t="e">
        <f t="shared" ref="R36:V36" si="35">R34-R35</f>
        <v>#REF!</v>
      </c>
      <c r="S36" s="2" t="e">
        <f t="shared" si="35"/>
        <v>#REF!</v>
      </c>
      <c r="T36" s="119" t="e">
        <f>R36/S36</f>
        <v>#REF!</v>
      </c>
      <c r="U36" s="2" t="e">
        <f>U34-U35</f>
        <v>#REF!</v>
      </c>
      <c r="V36" s="2" t="e">
        <f t="shared" si="35"/>
        <v>#REF!</v>
      </c>
      <c r="W36" s="119" t="e">
        <f t="shared" si="7"/>
        <v>#REF!</v>
      </c>
      <c r="X36" s="155" t="e">
        <f>O36+R36+U36</f>
        <v>#REF!</v>
      </c>
      <c r="Y36" s="155" t="e">
        <f t="shared" si="9"/>
        <v>#REF!</v>
      </c>
      <c r="Z36" s="126" t="e">
        <f t="shared" si="1"/>
        <v>#REF!</v>
      </c>
      <c r="AA36" s="2" t="e">
        <f>AA34-AA35</f>
        <v>#REF!</v>
      </c>
      <c r="AB36" s="2" t="e">
        <f t="shared" ref="AB36:AH36" si="36">AB34-AB35</f>
        <v>#REF!</v>
      </c>
      <c r="AC36" s="119" t="e">
        <f t="shared" si="10"/>
        <v>#REF!</v>
      </c>
      <c r="AD36" s="2" t="e">
        <f t="shared" si="36"/>
        <v>#REF!</v>
      </c>
      <c r="AE36" s="2" t="e">
        <f t="shared" si="36"/>
        <v>#REF!</v>
      </c>
      <c r="AF36" s="119" t="e">
        <f t="shared" si="11"/>
        <v>#REF!</v>
      </c>
      <c r="AG36" s="2" t="e">
        <f>AG34-AG35</f>
        <v>#REF!</v>
      </c>
      <c r="AH36" s="2" t="e">
        <f t="shared" si="36"/>
        <v>#REF!</v>
      </c>
      <c r="AI36" s="119" t="e">
        <f t="shared" si="12"/>
        <v>#REF!</v>
      </c>
      <c r="AJ36" s="155" t="e">
        <f>AA36+AD36+AG36</f>
        <v>#REF!</v>
      </c>
      <c r="AK36" s="114" t="e">
        <f t="shared" ref="AK36" si="37">AK34-AK35</f>
        <v>#REF!</v>
      </c>
      <c r="AL36" s="119" t="e">
        <f>AJ36/AK36</f>
        <v>#REF!</v>
      </c>
      <c r="AM36" s="2" t="e">
        <f>AM34-AM35</f>
        <v>#REF!</v>
      </c>
      <c r="AN36" s="2" t="e">
        <f>AN34-AN35</f>
        <v>#REF!</v>
      </c>
      <c r="AO36" s="119" t="e">
        <f t="shared" si="15"/>
        <v>#REF!</v>
      </c>
      <c r="AP36" s="2" t="e">
        <f>AP34-AP35</f>
        <v>#REF!</v>
      </c>
      <c r="AQ36" s="2" t="e">
        <f>AQ34-AQ35</f>
        <v>#REF!</v>
      </c>
      <c r="AR36" s="119" t="e">
        <f t="shared" si="16"/>
        <v>#REF!</v>
      </c>
      <c r="AS36" s="2" t="e">
        <f>AS34-AS35</f>
        <v>#REF!</v>
      </c>
      <c r="AT36" s="2">
        <f>AT34-AT35</f>
        <v>1743117</v>
      </c>
      <c r="AU36" s="119" t="e">
        <f>AS36/AT36</f>
        <v>#REF!</v>
      </c>
      <c r="AV36" s="128" t="e">
        <f t="shared" si="23"/>
        <v>#REF!</v>
      </c>
      <c r="AW36" s="128" t="e">
        <f>AN36+AQ36+AT36</f>
        <v>#REF!</v>
      </c>
      <c r="AX36" s="119" t="e">
        <f t="shared" si="18"/>
        <v>#REF!</v>
      </c>
      <c r="AY36" s="158" t="e">
        <f>L36+X36+AJ36+AV36</f>
        <v>#REF!</v>
      </c>
      <c r="AZ36" s="208" t="e">
        <f>M36+Y36+AK36+AW36</f>
        <v>#REF!</v>
      </c>
      <c r="BA36" s="143" t="e">
        <f>AY36/AZ36</f>
        <v>#REF!</v>
      </c>
      <c r="BB36" s="153" t="e">
        <f t="shared" si="30"/>
        <v>#REF!</v>
      </c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</row>
    <row r="37" spans="1:117" s="51" customFormat="1" ht="18.75" customHeight="1">
      <c r="A37" s="161">
        <v>7</v>
      </c>
      <c r="B37" s="148" t="s">
        <v>71</v>
      </c>
      <c r="C37" s="236" t="e">
        <f>AY36/AY13</f>
        <v>#REF!</v>
      </c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  <c r="AM37" s="237"/>
      <c r="AN37" s="237"/>
      <c r="AO37" s="237"/>
      <c r="AP37" s="237"/>
      <c r="AQ37" s="237"/>
      <c r="AR37" s="237"/>
      <c r="AS37" s="237"/>
      <c r="AT37" s="237"/>
      <c r="AU37" s="237"/>
      <c r="AV37" s="237"/>
      <c r="AW37" s="237"/>
      <c r="AX37" s="237"/>
      <c r="AY37" s="237"/>
      <c r="AZ37" s="237"/>
      <c r="BA37" s="237"/>
      <c r="BB37" s="237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</row>
    <row r="38" spans="1:117" s="51" customFormat="1" ht="21.75" customHeight="1">
      <c r="A38" s="251" t="s">
        <v>72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</row>
    <row r="39" spans="1:117" s="84" customFormat="1" ht="33.75" customHeight="1">
      <c r="A39" s="36"/>
      <c r="B39" s="135" t="s">
        <v>73</v>
      </c>
      <c r="C39" s="183" t="e">
        <f>IF(C34/C14&lt;0,0,C34/C14)</f>
        <v>#REF!</v>
      </c>
      <c r="D39" s="183" t="e">
        <f>IF(D34/D14&lt;0,0,D34/D14)</f>
        <v>#REF!</v>
      </c>
      <c r="E39" s="36" t="s">
        <v>74</v>
      </c>
      <c r="F39" s="183" t="e">
        <f>IF(F34/F14&lt;0,0,F34/F14)</f>
        <v>#REF!</v>
      </c>
      <c r="G39" s="183" t="e">
        <f>IF(G34/G14&lt;0,0,G34/G14)</f>
        <v>#REF!</v>
      </c>
      <c r="H39" s="36" t="s">
        <v>74</v>
      </c>
      <c r="I39" s="183" t="e">
        <f>IF(I34/I14&lt;0,0,I34/I14)</f>
        <v>#REF!</v>
      </c>
      <c r="J39" s="183" t="e">
        <f>IF(J34/J14&lt;0,0,J34/J14)</f>
        <v>#REF!</v>
      </c>
      <c r="K39" s="36" t="s">
        <v>74</v>
      </c>
      <c r="L39" s="183" t="e">
        <f>IF(L34/L14&lt;0,0,L34/L14)</f>
        <v>#REF!</v>
      </c>
      <c r="M39" s="183" t="e">
        <f>IF(M34/M14&lt;0,0,M34/M14)</f>
        <v>#REF!</v>
      </c>
      <c r="N39" s="36" t="s">
        <v>74</v>
      </c>
      <c r="O39" s="183" t="e">
        <f>IF(O34/O14&lt;0,0,O34/O14)</f>
        <v>#REF!</v>
      </c>
      <c r="P39" s="183" t="e">
        <f>IF(P34/P14&lt;0,0,P34/P14)</f>
        <v>#REF!</v>
      </c>
      <c r="Q39" s="36" t="s">
        <v>74</v>
      </c>
      <c r="R39" s="183" t="e">
        <f>IF(R34/R14&lt;0,0,R34/R14)</f>
        <v>#REF!</v>
      </c>
      <c r="S39" s="183" t="e">
        <f>IF(S34/S14&lt;0,0,S34/S14)</f>
        <v>#REF!</v>
      </c>
      <c r="T39" s="36" t="s">
        <v>74</v>
      </c>
      <c r="U39" s="183" t="e">
        <f>IF(U34/U14&lt;0,0,U34/U14)</f>
        <v>#REF!</v>
      </c>
      <c r="V39" s="183" t="e">
        <f>IF(V34/V14&lt;0,0,V34/V14)</f>
        <v>#REF!</v>
      </c>
      <c r="W39" s="36" t="s">
        <v>74</v>
      </c>
      <c r="X39" s="183" t="e">
        <f>IF(X34/X14&lt;0,0,X34/X14)</f>
        <v>#REF!</v>
      </c>
      <c r="Y39" s="183" t="e">
        <f>IF(Y34/Y14&lt;0,0,Y34/Y14)</f>
        <v>#REF!</v>
      </c>
      <c r="Z39" s="36" t="s">
        <v>74</v>
      </c>
      <c r="AA39" s="183" t="e">
        <f>IF(AA34/AA14&lt;0,0,AA34/AA14)</f>
        <v>#REF!</v>
      </c>
      <c r="AB39" s="183" t="e">
        <f>IF(AB34/AB14&lt;0,0,AB34/AB14)</f>
        <v>#REF!</v>
      </c>
      <c r="AC39" s="36" t="s">
        <v>74</v>
      </c>
      <c r="AD39" s="183" t="e">
        <f>IF(AD34/AD14&lt;0,0,AD34/AD14)</f>
        <v>#REF!</v>
      </c>
      <c r="AE39" s="183" t="e">
        <f>IF(AE34/AE14&lt;0,0,AE34/AE14)</f>
        <v>#REF!</v>
      </c>
      <c r="AF39" s="36" t="s">
        <v>74</v>
      </c>
      <c r="AG39" s="183" t="e">
        <f>IF(AG34/AG14&lt;0,0,AG34/AG14)</f>
        <v>#REF!</v>
      </c>
      <c r="AH39" s="183" t="e">
        <f>IF(AH34/AH14&lt;0,0,AH34/AH14)</f>
        <v>#REF!</v>
      </c>
      <c r="AI39" s="36" t="s">
        <v>74</v>
      </c>
      <c r="AJ39" s="183" t="e">
        <f>IF(AJ34/AJ14&lt;0,0,AJ34/AJ14)</f>
        <v>#REF!</v>
      </c>
      <c r="AK39" s="183" t="e">
        <f>IF(AK34/AK14&lt;0,0,AK34/AK14)</f>
        <v>#REF!</v>
      </c>
      <c r="AL39" s="36" t="s">
        <v>74</v>
      </c>
      <c r="AM39" s="183" t="e">
        <f>IF(AM34/AM14&lt;0,0,AM34/AM14)</f>
        <v>#REF!</v>
      </c>
      <c r="AN39" s="183" t="e">
        <f>IF(AN34/AN14&lt;0,0,AN34/AN14)</f>
        <v>#REF!</v>
      </c>
      <c r="AO39" s="36" t="s">
        <v>74</v>
      </c>
      <c r="AP39" s="183" t="e">
        <f>IF(AP34/AP14&lt;0,0,AP34/AP14)</f>
        <v>#REF!</v>
      </c>
      <c r="AQ39" s="183" t="e">
        <f>IF(AQ34/AQ14&lt;0,0,AQ34/AQ14)</f>
        <v>#REF!</v>
      </c>
      <c r="AR39" s="36" t="s">
        <v>74</v>
      </c>
      <c r="AS39" s="183" t="e">
        <f>IF(AS34/AS14&lt;0,0,AS34/AS14)</f>
        <v>#REF!</v>
      </c>
      <c r="AT39" s="183">
        <f>IF(AT34/AT14&lt;0,0,AT34/AT14)</f>
        <v>0.31303883558087792</v>
      </c>
      <c r="AU39" s="36" t="s">
        <v>74</v>
      </c>
      <c r="AV39" s="36" t="e">
        <f>AV34/AV14</f>
        <v>#REF!</v>
      </c>
      <c r="AW39" s="36" t="e">
        <f>AW34/AW14</f>
        <v>#REF!</v>
      </c>
      <c r="AX39" s="36" t="e">
        <f>AX34/AX14</f>
        <v>#REF!</v>
      </c>
      <c r="AY39" s="183" t="e">
        <f>IF(AY34/AY14&lt;0,0,AY34/AY14)</f>
        <v>#REF!</v>
      </c>
      <c r="AZ39" s="183">
        <f>IF(AZ34/AZ14&lt;0,0,AZ34/AZ14)</f>
        <v>0.2686762832246159</v>
      </c>
      <c r="BA39" s="36" t="s">
        <v>74</v>
      </c>
      <c r="BB39" s="82" t="s">
        <v>74</v>
      </c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</row>
    <row r="40" spans="1:117" s="84" customFormat="1" ht="34.5" customHeight="1">
      <c r="A40" s="36"/>
      <c r="B40" s="135" t="s">
        <v>75</v>
      </c>
      <c r="C40" s="183" t="e">
        <f>IF(C36/C14&lt;0,0,C36/C14)</f>
        <v>#REF!</v>
      </c>
      <c r="D40" s="183" t="e">
        <f>IF(D36/D14&lt;0,0,D36/D14)</f>
        <v>#REF!</v>
      </c>
      <c r="E40" s="36" t="s">
        <v>74</v>
      </c>
      <c r="F40" s="183" t="e">
        <f>IF(F36/F14&lt;0,0,F36/F14)</f>
        <v>#REF!</v>
      </c>
      <c r="G40" s="183" t="e">
        <f>IF(G36/G14&lt;0,0,G36/G14)</f>
        <v>#REF!</v>
      </c>
      <c r="H40" s="36" t="s">
        <v>74</v>
      </c>
      <c r="I40" s="183" t="e">
        <f>IF(I36/I14&lt;0,0,I36/I14)</f>
        <v>#REF!</v>
      </c>
      <c r="J40" s="183" t="e">
        <f>IF(J36/J14&lt;0,0,J36/J14)</f>
        <v>#REF!</v>
      </c>
      <c r="K40" s="36" t="s">
        <v>74</v>
      </c>
      <c r="L40" s="183" t="e">
        <f>IF(L36/L14&lt;0,0,L36/L14)</f>
        <v>#REF!</v>
      </c>
      <c r="M40" s="183" t="e">
        <f>IF(M36/M14&lt;0,0,M36/M14)</f>
        <v>#REF!</v>
      </c>
      <c r="N40" s="36" t="s">
        <v>74</v>
      </c>
      <c r="O40" s="183" t="e">
        <f>IF(O36/O14&lt;0,0,O36/O14)</f>
        <v>#REF!</v>
      </c>
      <c r="P40" s="183" t="e">
        <f>IF(P36/P14&lt;0,0,P36/P14)</f>
        <v>#REF!</v>
      </c>
      <c r="Q40" s="36" t="s">
        <v>74</v>
      </c>
      <c r="R40" s="183" t="e">
        <f>IF(R36/R14&lt;0,0,R36/R14)</f>
        <v>#REF!</v>
      </c>
      <c r="S40" s="183" t="e">
        <f>IF(S36/S14&lt;0,0,S36/S14)</f>
        <v>#REF!</v>
      </c>
      <c r="T40" s="36" t="s">
        <v>74</v>
      </c>
      <c r="U40" s="183" t="e">
        <f>IF(U36/U14&lt;0,0,U36/U14)</f>
        <v>#REF!</v>
      </c>
      <c r="V40" s="183" t="e">
        <f>IF(V36/V14&lt;0,0,V36/V14)</f>
        <v>#REF!</v>
      </c>
      <c r="W40" s="36" t="s">
        <v>74</v>
      </c>
      <c r="X40" s="183" t="e">
        <f>IF(X36/X14&lt;0,0,X36/X14)</f>
        <v>#REF!</v>
      </c>
      <c r="Y40" s="183" t="e">
        <f>IF(Y36/Y14&lt;0,0,Y36/Y14)</f>
        <v>#REF!</v>
      </c>
      <c r="Z40" s="36" t="s">
        <v>74</v>
      </c>
      <c r="AA40" s="183" t="e">
        <f>IF(AA36/AA14&lt;0,0,AA36/AA14)</f>
        <v>#REF!</v>
      </c>
      <c r="AB40" s="183" t="e">
        <f>IF(AB36/AB14&lt;0,0,AB36/AB14)</f>
        <v>#REF!</v>
      </c>
      <c r="AC40" s="36" t="s">
        <v>74</v>
      </c>
      <c r="AD40" s="183" t="e">
        <f>IF(AD36/AD14&lt;0,0,AD36/AD14)</f>
        <v>#REF!</v>
      </c>
      <c r="AE40" s="183" t="e">
        <f>IF(AE36/AE14&lt;0,0,AE36/AE14)</f>
        <v>#REF!</v>
      </c>
      <c r="AF40" s="36" t="s">
        <v>74</v>
      </c>
      <c r="AG40" s="183" t="e">
        <f>IF(AG36/AG14&lt;0,0,AG36/AG14)</f>
        <v>#REF!</v>
      </c>
      <c r="AH40" s="183" t="e">
        <f>IF(AH36/AH14&lt;0,0,AH36/AH14)</f>
        <v>#REF!</v>
      </c>
      <c r="AI40" s="36" t="s">
        <v>74</v>
      </c>
      <c r="AJ40" s="183" t="e">
        <f>IF(AJ36/AJ14&lt;0,0,AJ36/AJ14)</f>
        <v>#REF!</v>
      </c>
      <c r="AK40" s="183" t="e">
        <f>IF(AK36/AK14&lt;0,0,AK36/AK14)</f>
        <v>#REF!</v>
      </c>
      <c r="AL40" s="36" t="s">
        <v>74</v>
      </c>
      <c r="AM40" s="183" t="e">
        <f>IF(AM36/AM14&lt;0,0,AM36/AM14)</f>
        <v>#REF!</v>
      </c>
      <c r="AN40" s="183" t="e">
        <f>IF(AN36/AN14&lt;0,0,AN36/AN14)</f>
        <v>#REF!</v>
      </c>
      <c r="AO40" s="36" t="s">
        <v>74</v>
      </c>
      <c r="AP40" s="183" t="e">
        <f>IF(AP36/AP14&lt;0,0,AP36/AP14)</f>
        <v>#REF!</v>
      </c>
      <c r="AQ40" s="183" t="e">
        <f>IF(AQ36/AQ14&lt;0,0,AQ36/AQ14)</f>
        <v>#REF!</v>
      </c>
      <c r="AR40" s="36" t="s">
        <v>74</v>
      </c>
      <c r="AS40" s="183" t="e">
        <f>IF(AS36/AS14&lt;0,0,AS36/AS14)</f>
        <v>#REF!</v>
      </c>
      <c r="AT40" s="183">
        <f>IF(AT36/AT14&lt;0,0,AT36/AT14)</f>
        <v>0.31303883558087792</v>
      </c>
      <c r="AU40" s="36" t="s">
        <v>74</v>
      </c>
      <c r="AV40" s="36" t="e">
        <f>AV36/AV14</f>
        <v>#REF!</v>
      </c>
      <c r="AW40" s="36" t="e">
        <f>AW36/AW14</f>
        <v>#REF!</v>
      </c>
      <c r="AX40" s="36" t="e">
        <f>AX36/AX14</f>
        <v>#REF!</v>
      </c>
      <c r="AY40" s="183" t="e">
        <f>IF(AY36/AY14&lt;0,0,AY36/AY14)</f>
        <v>#REF!</v>
      </c>
      <c r="AZ40" s="183" t="e">
        <f>IF(AZ36/AZ14&lt;0,0,AZ36/AZ14)</f>
        <v>#REF!</v>
      </c>
      <c r="BA40" s="36" t="s">
        <v>74</v>
      </c>
      <c r="BB40" s="82" t="s">
        <v>74</v>
      </c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</row>
    <row r="41" spans="1:117" s="84" customFormat="1" ht="37.5" customHeight="1">
      <c r="A41" s="36"/>
      <c r="B41" s="135" t="s">
        <v>76</v>
      </c>
      <c r="C41" s="183" t="e">
        <f>IF(C36/C19&lt;0,0,C36/C19)</f>
        <v>#REF!</v>
      </c>
      <c r="D41" s="183" t="e">
        <f>IF(D36/D19&lt;0,0,D36/D19)</f>
        <v>#REF!</v>
      </c>
      <c r="E41" s="36" t="s">
        <v>74</v>
      </c>
      <c r="F41" s="183" t="e">
        <f>IF(F36/F19&lt;0,0,F36/F19)</f>
        <v>#REF!</v>
      </c>
      <c r="G41" s="183" t="e">
        <f>IF(G36/G19&lt;0,0,G36/G19)</f>
        <v>#REF!</v>
      </c>
      <c r="H41" s="36" t="s">
        <v>74</v>
      </c>
      <c r="I41" s="183" t="e">
        <f>IF(I36/I19&lt;0,0,I36/I19)</f>
        <v>#REF!</v>
      </c>
      <c r="J41" s="183" t="e">
        <f>IF(J36/J19&lt;0,0,J36/J19)</f>
        <v>#REF!</v>
      </c>
      <c r="K41" s="36" t="s">
        <v>74</v>
      </c>
      <c r="L41" s="183" t="e">
        <f>IF(L36/L19&lt;0,0,L36/L19)</f>
        <v>#REF!</v>
      </c>
      <c r="M41" s="183" t="e">
        <f>IF(M36/M19&lt;0,0,M36/M19)</f>
        <v>#REF!</v>
      </c>
      <c r="N41" s="36" t="s">
        <v>74</v>
      </c>
      <c r="O41" s="183" t="e">
        <f>IF(O36/O19&lt;0,0,O36/O19)</f>
        <v>#REF!</v>
      </c>
      <c r="P41" s="183" t="e">
        <f>IF(P36/P19&lt;0,0,P36/P19)</f>
        <v>#REF!</v>
      </c>
      <c r="Q41" s="36" t="s">
        <v>74</v>
      </c>
      <c r="R41" s="183" t="e">
        <f>IF(R36/R19&lt;0,0,R36/R19)</f>
        <v>#REF!</v>
      </c>
      <c r="S41" s="183" t="e">
        <f>IF(S36/S19&lt;0,0,S36/S19)</f>
        <v>#REF!</v>
      </c>
      <c r="T41" s="36" t="s">
        <v>74</v>
      </c>
      <c r="U41" s="183" t="e">
        <f>IF(U36/U19&lt;0,0,U36/U19)</f>
        <v>#REF!</v>
      </c>
      <c r="V41" s="183" t="e">
        <f>IF(V36/V19&lt;0,0,V36/V19)</f>
        <v>#REF!</v>
      </c>
      <c r="W41" s="36" t="s">
        <v>74</v>
      </c>
      <c r="X41" s="183" t="e">
        <f>IF(X36/X19&lt;0,0,X36/X19)</f>
        <v>#REF!</v>
      </c>
      <c r="Y41" s="183" t="e">
        <f>IF(Y36/Y19&lt;0,0,Y36/Y19)</f>
        <v>#REF!</v>
      </c>
      <c r="Z41" s="36" t="s">
        <v>74</v>
      </c>
      <c r="AA41" s="183" t="e">
        <f>IF(AA36/AA19&lt;0,0,AA36/AA19)</f>
        <v>#REF!</v>
      </c>
      <c r="AB41" s="183" t="e">
        <f>IF(AB36/AB19&lt;0,0,AB36/AB19)</f>
        <v>#REF!</v>
      </c>
      <c r="AC41" s="36" t="s">
        <v>74</v>
      </c>
      <c r="AD41" s="183" t="e">
        <f>IF(AD36/AD19&lt;0,0,AD36/AD19)</f>
        <v>#REF!</v>
      </c>
      <c r="AE41" s="183" t="e">
        <f>IF(AE36/AE19&lt;0,0,AE36/AE19)</f>
        <v>#REF!</v>
      </c>
      <c r="AF41" s="36" t="s">
        <v>74</v>
      </c>
      <c r="AG41" s="183" t="e">
        <f>IF(AG36/AG19&lt;0,0,AG36/AG19)</f>
        <v>#REF!</v>
      </c>
      <c r="AH41" s="183" t="e">
        <f>IF(AH36/AH19&lt;0,0,AH36/AH19)</f>
        <v>#REF!</v>
      </c>
      <c r="AI41" s="36" t="s">
        <v>74</v>
      </c>
      <c r="AJ41" s="183" t="e">
        <f>IF(AJ36/AJ19&lt;0,0,AJ36/AJ19)</f>
        <v>#REF!</v>
      </c>
      <c r="AK41" s="183" t="e">
        <f>IF(AK36/AK19&lt;0,0,AK36/AK19)</f>
        <v>#REF!</v>
      </c>
      <c r="AL41" s="36" t="s">
        <v>74</v>
      </c>
      <c r="AM41" s="183" t="e">
        <f>IF(AM36/AM19&lt;0,0,AM36/AM19)</f>
        <v>#REF!</v>
      </c>
      <c r="AN41" s="183" t="e">
        <f>IF(AN36/AN19&lt;0,0,AN36/AN19)</f>
        <v>#REF!</v>
      </c>
      <c r="AO41" s="36" t="s">
        <v>74</v>
      </c>
      <c r="AP41" s="183" t="e">
        <f>IF(AP36/AP19&lt;0,0,AP36/AP19)</f>
        <v>#REF!</v>
      </c>
      <c r="AQ41" s="183" t="e">
        <f>IF(AQ36/AQ19&lt;0,0,AQ36/AQ19)</f>
        <v>#REF!</v>
      </c>
      <c r="AR41" s="36" t="s">
        <v>74</v>
      </c>
      <c r="AS41" s="183" t="e">
        <f>IF(AS36/AS19&lt;0,0,AS36/AS19)</f>
        <v>#REF!</v>
      </c>
      <c r="AT41" s="183">
        <f>IF(AT36/AT19&lt;0,0,AT36/AT19)</f>
        <v>0.45568636452043992</v>
      </c>
      <c r="AU41" s="36" t="s">
        <v>74</v>
      </c>
      <c r="AV41" s="36" t="e">
        <f>AV36/AV19</f>
        <v>#REF!</v>
      </c>
      <c r="AW41" s="36" t="e">
        <f>AW36/AW19</f>
        <v>#REF!</v>
      </c>
      <c r="AX41" s="36" t="e">
        <f>AX36/AX19</f>
        <v>#REF!</v>
      </c>
      <c r="AY41" s="183" t="e">
        <f>IF(AY36/AY19&lt;0,0,AY36/AY19)</f>
        <v>#REF!</v>
      </c>
      <c r="AZ41" s="183" t="e">
        <f>IF(AZ36/AZ19&lt;0,0,AZ36/AZ19)</f>
        <v>#REF!</v>
      </c>
      <c r="BA41" s="36" t="s">
        <v>74</v>
      </c>
      <c r="BB41" s="82" t="s">
        <v>74</v>
      </c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</row>
    <row r="42" spans="1:117">
      <c r="B42" s="77"/>
      <c r="C42" s="77"/>
    </row>
    <row r="43" spans="1:117">
      <c r="C43" s="78"/>
    </row>
    <row r="44" spans="1:117">
      <c r="C44" s="78"/>
      <c r="AZ44" s="25"/>
    </row>
    <row r="45" spans="1:117" s="99" customFormat="1" ht="36.75" customHeight="1">
      <c r="A45" s="97"/>
      <c r="B45" s="197" t="s">
        <v>77</v>
      </c>
      <c r="C45" s="198"/>
      <c r="D45" s="144"/>
      <c r="E45" s="144"/>
      <c r="F45" s="144"/>
      <c r="G45" s="144"/>
      <c r="H45" s="144"/>
      <c r="I45" s="144"/>
      <c r="J45" s="227" t="s">
        <v>78</v>
      </c>
      <c r="K45" s="227"/>
      <c r="L45" s="227"/>
      <c r="M45" s="227"/>
      <c r="N45" s="144"/>
      <c r="O45" s="144"/>
      <c r="P45" s="199" t="s">
        <v>78</v>
      </c>
      <c r="Q45" s="144"/>
      <c r="R45" s="144"/>
      <c r="S45" s="144"/>
      <c r="T45" s="144"/>
      <c r="U45" s="144"/>
      <c r="V45" s="144"/>
      <c r="W45" s="144"/>
      <c r="X45" s="144"/>
      <c r="Y45" s="200"/>
      <c r="Z45" s="140"/>
      <c r="AA45" s="201" t="s">
        <v>78</v>
      </c>
      <c r="AB45" s="98"/>
      <c r="AC45" s="98"/>
      <c r="AU45" s="220" t="s">
        <v>78</v>
      </c>
      <c r="AZ45" s="173"/>
      <c r="BB45" s="162"/>
    </row>
    <row r="46" spans="1:117" s="103" customFormat="1" ht="15.75" customHeight="1">
      <c r="A46" s="100"/>
      <c r="B46" s="6"/>
      <c r="C46" s="6"/>
      <c r="D46" s="144"/>
      <c r="E46" s="144"/>
      <c r="F46" s="144"/>
      <c r="G46" s="144"/>
      <c r="H46" s="144"/>
      <c r="I46" s="144"/>
      <c r="J46" s="138"/>
      <c r="K46" s="139"/>
      <c r="L46" s="139"/>
      <c r="M46" s="140"/>
      <c r="N46" s="144"/>
      <c r="O46" s="144"/>
      <c r="P46" s="144"/>
      <c r="Q46" s="144"/>
      <c r="R46" s="144"/>
      <c r="S46" s="144"/>
      <c r="T46" s="144"/>
      <c r="U46" s="144"/>
      <c r="V46" s="145"/>
      <c r="W46" s="145"/>
      <c r="X46" s="146"/>
      <c r="Y46" s="147"/>
      <c r="Z46" s="202"/>
      <c r="AA46" s="147"/>
      <c r="AB46" s="102"/>
      <c r="AC46" s="102"/>
      <c r="AU46" s="219"/>
      <c r="AZ46" s="173"/>
      <c r="BB46" s="121"/>
    </row>
    <row r="47" spans="1:117" s="26" customFormat="1" ht="36" customHeight="1">
      <c r="A47" s="93"/>
      <c r="B47" s="18" t="s">
        <v>79</v>
      </c>
      <c r="C47" s="14"/>
      <c r="D47" s="19"/>
      <c r="E47" s="19"/>
      <c r="F47" s="19"/>
      <c r="G47" s="19"/>
      <c r="H47" s="19"/>
      <c r="I47" s="19"/>
      <c r="J47" s="228" t="s">
        <v>80</v>
      </c>
      <c r="K47" s="228"/>
      <c r="L47" s="228"/>
      <c r="M47" s="228"/>
      <c r="N47" s="20"/>
      <c r="O47" s="20"/>
      <c r="P47" s="25" t="s">
        <v>80</v>
      </c>
      <c r="Q47" s="20"/>
      <c r="R47" s="20"/>
      <c r="S47" s="20"/>
      <c r="T47" s="20"/>
      <c r="U47" s="20"/>
      <c r="V47" s="20"/>
      <c r="W47" s="20"/>
      <c r="X47" s="19"/>
      <c r="Y47" s="19"/>
      <c r="Z47" s="19"/>
      <c r="AA47" s="203" t="s">
        <v>80</v>
      </c>
      <c r="AB47" s="94"/>
      <c r="AC47" s="94"/>
      <c r="AD47" s="95"/>
      <c r="AE47" s="95"/>
      <c r="AF47" s="95"/>
      <c r="AG47" s="163"/>
      <c r="AH47" s="163"/>
      <c r="AI47" s="180"/>
      <c r="AJ47" s="164"/>
      <c r="AK47" s="164"/>
      <c r="AL47" s="164"/>
      <c r="AM47" s="164"/>
      <c r="AN47" s="164"/>
      <c r="AO47" s="181"/>
      <c r="AP47" s="164"/>
      <c r="AQ47" s="164"/>
      <c r="AR47" s="181"/>
      <c r="AS47" s="164"/>
      <c r="AT47" s="164"/>
      <c r="AU47" s="221" t="s">
        <v>80</v>
      </c>
      <c r="AV47" s="164"/>
      <c r="AW47" s="164"/>
      <c r="AX47" s="164"/>
      <c r="AY47" s="164"/>
      <c r="AZ47" s="173"/>
      <c r="BA47" s="164"/>
      <c r="BB47" s="164"/>
      <c r="BC47" s="164"/>
      <c r="BD47" s="164"/>
      <c r="BE47" s="164"/>
      <c r="BF47" s="164"/>
      <c r="BG47" s="164"/>
      <c r="BH47" s="164"/>
      <c r="BI47" s="164"/>
      <c r="BJ47" s="164"/>
      <c r="BK47" s="164"/>
      <c r="BL47" s="164"/>
      <c r="BM47" s="164"/>
      <c r="BN47" s="164"/>
      <c r="BO47" s="164"/>
      <c r="BP47" s="164"/>
      <c r="BQ47" s="164"/>
      <c r="BR47" s="164"/>
      <c r="BS47" s="164"/>
      <c r="BT47" s="164"/>
      <c r="BU47" s="164"/>
      <c r="BV47" s="164"/>
      <c r="BW47" s="164"/>
      <c r="BX47" s="164"/>
      <c r="BY47" s="164"/>
      <c r="BZ47" s="164"/>
      <c r="CA47" s="164"/>
      <c r="CB47" s="164"/>
      <c r="CC47" s="164"/>
      <c r="CD47" s="164"/>
      <c r="CE47" s="164"/>
      <c r="CF47" s="164"/>
      <c r="CG47" s="164"/>
      <c r="CH47" s="164"/>
      <c r="CI47" s="164"/>
      <c r="CJ47" s="164"/>
      <c r="CK47" s="164"/>
      <c r="CL47" s="164"/>
      <c r="CM47" s="164"/>
      <c r="CN47" s="164"/>
      <c r="CO47" s="164"/>
      <c r="CP47" s="164"/>
      <c r="CQ47" s="164"/>
      <c r="CR47" s="164"/>
      <c r="CS47" s="164"/>
      <c r="CT47" s="164"/>
      <c r="CU47" s="164"/>
      <c r="CV47" s="164"/>
      <c r="CW47" s="164"/>
      <c r="CX47" s="164"/>
      <c r="CY47" s="164"/>
      <c r="CZ47" s="164"/>
      <c r="DA47" s="164"/>
      <c r="DB47" s="164"/>
      <c r="DC47" s="164"/>
      <c r="DD47" s="164"/>
      <c r="DE47" s="164"/>
      <c r="DF47" s="164"/>
      <c r="DG47" s="164"/>
      <c r="DH47" s="164"/>
      <c r="DI47" s="164"/>
      <c r="DJ47" s="164"/>
      <c r="DK47" s="164"/>
      <c r="DL47" s="164"/>
      <c r="DM47" s="164"/>
    </row>
    <row r="48" spans="1:117" s="51" customFormat="1" ht="18"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167"/>
      <c r="O48" s="167"/>
      <c r="P48" s="167"/>
      <c r="Q48" s="167"/>
      <c r="R48" s="167"/>
      <c r="S48" s="167"/>
      <c r="T48" s="171"/>
      <c r="U48" s="167"/>
      <c r="V48" s="167"/>
      <c r="W48" s="171"/>
      <c r="X48" s="167"/>
      <c r="Y48" s="167"/>
      <c r="Z48" s="167"/>
      <c r="AA48" s="167"/>
      <c r="AB48" s="167"/>
      <c r="AC48" s="182"/>
      <c r="AD48" s="167"/>
      <c r="AE48" s="167"/>
      <c r="AF48" s="182"/>
      <c r="AG48" s="167"/>
      <c r="AH48" s="167"/>
      <c r="AI48" s="182"/>
      <c r="AJ48" s="167"/>
      <c r="AK48" s="167"/>
      <c r="AL48" s="167"/>
      <c r="AM48" s="167"/>
      <c r="AN48" s="167"/>
      <c r="AO48" s="182"/>
      <c r="AP48" s="167"/>
      <c r="AQ48" s="167"/>
      <c r="AR48" s="182"/>
      <c r="AS48" s="167"/>
      <c r="AT48" s="167"/>
      <c r="AU48" s="182"/>
      <c r="AV48" s="167"/>
      <c r="AW48" s="167"/>
      <c r="AX48" s="167"/>
      <c r="AY48" s="167"/>
      <c r="AZ48" s="167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  <c r="CR48" s="50"/>
      <c r="CS48" s="50"/>
      <c r="CT48" s="50"/>
      <c r="CU48" s="50"/>
      <c r="CV48" s="50"/>
    </row>
    <row r="49" spans="1:54" ht="18">
      <c r="C49" s="78"/>
      <c r="S49" s="167"/>
      <c r="T49" s="171"/>
      <c r="U49" s="167"/>
    </row>
    <row r="50" spans="1:54" s="23" customFormat="1" ht="17.25" customHeight="1">
      <c r="A50" s="15"/>
      <c r="B50" s="34"/>
      <c r="C50" s="16"/>
      <c r="D50" s="16"/>
      <c r="E50" s="16"/>
      <c r="F50" s="16"/>
      <c r="G50" s="226"/>
      <c r="H50" s="226"/>
      <c r="I50" s="226"/>
      <c r="J50" s="226"/>
      <c r="K50" s="17"/>
      <c r="L50" s="17"/>
      <c r="M50" s="16"/>
      <c r="N50" s="16"/>
      <c r="O50" s="16"/>
      <c r="P50" s="16"/>
      <c r="Q50" s="16"/>
      <c r="R50" s="16"/>
      <c r="S50" s="167"/>
      <c r="T50" s="171"/>
      <c r="U50" s="167"/>
      <c r="V50" s="16"/>
      <c r="W50" s="16"/>
      <c r="Y50" s="24"/>
      <c r="BB50" s="15"/>
    </row>
    <row r="51" spans="1:54" s="111" customFormat="1" ht="15.75" customHeight="1">
      <c r="A51" s="105"/>
      <c r="B51" s="13"/>
      <c r="C51" s="106"/>
      <c r="D51" s="106"/>
      <c r="E51" s="106"/>
      <c r="F51" s="106"/>
      <c r="G51" s="107"/>
      <c r="H51" s="107"/>
      <c r="I51" s="107"/>
      <c r="J51" s="108"/>
      <c r="K51" s="109"/>
      <c r="L51" s="109"/>
      <c r="M51" s="106"/>
      <c r="N51" s="106"/>
      <c r="O51" s="16"/>
      <c r="P51" s="106"/>
      <c r="Q51" s="106"/>
      <c r="R51" s="106"/>
      <c r="S51" s="110"/>
      <c r="T51" s="110"/>
      <c r="U51" s="110"/>
      <c r="V51" s="110"/>
      <c r="W51" s="110"/>
      <c r="X51" s="110"/>
      <c r="Y51" s="110"/>
      <c r="BB51" s="105"/>
    </row>
    <row r="52" spans="1:54" s="21" customFormat="1" ht="15.75" customHeight="1">
      <c r="B52" s="35"/>
      <c r="C52" s="19"/>
      <c r="D52" s="19"/>
      <c r="E52" s="19"/>
      <c r="F52" s="19"/>
      <c r="G52" s="235"/>
      <c r="H52" s="235"/>
      <c r="I52" s="235"/>
      <c r="J52" s="235"/>
      <c r="K52" s="19"/>
      <c r="L52" s="19"/>
      <c r="M52" s="20"/>
      <c r="N52" s="20"/>
      <c r="O52" s="20"/>
      <c r="P52" s="20"/>
      <c r="Q52" s="20"/>
      <c r="R52" s="20"/>
      <c r="S52" s="104"/>
      <c r="T52" s="104"/>
      <c r="U52" s="104"/>
      <c r="V52" s="104"/>
      <c r="W52" s="104"/>
      <c r="X52" s="104"/>
      <c r="Y52" s="104"/>
      <c r="Z52" s="19"/>
      <c r="AA52" s="19"/>
      <c r="AB52" s="19"/>
      <c r="AC52" s="19"/>
    </row>
    <row r="54" spans="1:54">
      <c r="C54" s="79"/>
    </row>
    <row r="55" spans="1:54">
      <c r="C55" s="79"/>
    </row>
    <row r="56" spans="1:54">
      <c r="C56" s="79"/>
    </row>
    <row r="57" spans="1:54">
      <c r="C57" s="79"/>
    </row>
    <row r="58" spans="1:54">
      <c r="C58" s="79"/>
    </row>
    <row r="59" spans="1:54">
      <c r="C59" s="79"/>
    </row>
    <row r="60" spans="1:54" ht="15" customHeight="1">
      <c r="C60" s="79"/>
    </row>
    <row r="61" spans="1:54" ht="15" customHeight="1">
      <c r="C61" s="79"/>
    </row>
    <row r="62" spans="1:54" ht="18" customHeight="1">
      <c r="C62" s="79"/>
    </row>
    <row r="63" spans="1:54">
      <c r="C63" s="79"/>
    </row>
    <row r="64" spans="1:54">
      <c r="C64" s="79"/>
    </row>
    <row r="65" spans="3:3">
      <c r="C65" s="79"/>
    </row>
    <row r="66" spans="3:3">
      <c r="C66" s="79"/>
    </row>
    <row r="67" spans="3:3">
      <c r="C67" s="80"/>
    </row>
    <row r="68" spans="3:3">
      <c r="C68" s="80"/>
    </row>
    <row r="69" spans="3:3">
      <c r="C69" s="80"/>
    </row>
    <row r="70" spans="3:3">
      <c r="C70" s="80"/>
    </row>
    <row r="71" spans="3:3">
      <c r="C71" s="80"/>
    </row>
    <row r="72" spans="3:3">
      <c r="C72" s="80"/>
    </row>
    <row r="73" spans="3:3">
      <c r="C73" s="80"/>
    </row>
    <row r="74" spans="3:3">
      <c r="C74" s="80"/>
    </row>
    <row r="75" spans="3:3">
      <c r="C75" s="80"/>
    </row>
    <row r="76" spans="3:3">
      <c r="C76" s="80"/>
    </row>
    <row r="77" spans="3:3">
      <c r="C77" s="80"/>
    </row>
    <row r="78" spans="3:3">
      <c r="C78" s="80"/>
    </row>
    <row r="79" spans="3:3">
      <c r="C79" s="80"/>
    </row>
    <row r="80" spans="3:3">
      <c r="C80" s="80"/>
    </row>
    <row r="81" spans="3:3">
      <c r="C81" s="80"/>
    </row>
    <row r="82" spans="3:3">
      <c r="C82" s="80"/>
    </row>
    <row r="83" spans="3:3">
      <c r="C83" s="80"/>
    </row>
    <row r="84" spans="3:3">
      <c r="C84" s="80"/>
    </row>
    <row r="85" spans="3:3">
      <c r="C85" s="80"/>
    </row>
    <row r="86" spans="3:3">
      <c r="C86" s="80"/>
    </row>
  </sheetData>
  <mergeCells count="51">
    <mergeCell ref="C10:M10"/>
    <mergeCell ref="BB10:BB12"/>
    <mergeCell ref="H11:H12"/>
    <mergeCell ref="O10:Y10"/>
    <mergeCell ref="AA11:AB11"/>
    <mergeCell ref="AO11:AO12"/>
    <mergeCell ref="AC11:AC12"/>
    <mergeCell ref="AU11:AU12"/>
    <mergeCell ref="AY10:AZ11"/>
    <mergeCell ref="L11:M11"/>
    <mergeCell ref="K11:K12"/>
    <mergeCell ref="O11:P11"/>
    <mergeCell ref="AR11:AR12"/>
    <mergeCell ref="AZ1:BB1"/>
    <mergeCell ref="AZ3:BB3"/>
    <mergeCell ref="AM7:AP7"/>
    <mergeCell ref="B9:AZ9"/>
    <mergeCell ref="A38:BB38"/>
    <mergeCell ref="A10:A12"/>
    <mergeCell ref="AJ11:AK11"/>
    <mergeCell ref="Q11:Q12"/>
    <mergeCell ref="E11:E12"/>
    <mergeCell ref="BA10:BA12"/>
    <mergeCell ref="AF11:AF12"/>
    <mergeCell ref="AI11:AI12"/>
    <mergeCell ref="B10:B12"/>
    <mergeCell ref="T11:T12"/>
    <mergeCell ref="W11:W12"/>
    <mergeCell ref="AM10:AU10"/>
    <mergeCell ref="B6:AP6"/>
    <mergeCell ref="G52:J52"/>
    <mergeCell ref="C37:BB37"/>
    <mergeCell ref="AV10:AW11"/>
    <mergeCell ref="AX10:AX12"/>
    <mergeCell ref="AM11:AN11"/>
    <mergeCell ref="AD11:AE11"/>
    <mergeCell ref="AG11:AH11"/>
    <mergeCell ref="AA10:AK10"/>
    <mergeCell ref="AL10:AL12"/>
    <mergeCell ref="AP11:AQ11"/>
    <mergeCell ref="AS11:AT11"/>
    <mergeCell ref="N10:N12"/>
    <mergeCell ref="C11:D11"/>
    <mergeCell ref="F11:G11"/>
    <mergeCell ref="I11:J11"/>
    <mergeCell ref="G50:J50"/>
    <mergeCell ref="J45:M45"/>
    <mergeCell ref="J47:M47"/>
    <mergeCell ref="X11:Y11"/>
    <mergeCell ref="U11:V11"/>
    <mergeCell ref="R11:S11"/>
  </mergeCells>
  <phoneticPr fontId="6" type="noConversion"/>
  <conditionalFormatting sqref="X46 B46:I46 B51">
    <cfRule type="expression" dxfId="3" priority="5" stopIfTrue="1">
      <formula>"c$59&lt;&gt;c$28"</formula>
    </cfRule>
    <cfRule type="cellIs" dxfId="2" priority="6" stopIfTrue="1" operator="equal">
      <formula>еслиош()</formula>
    </cfRule>
  </conditionalFormatting>
  <pageMargins left="0.55118110236220474" right="0.15748031496062992" top="0.39370078740157483" bottom="0.19685039370078741" header="0.51181102362204722" footer="0.51181102362204722"/>
  <pageSetup paperSize="9" scale="39" fitToWidth="0" fitToHeight="0" orientation="landscape" r:id="rId1"/>
  <headerFooter alignWithMargins="0"/>
  <rowBreaks count="1" manualBreakCount="1">
    <brk id="48" max="94" man="1"/>
  </rowBreaks>
  <colBreaks count="1" manualBreakCount="1">
    <brk id="54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tabColor theme="7" tint="0.39997558519241921"/>
  </sheetPr>
  <dimension ref="A1:AM33"/>
  <sheetViews>
    <sheetView view="pageBreakPreview" zoomScale="75" zoomScaleSheetLayoutView="75" workbookViewId="0">
      <selection activeCell="AB27" sqref="AB27"/>
    </sheetView>
  </sheetViews>
  <sheetFormatPr defaultRowHeight="15" outlineLevelCol="1"/>
  <cols>
    <col min="1" max="1" width="5.5703125" style="6" customWidth="1"/>
    <col min="2" max="2" width="46.85546875" style="7" customWidth="1"/>
    <col min="3" max="3" width="14.85546875" style="7" hidden="1" customWidth="1" outlineLevel="1"/>
    <col min="4" max="4" width="14.42578125" style="7" hidden="1" customWidth="1"/>
    <col min="5" max="5" width="15.7109375" style="7" hidden="1" customWidth="1"/>
    <col min="6" max="6" width="12.28515625" style="7" hidden="1" customWidth="1" outlineLevel="1"/>
    <col min="7" max="7" width="14.28515625" style="7" hidden="1" customWidth="1" outlineLevel="1"/>
    <col min="8" max="8" width="13.5703125" style="7" hidden="1" customWidth="1" outlineLevel="1"/>
    <col min="9" max="9" width="10.140625" style="7" hidden="1" customWidth="1" outlineLevel="1"/>
    <col min="10" max="10" width="9.140625" style="7" hidden="1" customWidth="1" outlineLevel="1"/>
    <col min="11" max="11" width="13" style="7" hidden="1" customWidth="1" outlineLevel="1"/>
    <col min="12" max="12" width="11.42578125" style="7" hidden="1" customWidth="1"/>
    <col min="13" max="13" width="12" style="7" hidden="1" customWidth="1"/>
    <col min="14" max="14" width="11.7109375" style="7" hidden="1" customWidth="1" outlineLevel="1"/>
    <col min="15" max="15" width="12.42578125" style="7" hidden="1" customWidth="1" outlineLevel="1"/>
    <col min="16" max="16" width="12.7109375" style="7" hidden="1" customWidth="1" outlineLevel="1"/>
    <col min="17" max="17" width="11.85546875" style="7" hidden="1" customWidth="1" outlineLevel="1"/>
    <col min="18" max="18" width="10.42578125" style="7" hidden="1" customWidth="1" outlineLevel="1"/>
    <col min="19" max="19" width="10.42578125" style="7" hidden="1" customWidth="1"/>
    <col min="20" max="20" width="9.5703125" style="7" hidden="1" customWidth="1" outlineLevel="1"/>
    <col min="21" max="21" width="11.140625" style="7" hidden="1" customWidth="1" outlineLevel="1"/>
    <col min="22" max="22" width="11.28515625" style="7" hidden="1" customWidth="1" outlineLevel="1"/>
    <col min="23" max="23" width="10.140625" style="7" hidden="1" customWidth="1"/>
    <col min="24" max="24" width="11.28515625" style="7" hidden="1" customWidth="1" outlineLevel="1"/>
    <col min="25" max="26" width="11" style="7" hidden="1" customWidth="1" outlineLevel="1"/>
    <col min="27" max="27" width="10.7109375" style="7" customWidth="1" outlineLevel="1"/>
    <col min="28" max="28" width="11.140625" style="7" customWidth="1"/>
    <col min="29" max="29" width="11" style="8" customWidth="1"/>
    <col min="30" max="30" width="11.85546875" style="7" customWidth="1"/>
    <col min="31" max="31" width="9.5703125" style="7" customWidth="1"/>
    <col min="32" max="32" width="11.28515625" style="7" customWidth="1"/>
    <col min="33" max="33" width="11" style="7" customWidth="1"/>
    <col min="34" max="34" width="11.28515625" style="7" customWidth="1"/>
    <col min="35" max="35" width="12.42578125" style="7" customWidth="1"/>
    <col min="36" max="36" width="12" style="7" customWidth="1"/>
    <col min="37" max="37" width="15.140625" style="7" customWidth="1"/>
    <col min="38" max="38" width="12.5703125" style="88" customWidth="1"/>
    <col min="39" max="39" width="9.140625" style="88"/>
    <col min="40" max="16384" width="9.140625" style="7"/>
  </cols>
  <sheetData>
    <row r="1" spans="1:39" s="28" customFormat="1" ht="18">
      <c r="A1" s="27"/>
      <c r="F1" s="33"/>
      <c r="G1" s="33"/>
      <c r="H1" s="33"/>
      <c r="I1" s="33"/>
      <c r="P1" s="31"/>
      <c r="Q1" s="31"/>
      <c r="U1" s="38"/>
      <c r="V1" s="39"/>
      <c r="W1" s="37"/>
      <c r="X1" s="37"/>
      <c r="Y1" s="37"/>
      <c r="AI1" s="37"/>
      <c r="AJ1" s="7"/>
      <c r="AK1" s="168" t="s">
        <v>81</v>
      </c>
      <c r="AL1" s="190"/>
    </row>
    <row r="2" spans="1:39" s="28" customFormat="1" ht="18">
      <c r="A2" s="27"/>
      <c r="F2" s="33"/>
      <c r="G2" s="33"/>
      <c r="H2" s="33"/>
      <c r="I2" s="33"/>
      <c r="P2" s="31"/>
      <c r="Q2" s="31"/>
      <c r="U2" s="38"/>
      <c r="V2" s="39"/>
      <c r="W2" s="37"/>
      <c r="X2" s="37"/>
      <c r="Y2" s="37"/>
      <c r="Z2" s="37"/>
      <c r="AA2" s="37"/>
      <c r="AB2" s="37"/>
      <c r="AC2" s="30"/>
      <c r="AJ2" s="137"/>
      <c r="AK2" s="137"/>
      <c r="AL2" s="137"/>
    </row>
    <row r="3" spans="1:39" s="28" customFormat="1" ht="18">
      <c r="A3" s="27"/>
      <c r="U3" s="29"/>
      <c r="AC3" s="30"/>
    </row>
    <row r="4" spans="1:39" s="28" customFormat="1" ht="18">
      <c r="A4" s="27"/>
      <c r="B4" s="264" t="s">
        <v>104</v>
      </c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5"/>
      <c r="AD4" s="265"/>
      <c r="AE4" s="265"/>
    </row>
    <row r="5" spans="1:39" s="28" customFormat="1" ht="18">
      <c r="A5" s="27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30"/>
    </row>
    <row r="6" spans="1:39" s="28" customFormat="1" ht="18.75">
      <c r="A6" s="27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0"/>
    </row>
    <row r="7" spans="1:39" s="131" customFormat="1" ht="15" customHeight="1">
      <c r="A7" s="130"/>
      <c r="B7" s="266" t="s">
        <v>102</v>
      </c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L7" s="132"/>
      <c r="AM7" s="132"/>
    </row>
    <row r="8" spans="1:39" s="131" customFormat="1" ht="21" customHeight="1">
      <c r="A8" s="130"/>
      <c r="B8" s="129" t="s">
        <v>103</v>
      </c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134"/>
      <c r="N8" s="134"/>
      <c r="O8" s="134"/>
      <c r="P8" s="134"/>
      <c r="Q8" s="134"/>
      <c r="R8" s="134"/>
      <c r="S8" s="129"/>
      <c r="T8" s="129"/>
      <c r="U8" s="129"/>
      <c r="V8" s="129"/>
      <c r="W8" s="274"/>
      <c r="X8" s="274"/>
      <c r="Y8" s="274"/>
      <c r="Z8" s="274"/>
      <c r="AA8" s="274"/>
      <c r="AB8" s="274"/>
      <c r="AC8" s="274"/>
      <c r="AD8" s="274"/>
      <c r="AE8" s="274"/>
      <c r="AL8" s="132"/>
      <c r="AM8" s="132"/>
    </row>
    <row r="9" spans="1:39" ht="21" customHeight="1">
      <c r="A9" s="267" t="s">
        <v>3</v>
      </c>
      <c r="B9" s="268" t="s">
        <v>82</v>
      </c>
      <c r="C9" s="269" t="s">
        <v>105</v>
      </c>
      <c r="D9" s="270"/>
      <c r="E9" s="270"/>
      <c r="F9" s="270"/>
      <c r="G9" s="270"/>
      <c r="H9" s="270"/>
      <c r="I9" s="270"/>
      <c r="J9" s="271"/>
      <c r="K9" s="269" t="s">
        <v>108</v>
      </c>
      <c r="L9" s="270"/>
      <c r="M9" s="270"/>
      <c r="N9" s="270"/>
      <c r="O9" s="270"/>
      <c r="P9" s="270"/>
      <c r="Q9" s="270"/>
      <c r="R9" s="271"/>
      <c r="S9" s="269" t="s">
        <v>114</v>
      </c>
      <c r="T9" s="270"/>
      <c r="U9" s="270"/>
      <c r="V9" s="270"/>
      <c r="W9" s="270"/>
      <c r="X9" s="270"/>
      <c r="Y9" s="270"/>
      <c r="Z9" s="271"/>
      <c r="AA9" s="269" t="s">
        <v>100</v>
      </c>
      <c r="AB9" s="270"/>
      <c r="AC9" s="270"/>
      <c r="AD9" s="270"/>
      <c r="AE9" s="270"/>
      <c r="AF9" s="270"/>
      <c r="AG9" s="270"/>
      <c r="AH9" s="271"/>
      <c r="AI9" s="285" t="s">
        <v>112</v>
      </c>
      <c r="AJ9" s="285" t="s">
        <v>113</v>
      </c>
      <c r="AK9" s="286" t="s">
        <v>83</v>
      </c>
      <c r="AL9" s="287" t="s">
        <v>84</v>
      </c>
    </row>
    <row r="10" spans="1:39" ht="49.5" customHeight="1">
      <c r="A10" s="267"/>
      <c r="B10" s="268"/>
      <c r="C10" s="277" t="s">
        <v>85</v>
      </c>
      <c r="D10" s="278"/>
      <c r="E10" s="277" t="s">
        <v>86</v>
      </c>
      <c r="F10" s="278"/>
      <c r="G10" s="277" t="s">
        <v>87</v>
      </c>
      <c r="H10" s="278"/>
      <c r="I10" s="269" t="s">
        <v>88</v>
      </c>
      <c r="J10" s="271"/>
      <c r="K10" s="277" t="s">
        <v>14</v>
      </c>
      <c r="L10" s="278"/>
      <c r="M10" s="277" t="s">
        <v>15</v>
      </c>
      <c r="N10" s="278"/>
      <c r="O10" s="277" t="s">
        <v>16</v>
      </c>
      <c r="P10" s="278"/>
      <c r="Q10" s="272" t="s">
        <v>89</v>
      </c>
      <c r="R10" s="273"/>
      <c r="S10" s="277" t="s">
        <v>17</v>
      </c>
      <c r="T10" s="278"/>
      <c r="U10" s="277" t="s">
        <v>18</v>
      </c>
      <c r="V10" s="278"/>
      <c r="W10" s="277" t="s">
        <v>19</v>
      </c>
      <c r="X10" s="278"/>
      <c r="Y10" s="269" t="s">
        <v>90</v>
      </c>
      <c r="Z10" s="271"/>
      <c r="AA10" s="277" t="s">
        <v>21</v>
      </c>
      <c r="AB10" s="278"/>
      <c r="AC10" s="277" t="s">
        <v>22</v>
      </c>
      <c r="AD10" s="278"/>
      <c r="AE10" s="277" t="s">
        <v>23</v>
      </c>
      <c r="AF10" s="278"/>
      <c r="AG10" s="269" t="s">
        <v>91</v>
      </c>
      <c r="AH10" s="271"/>
      <c r="AI10" s="285"/>
      <c r="AJ10" s="285"/>
      <c r="AK10" s="286"/>
      <c r="AL10" s="287"/>
    </row>
    <row r="11" spans="1:39" ht="31.5" customHeight="1">
      <c r="A11" s="267"/>
      <c r="B11" s="268"/>
      <c r="C11" s="112" t="s">
        <v>26</v>
      </c>
      <c r="D11" s="133" t="s">
        <v>27</v>
      </c>
      <c r="E11" s="133" t="s">
        <v>26</v>
      </c>
      <c r="F11" s="133" t="s">
        <v>27</v>
      </c>
      <c r="G11" s="133" t="s">
        <v>26</v>
      </c>
      <c r="H11" s="133" t="s">
        <v>27</v>
      </c>
      <c r="I11" s="133" t="s">
        <v>26</v>
      </c>
      <c r="J11" s="165" t="s">
        <v>27</v>
      </c>
      <c r="K11" s="165" t="s">
        <v>26</v>
      </c>
      <c r="L11" s="133" t="s">
        <v>27</v>
      </c>
      <c r="M11" s="133" t="s">
        <v>26</v>
      </c>
      <c r="N11" s="133" t="s">
        <v>27</v>
      </c>
      <c r="O11" s="133" t="s">
        <v>26</v>
      </c>
      <c r="P11" s="133" t="s">
        <v>27</v>
      </c>
      <c r="Q11" s="165" t="s">
        <v>26</v>
      </c>
      <c r="R11" s="165" t="s">
        <v>27</v>
      </c>
      <c r="S11" s="133" t="s">
        <v>26</v>
      </c>
      <c r="T11" s="133" t="s">
        <v>27</v>
      </c>
      <c r="U11" s="133" t="s">
        <v>26</v>
      </c>
      <c r="V11" s="133" t="s">
        <v>27</v>
      </c>
      <c r="W11" s="133" t="s">
        <v>26</v>
      </c>
      <c r="X11" s="133" t="s">
        <v>27</v>
      </c>
      <c r="Y11" s="133" t="s">
        <v>26</v>
      </c>
      <c r="Z11" s="165" t="s">
        <v>27</v>
      </c>
      <c r="AA11" s="165" t="s">
        <v>26</v>
      </c>
      <c r="AB11" s="133" t="s">
        <v>27</v>
      </c>
      <c r="AC11" s="133" t="s">
        <v>26</v>
      </c>
      <c r="AD11" s="133" t="s">
        <v>27</v>
      </c>
      <c r="AE11" s="133" t="s">
        <v>26</v>
      </c>
      <c r="AF11" s="133" t="s">
        <v>27</v>
      </c>
      <c r="AG11" s="133" t="s">
        <v>26</v>
      </c>
      <c r="AH11" s="165" t="s">
        <v>27</v>
      </c>
      <c r="AI11" s="285"/>
      <c r="AJ11" s="285"/>
      <c r="AK11" s="286"/>
      <c r="AL11" s="287"/>
    </row>
    <row r="12" spans="1:39" s="9" customFormat="1" ht="24.75" customHeight="1">
      <c r="A12" s="42" t="s">
        <v>92</v>
      </c>
      <c r="B12" s="282" t="s">
        <v>93</v>
      </c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83"/>
      <c r="Z12" s="283"/>
      <c r="AA12" s="283"/>
      <c r="AB12" s="283"/>
      <c r="AC12" s="283"/>
      <c r="AD12" s="283"/>
      <c r="AE12" s="283"/>
      <c r="AF12" s="283"/>
      <c r="AG12" s="283"/>
      <c r="AH12" s="283"/>
      <c r="AI12" s="283"/>
      <c r="AJ12" s="283"/>
      <c r="AK12" s="283"/>
      <c r="AL12" s="284"/>
    </row>
    <row r="13" spans="1:39" s="10" customFormat="1" ht="30" customHeight="1">
      <c r="A13" s="43"/>
      <c r="B13" s="44" t="s">
        <v>94</v>
      </c>
      <c r="C13" s="43">
        <f>SUM(C14:C17)</f>
        <v>12250</v>
      </c>
      <c r="D13" s="43">
        <f>SUM(D14:D17)</f>
        <v>8330</v>
      </c>
      <c r="E13" s="43">
        <f>SUM(E14:E17)</f>
        <v>9137</v>
      </c>
      <c r="F13" s="43">
        <v>7135</v>
      </c>
      <c r="G13" s="43">
        <f>SUM(G14:G17)</f>
        <v>10838</v>
      </c>
      <c r="H13" s="43">
        <f>SUM(H14:H16)</f>
        <v>6814</v>
      </c>
      <c r="I13" s="43">
        <f t="shared" ref="I13:J17" si="0">AVERAGE(C13,E13,G13)</f>
        <v>10741.666666666666</v>
      </c>
      <c r="J13" s="43">
        <f t="shared" si="0"/>
        <v>7426.333333333333</v>
      </c>
      <c r="K13" s="43">
        <f>SUM(K14:K17)</f>
        <v>7509</v>
      </c>
      <c r="L13" s="43">
        <f t="shared" ref="L13:P13" si="1">SUM(L14:L16)</f>
        <v>5981</v>
      </c>
      <c r="M13" s="43">
        <f>SUM(M14:M17)</f>
        <v>7785</v>
      </c>
      <c r="N13" s="43">
        <f t="shared" si="1"/>
        <v>6944</v>
      </c>
      <c r="O13" s="43">
        <f>SUM(O14:O17)</f>
        <v>11139</v>
      </c>
      <c r="P13" s="43">
        <f t="shared" si="1"/>
        <v>7587</v>
      </c>
      <c r="Q13" s="43">
        <f>AVERAGE(K13,M13,O13)</f>
        <v>8811</v>
      </c>
      <c r="R13" s="43">
        <f>AVERAGE(L13,N13,P13)</f>
        <v>6837.333333333333</v>
      </c>
      <c r="S13" s="43">
        <f>SUM(S14:S17)</f>
        <v>14019</v>
      </c>
      <c r="T13" s="43">
        <v>7405</v>
      </c>
      <c r="U13" s="43">
        <f>SUM(U14:U17)</f>
        <v>13451</v>
      </c>
      <c r="V13" s="43">
        <f>SUM(V14:V16)</f>
        <v>7025</v>
      </c>
      <c r="W13" s="43">
        <f>SUM(W14:W17)</f>
        <v>6405</v>
      </c>
      <c r="X13" s="43">
        <f>SUM(X14:X16)</f>
        <v>5424</v>
      </c>
      <c r="Y13" s="43">
        <f>AVERAGE(S13,U13,W13)</f>
        <v>11291.666666666666</v>
      </c>
      <c r="Z13" s="43">
        <f>AVERAGE(T13,V13,X13)</f>
        <v>6618</v>
      </c>
      <c r="AA13" s="43">
        <f>SUM(AA14:AA17)</f>
        <v>9110</v>
      </c>
      <c r="AB13" s="43">
        <f t="shared" ref="AB13" si="2">SUM(AB14:AB16)</f>
        <v>6727</v>
      </c>
      <c r="AC13" s="43">
        <f>SUM(AC14:AC17)</f>
        <v>14785</v>
      </c>
      <c r="AD13" s="43">
        <f>SUM(AD14:AD16)</f>
        <v>7600</v>
      </c>
      <c r="AE13" s="43">
        <f>SUM(AE14:AE17)</f>
        <v>10849</v>
      </c>
      <c r="AF13" s="43">
        <f>SUM(AF14:AF16)</f>
        <v>7629</v>
      </c>
      <c r="AG13" s="43">
        <f>AVERAGE(AA13,AC13,AE13)</f>
        <v>11581.333333333334</v>
      </c>
      <c r="AH13" s="43">
        <f>AVERAGE(AB13,AD13,AF13)</f>
        <v>7318.666666666667</v>
      </c>
      <c r="AI13" s="123">
        <f t="shared" ref="AI13:AJ17" si="3">AVERAGE(I13,Y13,AG13,Q13)</f>
        <v>10606.416666666666</v>
      </c>
      <c r="AJ13" s="123">
        <f t="shared" si="3"/>
        <v>7050.083333333333</v>
      </c>
      <c r="AK13" s="41">
        <f>AI13-AJ13</f>
        <v>3556.333333333333</v>
      </c>
      <c r="AL13" s="81">
        <f>AI13/AJ13</f>
        <v>1.5044384818146357</v>
      </c>
    </row>
    <row r="14" spans="1:39" s="10" customFormat="1" ht="32.25" customHeight="1">
      <c r="A14" s="12" t="s">
        <v>33</v>
      </c>
      <c r="B14" s="11" t="s">
        <v>95</v>
      </c>
      <c r="C14" s="166">
        <v>1251</v>
      </c>
      <c r="D14" s="166">
        <v>583</v>
      </c>
      <c r="E14" s="166">
        <v>792</v>
      </c>
      <c r="F14" s="166">
        <v>285</v>
      </c>
      <c r="G14" s="166">
        <v>1232</v>
      </c>
      <c r="H14" s="166">
        <v>409</v>
      </c>
      <c r="I14" s="166">
        <f t="shared" si="0"/>
        <v>1091.6666666666667</v>
      </c>
      <c r="J14" s="209">
        <f t="shared" si="0"/>
        <v>425.66666666666669</v>
      </c>
      <c r="K14" s="166">
        <v>724</v>
      </c>
      <c r="L14" s="166">
        <v>359</v>
      </c>
      <c r="M14" s="166">
        <v>916</v>
      </c>
      <c r="N14" s="166">
        <v>486</v>
      </c>
      <c r="O14" s="166">
        <v>2020</v>
      </c>
      <c r="P14" s="166">
        <v>683</v>
      </c>
      <c r="Q14" s="193">
        <f>AVERAGE(K14,M14,O14)</f>
        <v>1220</v>
      </c>
      <c r="R14" s="166">
        <f>AVERAGE(L14,N14,P14)</f>
        <v>509.33333333333331</v>
      </c>
      <c r="S14" s="166">
        <v>2616</v>
      </c>
      <c r="T14" s="166">
        <v>741</v>
      </c>
      <c r="U14" s="166">
        <v>2488</v>
      </c>
      <c r="V14" s="166">
        <v>632</v>
      </c>
      <c r="W14" s="166">
        <v>547</v>
      </c>
      <c r="X14" s="166">
        <v>325</v>
      </c>
      <c r="Y14" s="196">
        <f t="shared" ref="Y14:Y17" si="4">AVERAGE(S14,U14,W14)</f>
        <v>1883.6666666666667</v>
      </c>
      <c r="Z14" s="166">
        <f>AVERAGE(T14,V14,X14)</f>
        <v>566</v>
      </c>
      <c r="AA14" s="166">
        <v>771</v>
      </c>
      <c r="AB14" s="166">
        <v>336</v>
      </c>
      <c r="AC14" s="166">
        <v>1417</v>
      </c>
      <c r="AD14" s="166">
        <v>380</v>
      </c>
      <c r="AE14" s="166">
        <v>678</v>
      </c>
      <c r="AF14" s="166">
        <v>610</v>
      </c>
      <c r="AG14" s="210">
        <f t="shared" ref="AG14:AG17" si="5">AVERAGE(AA14,AC14,AE14)</f>
        <v>955.33333333333337</v>
      </c>
      <c r="AH14" s="166">
        <f>AVERAGE(AB14,AD14,AF14)</f>
        <v>442</v>
      </c>
      <c r="AI14" s="123">
        <f t="shared" si="3"/>
        <v>1287.6666666666667</v>
      </c>
      <c r="AJ14" s="123">
        <f t="shared" si="3"/>
        <v>485.75</v>
      </c>
      <c r="AK14" s="41">
        <f>AI14-AJ14</f>
        <v>801.91666666666674</v>
      </c>
      <c r="AL14" s="81">
        <f>AI14/AJ14</f>
        <v>2.6508835134671473</v>
      </c>
    </row>
    <row r="15" spans="1:39" s="10" customFormat="1" ht="26.25" customHeight="1">
      <c r="A15" s="12" t="s">
        <v>35</v>
      </c>
      <c r="B15" s="11" t="s">
        <v>96</v>
      </c>
      <c r="C15" s="166">
        <v>9568</v>
      </c>
      <c r="D15" s="166">
        <v>6747</v>
      </c>
      <c r="E15" s="166">
        <v>7110</v>
      </c>
      <c r="F15" s="166">
        <v>5351</v>
      </c>
      <c r="G15" s="166">
        <v>7662</v>
      </c>
      <c r="H15" s="166">
        <v>4770</v>
      </c>
      <c r="I15" s="166">
        <f t="shared" si="0"/>
        <v>8113.333333333333</v>
      </c>
      <c r="J15" s="209">
        <f t="shared" si="0"/>
        <v>5622.666666666667</v>
      </c>
      <c r="K15" s="166">
        <v>5374</v>
      </c>
      <c r="L15" s="166">
        <v>4187</v>
      </c>
      <c r="M15" s="166">
        <v>5479</v>
      </c>
      <c r="N15" s="166">
        <v>5000</v>
      </c>
      <c r="O15" s="166">
        <v>7325</v>
      </c>
      <c r="P15" s="166">
        <v>5235</v>
      </c>
      <c r="Q15" s="193">
        <f t="shared" ref="Q15:Q17" si="6">AVERAGE(K15,M15,O15)</f>
        <v>6059.333333333333</v>
      </c>
      <c r="R15" s="166">
        <f>AVERAGE(L15,N15,P15)</f>
        <v>4807.333333333333</v>
      </c>
      <c r="S15" s="166">
        <v>8925</v>
      </c>
      <c r="T15" s="166">
        <v>5332</v>
      </c>
      <c r="U15" s="166">
        <v>8577</v>
      </c>
      <c r="V15" s="166">
        <v>4918</v>
      </c>
      <c r="W15" s="166">
        <v>4733</v>
      </c>
      <c r="X15" s="166">
        <v>3743</v>
      </c>
      <c r="Y15" s="196">
        <f t="shared" si="4"/>
        <v>7411.666666666667</v>
      </c>
      <c r="Z15" s="166">
        <f>AVERAGE(T15,V15,X15)</f>
        <v>4664.333333333333</v>
      </c>
      <c r="AA15" s="166">
        <v>6825</v>
      </c>
      <c r="AB15" s="166">
        <v>4507</v>
      </c>
      <c r="AC15" s="166">
        <v>10769</v>
      </c>
      <c r="AD15" s="166">
        <v>5092</v>
      </c>
      <c r="AE15" s="166">
        <v>8208</v>
      </c>
      <c r="AF15" s="166">
        <v>5264</v>
      </c>
      <c r="AG15" s="210">
        <f t="shared" si="5"/>
        <v>8600.6666666666661</v>
      </c>
      <c r="AH15" s="166">
        <f>AVERAGE(AB15,AD15,AF15)</f>
        <v>4954.333333333333</v>
      </c>
      <c r="AI15" s="123">
        <f t="shared" si="3"/>
        <v>7546.2499999999991</v>
      </c>
      <c r="AJ15" s="123">
        <f t="shared" si="3"/>
        <v>5012.1666666666661</v>
      </c>
      <c r="AK15" s="41">
        <f>AI15-AJ15</f>
        <v>2534.083333333333</v>
      </c>
      <c r="AL15" s="81">
        <f>AI15/AJ15</f>
        <v>1.5055864064110664</v>
      </c>
    </row>
    <row r="16" spans="1:39" s="10" customFormat="1" ht="24" customHeight="1">
      <c r="A16" s="12" t="s">
        <v>37</v>
      </c>
      <c r="B16" s="11" t="s">
        <v>97</v>
      </c>
      <c r="C16" s="166">
        <v>1282</v>
      </c>
      <c r="D16" s="166">
        <v>1000</v>
      </c>
      <c r="E16" s="166">
        <v>1112</v>
      </c>
      <c r="F16" s="166">
        <v>1498</v>
      </c>
      <c r="G16" s="166">
        <v>1597</v>
      </c>
      <c r="H16" s="166">
        <v>1635</v>
      </c>
      <c r="I16" s="166">
        <f t="shared" si="0"/>
        <v>1330.3333333333333</v>
      </c>
      <c r="J16" s="209">
        <f t="shared" si="0"/>
        <v>1377.6666666666667</v>
      </c>
      <c r="K16" s="166">
        <v>1354</v>
      </c>
      <c r="L16" s="166">
        <v>1435</v>
      </c>
      <c r="M16" s="166">
        <v>1390</v>
      </c>
      <c r="N16" s="166">
        <v>1458</v>
      </c>
      <c r="O16" s="166">
        <v>1730</v>
      </c>
      <c r="P16" s="166">
        <v>1669</v>
      </c>
      <c r="Q16" s="193">
        <f t="shared" si="6"/>
        <v>1491.3333333333333</v>
      </c>
      <c r="R16" s="166">
        <f>AVERAGE(L16,N16,P16)</f>
        <v>1520.6666666666667</v>
      </c>
      <c r="S16" s="166">
        <v>2371</v>
      </c>
      <c r="T16" s="166">
        <v>1333</v>
      </c>
      <c r="U16" s="166">
        <v>2296</v>
      </c>
      <c r="V16" s="166">
        <v>1475</v>
      </c>
      <c r="W16" s="166">
        <v>1077</v>
      </c>
      <c r="X16" s="166">
        <v>1356</v>
      </c>
      <c r="Y16" s="196">
        <f t="shared" si="4"/>
        <v>1914.6666666666667</v>
      </c>
      <c r="Z16" s="166">
        <f>AVERAGE(T16,V16,X16)</f>
        <v>1388</v>
      </c>
      <c r="AA16" s="166">
        <v>1459</v>
      </c>
      <c r="AB16" s="166">
        <v>1884</v>
      </c>
      <c r="AC16" s="166">
        <v>2528</v>
      </c>
      <c r="AD16" s="166">
        <v>2128</v>
      </c>
      <c r="AE16" s="166">
        <v>1910</v>
      </c>
      <c r="AF16" s="166">
        <v>1755</v>
      </c>
      <c r="AG16" s="210">
        <f t="shared" si="5"/>
        <v>1965.6666666666667</v>
      </c>
      <c r="AH16" s="166">
        <f>AVERAGE(AB16,AD16,AF16)</f>
        <v>1922.3333333333333</v>
      </c>
      <c r="AI16" s="123">
        <f t="shared" si="3"/>
        <v>1675.5</v>
      </c>
      <c r="AJ16" s="123">
        <f>AVERAGE(J16,Z16,AH16,R16)</f>
        <v>1552.1666666666667</v>
      </c>
      <c r="AK16" s="41">
        <f>AI16-AJ16</f>
        <v>123.33333333333326</v>
      </c>
      <c r="AL16" s="81">
        <f>AI16/AJ16</f>
        <v>1.079458821002899</v>
      </c>
    </row>
    <row r="17" spans="1:38" s="10" customFormat="1" ht="21" customHeight="1">
      <c r="A17" s="118" t="s">
        <v>99</v>
      </c>
      <c r="B17" s="184" t="s">
        <v>117</v>
      </c>
      <c r="C17" s="124">
        <v>149</v>
      </c>
      <c r="D17" s="124">
        <v>0</v>
      </c>
      <c r="E17" s="124">
        <v>123</v>
      </c>
      <c r="F17" s="124">
        <v>0</v>
      </c>
      <c r="G17" s="124">
        <v>347</v>
      </c>
      <c r="H17" s="124">
        <v>0</v>
      </c>
      <c r="I17" s="124">
        <f t="shared" si="0"/>
        <v>206.33333333333334</v>
      </c>
      <c r="J17" s="124">
        <f t="shared" si="0"/>
        <v>0</v>
      </c>
      <c r="K17" s="124">
        <v>57</v>
      </c>
      <c r="L17" s="124">
        <v>0</v>
      </c>
      <c r="M17" s="124"/>
      <c r="N17" s="124">
        <v>0</v>
      </c>
      <c r="O17" s="124">
        <v>64</v>
      </c>
      <c r="P17" s="124">
        <v>0</v>
      </c>
      <c r="Q17" s="193">
        <f t="shared" si="6"/>
        <v>60.5</v>
      </c>
      <c r="R17" s="124">
        <f>AVERAGE(L17,N17,P17)</f>
        <v>0</v>
      </c>
      <c r="S17" s="124">
        <v>107</v>
      </c>
      <c r="T17" s="124">
        <v>0</v>
      </c>
      <c r="U17" s="124">
        <v>90</v>
      </c>
      <c r="V17" s="124">
        <v>0</v>
      </c>
      <c r="W17" s="124">
        <v>48</v>
      </c>
      <c r="X17" s="124">
        <v>0</v>
      </c>
      <c r="Y17" s="196">
        <f t="shared" si="4"/>
        <v>81.666666666666671</v>
      </c>
      <c r="Z17" s="124">
        <f>AVERAGE(T17,V17,X17)</f>
        <v>0</v>
      </c>
      <c r="AA17" s="124">
        <v>55</v>
      </c>
      <c r="AB17" s="124">
        <v>0</v>
      </c>
      <c r="AC17" s="124">
        <v>71</v>
      </c>
      <c r="AD17" s="124">
        <v>0</v>
      </c>
      <c r="AE17" s="124">
        <v>53</v>
      </c>
      <c r="AF17" s="124">
        <v>0</v>
      </c>
      <c r="AG17" s="210">
        <f t="shared" si="5"/>
        <v>59.666666666666664</v>
      </c>
      <c r="AH17" s="124">
        <f>AVERAGE(AB17,AD17,AF17)</f>
        <v>0</v>
      </c>
      <c r="AI17" s="186">
        <f t="shared" si="3"/>
        <v>102.04166666666667</v>
      </c>
      <c r="AJ17" s="186">
        <f t="shared" si="3"/>
        <v>0</v>
      </c>
      <c r="AK17" s="187">
        <f>AI17-AJ17</f>
        <v>102.04166666666667</v>
      </c>
      <c r="AL17" s="81" t="e">
        <f>AI17/AJ17</f>
        <v>#DIV/0!</v>
      </c>
    </row>
    <row r="18" spans="1:38" s="99" customFormat="1" ht="41.25" customHeight="1">
      <c r="A18" s="97"/>
      <c r="B18" s="211" t="s">
        <v>77</v>
      </c>
      <c r="C18" s="212"/>
      <c r="D18" s="212"/>
      <c r="E18" s="280" t="s">
        <v>78</v>
      </c>
      <c r="F18" s="280"/>
      <c r="G18" s="280"/>
      <c r="H18" s="280"/>
      <c r="I18" s="276"/>
      <c r="J18" s="276"/>
      <c r="K18" s="195" t="s">
        <v>78</v>
      </c>
      <c r="L18" s="103"/>
      <c r="M18" s="103"/>
      <c r="N18" s="103"/>
      <c r="O18" s="103"/>
      <c r="P18" s="103"/>
      <c r="Q18" s="103"/>
      <c r="R18" s="103"/>
      <c r="S18" s="204" t="s">
        <v>78</v>
      </c>
      <c r="T18" s="103"/>
      <c r="U18" s="103"/>
      <c r="V18" s="103"/>
      <c r="W18" s="103"/>
      <c r="X18" s="103"/>
      <c r="Y18" s="103"/>
      <c r="Z18" s="121"/>
      <c r="AA18" s="288" t="s">
        <v>78</v>
      </c>
      <c r="AB18" s="289"/>
      <c r="AC18" s="289"/>
    </row>
    <row r="19" spans="1:38" s="103" customFormat="1" ht="6" customHeight="1">
      <c r="A19" s="100"/>
      <c r="B19" s="6"/>
      <c r="C19" s="213"/>
      <c r="D19" s="101"/>
      <c r="E19" s="214"/>
      <c r="F19" s="146"/>
      <c r="G19" s="146"/>
      <c r="H19" s="202"/>
      <c r="K19" s="194"/>
      <c r="S19" s="204"/>
      <c r="Z19" s="121"/>
      <c r="AA19" s="217"/>
      <c r="AB19" s="218"/>
      <c r="AC19" s="218"/>
    </row>
    <row r="20" spans="1:38" s="120" customFormat="1" ht="41.25" customHeight="1">
      <c r="A20" s="93"/>
      <c r="B20" s="205" t="s">
        <v>79</v>
      </c>
      <c r="C20" s="76"/>
      <c r="D20" s="215"/>
      <c r="E20" s="281" t="s">
        <v>80</v>
      </c>
      <c r="F20" s="281"/>
      <c r="G20" s="281"/>
      <c r="H20" s="281"/>
      <c r="I20" s="279"/>
      <c r="J20" s="279"/>
      <c r="K20" s="7" t="s">
        <v>115</v>
      </c>
      <c r="L20" s="216"/>
      <c r="M20" s="216"/>
      <c r="N20" s="216"/>
      <c r="O20" s="216"/>
      <c r="P20" s="216"/>
      <c r="Q20" s="216"/>
      <c r="R20" s="216"/>
      <c r="S20" s="38" t="s">
        <v>116</v>
      </c>
      <c r="T20" s="216"/>
      <c r="U20" s="216"/>
      <c r="V20" s="216"/>
      <c r="W20" s="216"/>
      <c r="X20" s="216"/>
      <c r="Y20" s="216"/>
      <c r="Z20" s="216"/>
      <c r="AA20" s="290" t="s">
        <v>80</v>
      </c>
      <c r="AB20" s="291"/>
      <c r="AC20" s="291"/>
      <c r="AD20" s="164"/>
      <c r="AE20" s="164"/>
      <c r="AF20" s="164"/>
      <c r="AG20" s="164"/>
      <c r="AH20" s="164"/>
      <c r="AI20" s="164"/>
      <c r="AJ20" s="164"/>
      <c r="AK20" s="164"/>
      <c r="AL20" s="164"/>
    </row>
    <row r="21" spans="1:38" ht="30" customHeight="1">
      <c r="B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1:38" ht="30" customHeight="1">
      <c r="B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38" ht="30" customHeight="1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38" ht="30" customHeight="1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38" ht="30" customHeight="1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38" ht="30" customHeight="1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38" ht="30" customHeight="1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38" ht="30" customHeigh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38" ht="30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38" ht="30" customHeight="1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38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38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2:28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</sheetData>
  <mergeCells count="37">
    <mergeCell ref="I20:J20"/>
    <mergeCell ref="E18:H18"/>
    <mergeCell ref="E20:H20"/>
    <mergeCell ref="B12:AL12"/>
    <mergeCell ref="AG10:AH10"/>
    <mergeCell ref="AJ9:AJ11"/>
    <mergeCell ref="AK9:AK11"/>
    <mergeCell ref="AL9:AL11"/>
    <mergeCell ref="S10:T10"/>
    <mergeCell ref="U10:V10"/>
    <mergeCell ref="W10:X10"/>
    <mergeCell ref="Y10:Z10"/>
    <mergeCell ref="AA10:AB10"/>
    <mergeCell ref="AA18:AC18"/>
    <mergeCell ref="AA20:AC20"/>
    <mergeCell ref="AI9:AI11"/>
    <mergeCell ref="I18:J18"/>
    <mergeCell ref="AE10:AF10"/>
    <mergeCell ref="AC10:AD10"/>
    <mergeCell ref="C10:D10"/>
    <mergeCell ref="G10:H10"/>
    <mergeCell ref="I10:J10"/>
    <mergeCell ref="E10:F10"/>
    <mergeCell ref="K10:L10"/>
    <mergeCell ref="M10:N10"/>
    <mergeCell ref="O10:P10"/>
    <mergeCell ref="B4:AE4"/>
    <mergeCell ref="B7:AE7"/>
    <mergeCell ref="A9:A11"/>
    <mergeCell ref="B9:B11"/>
    <mergeCell ref="S9:Z9"/>
    <mergeCell ref="AA9:AH9"/>
    <mergeCell ref="Q10:R10"/>
    <mergeCell ref="W8:AE8"/>
    <mergeCell ref="C8:L8"/>
    <mergeCell ref="C9:J9"/>
    <mergeCell ref="K9:R9"/>
  </mergeCells>
  <phoneticPr fontId="6" type="noConversion"/>
  <conditionalFormatting sqref="D19 B19">
    <cfRule type="expression" dxfId="1" priority="1" stopIfTrue="1">
      <formula>"c$59&lt;&gt;c$28"</formula>
    </cfRule>
    <cfRule type="cellIs" dxfId="0" priority="2" stopIfTrue="1" operator="equal">
      <formula>еслиош()</formula>
    </cfRule>
  </conditionalFormatting>
  <pageMargins left="0.59055118110236227" right="0" top="0.39370078740157483" bottom="0.39370078740157483" header="0" footer="0"/>
  <pageSetup paperSize="9" scale="5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Финплан</vt:lpstr>
      <vt:lpstr>1</vt:lpstr>
      <vt:lpstr>'1'!Область_печати</vt:lpstr>
      <vt:lpstr>Финплан!Область_печати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Gurich</dc:creator>
  <cp:lastModifiedBy>Денис</cp:lastModifiedBy>
  <cp:revision/>
  <cp:lastPrinted>2018-01-18T09:33:34Z</cp:lastPrinted>
  <dcterms:created xsi:type="dcterms:W3CDTF">2013-05-13T07:44:22Z</dcterms:created>
  <dcterms:modified xsi:type="dcterms:W3CDTF">2018-02-13T02:18:19Z</dcterms:modified>
</cp:coreProperties>
</file>