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9200" windowHeight="6630" tabRatio="828"/>
  </bookViews>
  <sheets>
    <sheet name="Финплан" sheetId="41" r:id="rId1"/>
    <sheet name="0" sheetId="44" r:id="rId2"/>
  </sheets>
  <externalReferences>
    <externalReference r:id="rId3"/>
    <externalReference r:id="rId4"/>
  </externalReferences>
  <definedNames>
    <definedName name="_xlnm.Print_Area" localSheetId="1">'0'!$A$1:$BA$28</definedName>
    <definedName name="_xlnm.Print_Area" localSheetId="0">Финплан!$A$1:$DO$49</definedName>
  </definedNames>
  <calcPr calcId="125725"/>
  <fileRecoveryPr autoRecover="0"/>
</workbook>
</file>

<file path=xl/calcChain.xml><?xml version="1.0" encoding="utf-8"?>
<calcChain xmlns="http://schemas.openxmlformats.org/spreadsheetml/2006/main">
  <c r="X19" i="44"/>
  <c r="O35" i="41"/>
  <c r="AR18" i="44" l="1"/>
  <c r="AT18"/>
  <c r="AZ35" i="41"/>
  <c r="AT20" l="1"/>
  <c r="AT19"/>
  <c r="AT16"/>
  <c r="AT15"/>
  <c r="AT17"/>
  <c r="AT28"/>
  <c r="AQ20"/>
  <c r="AQ19"/>
  <c r="AQ17"/>
  <c r="AQ16"/>
  <c r="AQ15"/>
  <c r="AQ28"/>
  <c r="AQ25"/>
  <c r="AN22"/>
  <c r="AN35"/>
  <c r="AQ24" l="1"/>
  <c r="AT22"/>
  <c r="AT24"/>
  <c r="AQ18"/>
  <c r="AQ14" s="1"/>
  <c r="AT18"/>
  <c r="AT14" s="1"/>
  <c r="AQ22"/>
  <c r="AT25" l="1"/>
  <c r="AH20" l="1"/>
  <c r="AH19"/>
  <c r="AH16"/>
  <c r="AH15"/>
  <c r="AE20"/>
  <c r="AE19"/>
  <c r="AE16"/>
  <c r="AE15"/>
  <c r="AH22" l="1"/>
  <c r="AE22" l="1"/>
  <c r="AB35" l="1"/>
  <c r="AB22" l="1"/>
  <c r="AN21" i="44" l="1"/>
  <c r="AN20"/>
  <c r="AN19"/>
  <c r="AT27" i="41" l="1"/>
  <c r="AT26"/>
  <c r="AQ26"/>
  <c r="AQ27"/>
  <c r="V20" l="1"/>
  <c r="V19"/>
  <c r="V16"/>
  <c r="V15"/>
  <c r="V22" l="1"/>
  <c r="U30"/>
  <c r="U33"/>
  <c r="U35"/>
  <c r="S20"/>
  <c r="S19"/>
  <c r="S16"/>
  <c r="S15"/>
  <c r="S22" l="1"/>
  <c r="R33"/>
  <c r="P30"/>
  <c r="R30" s="1"/>
  <c r="P35"/>
  <c r="P22" l="1"/>
  <c r="AF21" i="44"/>
  <c r="AF20"/>
  <c r="AF19"/>
  <c r="J22" i="41" l="1"/>
  <c r="J20"/>
  <c r="J19"/>
  <c r="J16"/>
  <c r="J15"/>
  <c r="J17"/>
  <c r="G20" l="1"/>
  <c r="G19"/>
  <c r="G17"/>
  <c r="G16"/>
  <c r="G15"/>
  <c r="D20"/>
  <c r="D19"/>
  <c r="D17"/>
  <c r="D16"/>
  <c r="D15"/>
  <c r="D22" l="1"/>
  <c r="G22"/>
  <c r="AQ29" l="1"/>
  <c r="X21" i="44" l="1"/>
  <c r="X20"/>
  <c r="Q18" l="1"/>
  <c r="S21"/>
  <c r="S19" l="1"/>
  <c r="E35" i="41" l="1"/>
  <c r="R18" i="44" l="1"/>
  <c r="M22" i="41" l="1"/>
  <c r="AI19"/>
  <c r="AJ19" s="1"/>
  <c r="AQ23"/>
  <c r="AE18"/>
  <c r="G18"/>
  <c r="G14" s="1"/>
  <c r="S13"/>
  <c r="AU20" i="44"/>
  <c r="AU19"/>
  <c r="AU21"/>
  <c r="AS21"/>
  <c r="AS20"/>
  <c r="AS19"/>
  <c r="AQ21"/>
  <c r="AQ20"/>
  <c r="AQ19"/>
  <c r="AM19"/>
  <c r="AI21"/>
  <c r="AI19"/>
  <c r="AA21"/>
  <c r="AA20"/>
  <c r="AA19"/>
  <c r="W21"/>
  <c r="W20"/>
  <c r="W19"/>
  <c r="V26" i="41"/>
  <c r="J26"/>
  <c r="K19"/>
  <c r="H19"/>
  <c r="I19" s="1"/>
  <c r="AI20"/>
  <c r="AJ20" s="1"/>
  <c r="AE24"/>
  <c r="S24"/>
  <c r="AH18"/>
  <c r="AH17"/>
  <c r="AN20"/>
  <c r="AN19"/>
  <c r="AN16"/>
  <c r="AN15"/>
  <c r="AN17"/>
  <c r="AN18"/>
  <c r="AP18" i="44"/>
  <c r="AV18" s="1"/>
  <c r="AW31" i="41"/>
  <c r="AW32"/>
  <c r="AW33"/>
  <c r="AY33" s="1"/>
  <c r="AW35"/>
  <c r="AW30"/>
  <c r="AX33"/>
  <c r="AL18" i="44"/>
  <c r="AJ18"/>
  <c r="AH18"/>
  <c r="AH28" i="41"/>
  <c r="AE17"/>
  <c r="AE14" s="1"/>
  <c r="AC28"/>
  <c r="AF28"/>
  <c r="AI28"/>
  <c r="AB16"/>
  <c r="M35"/>
  <c r="Y35"/>
  <c r="AK35"/>
  <c r="D24"/>
  <c r="P24"/>
  <c r="D25"/>
  <c r="D26"/>
  <c r="G25"/>
  <c r="J25"/>
  <c r="P25"/>
  <c r="Q25"/>
  <c r="S25"/>
  <c r="V25"/>
  <c r="AB25"/>
  <c r="D28"/>
  <c r="G28"/>
  <c r="S28"/>
  <c r="V28"/>
  <c r="D30"/>
  <c r="M30" s="1"/>
  <c r="Y30"/>
  <c r="P31"/>
  <c r="Y33"/>
  <c r="Z33"/>
  <c r="BA33" s="1"/>
  <c r="BC33" s="1"/>
  <c r="V31"/>
  <c r="AB31"/>
  <c r="AK31" s="1"/>
  <c r="Y32"/>
  <c r="AZ32" s="1"/>
  <c r="M20"/>
  <c r="P20"/>
  <c r="AB20"/>
  <c r="M15"/>
  <c r="P15"/>
  <c r="AB15"/>
  <c r="M16"/>
  <c r="P16"/>
  <c r="M19"/>
  <c r="S17"/>
  <c r="S18"/>
  <c r="AB18"/>
  <c r="P19"/>
  <c r="AB19"/>
  <c r="AF32"/>
  <c r="AF31" s="1"/>
  <c r="AF25"/>
  <c r="AI25"/>
  <c r="AV21" i="44"/>
  <c r="AX21" s="1"/>
  <c r="AV20"/>
  <c r="AX20" s="1"/>
  <c r="AV19"/>
  <c r="AX19" s="1"/>
  <c r="T18"/>
  <c r="V18"/>
  <c r="Z18"/>
  <c r="AF18" s="1"/>
  <c r="AB18"/>
  <c r="AD18"/>
  <c r="X30" i="41"/>
  <c r="X33"/>
  <c r="X35"/>
  <c r="V17"/>
  <c r="J31"/>
  <c r="Z30"/>
  <c r="N30"/>
  <c r="F33"/>
  <c r="F35"/>
  <c r="I30"/>
  <c r="I33"/>
  <c r="I35"/>
  <c r="N35"/>
  <c r="D31"/>
  <c r="P21" i="44"/>
  <c r="P20"/>
  <c r="P19"/>
  <c r="AU30" i="41"/>
  <c r="AX30" s="1"/>
  <c r="AY30" s="1"/>
  <c r="AC30"/>
  <c r="AL30" s="1"/>
  <c r="AU32"/>
  <c r="AU31" s="1"/>
  <c r="AR32"/>
  <c r="AR31" s="1"/>
  <c r="AO32"/>
  <c r="AO31" s="1"/>
  <c r="W28"/>
  <c r="AU28"/>
  <c r="AV28" s="1"/>
  <c r="AN28"/>
  <c r="AW28" s="1"/>
  <c r="T28"/>
  <c r="U28" s="1"/>
  <c r="Q28"/>
  <c r="AN24"/>
  <c r="AN25"/>
  <c r="AW25" s="1"/>
  <c r="W25"/>
  <c r="X25" s="1"/>
  <c r="H25"/>
  <c r="E25"/>
  <c r="O33"/>
  <c r="G18" i="44"/>
  <c r="C18"/>
  <c r="D18"/>
  <c r="E18"/>
  <c r="H18"/>
  <c r="I18"/>
  <c r="K18"/>
  <c r="L18"/>
  <c r="M18"/>
  <c r="N18" s="1"/>
  <c r="O18"/>
  <c r="F19"/>
  <c r="F20"/>
  <c r="F21"/>
  <c r="V27" i="41"/>
  <c r="P28"/>
  <c r="Y28" s="1"/>
  <c r="J28"/>
  <c r="S31"/>
  <c r="J29"/>
  <c r="AH27"/>
  <c r="AH24"/>
  <c r="E28"/>
  <c r="G27"/>
  <c r="S27"/>
  <c r="AN26"/>
  <c r="AW26" s="1"/>
  <c r="AE27"/>
  <c r="P29"/>
  <c r="AH26"/>
  <c r="AB27"/>
  <c r="AB26"/>
  <c r="AE26"/>
  <c r="M17"/>
  <c r="P18" i="44"/>
  <c r="AE21"/>
  <c r="AE19"/>
  <c r="AE20"/>
  <c r="H31" i="41"/>
  <c r="H32"/>
  <c r="I32" s="1"/>
  <c r="K20"/>
  <c r="L20" s="1"/>
  <c r="AK19" i="44"/>
  <c r="AK21"/>
  <c r="AK20"/>
  <c r="S20"/>
  <c r="AC20"/>
  <c r="AC19"/>
  <c r="AC21"/>
  <c r="AN18"/>
  <c r="G31" i="41"/>
  <c r="AH25"/>
  <c r="AB28"/>
  <c r="AI20" i="44"/>
  <c r="U21"/>
  <c r="U19"/>
  <c r="Y19" s="1"/>
  <c r="M28" i="41" l="1"/>
  <c r="F28"/>
  <c r="F30"/>
  <c r="Y25"/>
  <c r="F25"/>
  <c r="AJ25"/>
  <c r="X28"/>
  <c r="AW24"/>
  <c r="AZ33"/>
  <c r="BB33" s="1"/>
  <c r="AN29"/>
  <c r="AR28"/>
  <c r="AS28" s="1"/>
  <c r="AO19"/>
  <c r="AP19" s="1"/>
  <c r="AO20"/>
  <c r="AP20" s="1"/>
  <c r="AR25"/>
  <c r="AS25" s="1"/>
  <c r="M25"/>
  <c r="AT29"/>
  <c r="AR19"/>
  <c r="AS19" s="1"/>
  <c r="AR20"/>
  <c r="AS20" s="1"/>
  <c r="AU25"/>
  <c r="AV25" s="1"/>
  <c r="R25"/>
  <c r="AO16"/>
  <c r="AP16" s="1"/>
  <c r="AU19"/>
  <c r="AV19" s="1"/>
  <c r="AT13"/>
  <c r="R28"/>
  <c r="AB30"/>
  <c r="AQ13"/>
  <c r="AW17"/>
  <c r="AW16"/>
  <c r="AW20"/>
  <c r="AH14"/>
  <c r="AW18"/>
  <c r="AW15"/>
  <c r="AW19"/>
  <c r="S14"/>
  <c r="AF27"/>
  <c r="AG27" s="1"/>
  <c r="D29"/>
  <c r="T16"/>
  <c r="U16" s="1"/>
  <c r="E20"/>
  <c r="F20" s="1"/>
  <c r="AC16"/>
  <c r="AD16" s="1"/>
  <c r="AF20"/>
  <c r="AG20" s="1"/>
  <c r="Q19"/>
  <c r="R19" s="1"/>
  <c r="T20"/>
  <c r="U20" s="1"/>
  <c r="H20"/>
  <c r="I20" s="1"/>
  <c r="AC19"/>
  <c r="AD19" s="1"/>
  <c r="AK16"/>
  <c r="AK15"/>
  <c r="AK19"/>
  <c r="G29"/>
  <c r="AB24"/>
  <c r="AK24" s="1"/>
  <c r="AK20"/>
  <c r="P17"/>
  <c r="Y17" s="1"/>
  <c r="V29"/>
  <c r="V18"/>
  <c r="V14" s="1"/>
  <c r="V24"/>
  <c r="Y24" s="1"/>
  <c r="S26"/>
  <c r="AA30"/>
  <c r="S29"/>
  <c r="Y22"/>
  <c r="Y16"/>
  <c r="Y19"/>
  <c r="Y20"/>
  <c r="P26"/>
  <c r="J27"/>
  <c r="AQ21"/>
  <c r="AQ34" s="1"/>
  <c r="AA33"/>
  <c r="AK22"/>
  <c r="AC27"/>
  <c r="AB17"/>
  <c r="W20"/>
  <c r="X20" s="1"/>
  <c r="P18"/>
  <c r="AO28"/>
  <c r="AP28" s="1"/>
  <c r="BD33"/>
  <c r="Y15"/>
  <c r="AW22"/>
  <c r="K28"/>
  <c r="L28" s="1"/>
  <c r="N31"/>
  <c r="K27"/>
  <c r="AK26"/>
  <c r="AX28"/>
  <c r="AY28" s="1"/>
  <c r="H28"/>
  <c r="T32"/>
  <c r="U32" s="1"/>
  <c r="AK27"/>
  <c r="W32"/>
  <c r="AX32"/>
  <c r="AY32" s="1"/>
  <c r="AE29"/>
  <c r="W27"/>
  <c r="X27" s="1"/>
  <c r="AW19" i="44"/>
  <c r="AW21"/>
  <c r="AI18"/>
  <c r="W18"/>
  <c r="AA18"/>
  <c r="AU18"/>
  <c r="W16" i="41"/>
  <c r="X16" s="1"/>
  <c r="AG19" i="44"/>
  <c r="AS18"/>
  <c r="AK18"/>
  <c r="AO19"/>
  <c r="W19" i="41"/>
  <c r="X19" s="1"/>
  <c r="AO27"/>
  <c r="AR16"/>
  <c r="AS16" s="1"/>
  <c r="AC25"/>
  <c r="AD25" s="1"/>
  <c r="AG20" i="44"/>
  <c r="X18"/>
  <c r="AX18" s="1"/>
  <c r="AO25" i="41"/>
  <c r="T25"/>
  <c r="U25" s="1"/>
  <c r="Q27"/>
  <c r="K25"/>
  <c r="L25" s="1"/>
  <c r="J18" i="44"/>
  <c r="Z28" i="41"/>
  <c r="AA28" s="1"/>
  <c r="E32"/>
  <c r="E31"/>
  <c r="F31" s="1"/>
  <c r="AN14"/>
  <c r="AW14" s="1"/>
  <c r="F18" i="44"/>
  <c r="AE18"/>
  <c r="E19" i="41"/>
  <c r="Y21" i="44"/>
  <c r="S18"/>
  <c r="I25" i="41"/>
  <c r="AL28"/>
  <c r="AJ28"/>
  <c r="AE25"/>
  <c r="AG25" s="1"/>
  <c r="AH29"/>
  <c r="K16"/>
  <c r="L16" s="1"/>
  <c r="AD28"/>
  <c r="Q20"/>
  <c r="R20" s="1"/>
  <c r="K32"/>
  <c r="K31"/>
  <c r="BA30"/>
  <c r="BC30" s="1"/>
  <c r="AK18"/>
  <c r="AC18" i="44"/>
  <c r="AG21"/>
  <c r="AE28" i="41"/>
  <c r="AG28" s="1"/>
  <c r="AC20"/>
  <c r="I31"/>
  <c r="O30"/>
  <c r="Y31"/>
  <c r="AZ31" s="1"/>
  <c r="Q32"/>
  <c r="R32" s="1"/>
  <c r="AC32"/>
  <c r="AQ18" i="44"/>
  <c r="AW20"/>
  <c r="AX31" i="41"/>
  <c r="AY31" s="1"/>
  <c r="AM21" i="44"/>
  <c r="AO21" s="1"/>
  <c r="AM20"/>
  <c r="U20"/>
  <c r="Y20" s="1"/>
  <c r="G13" i="41"/>
  <c r="L19"/>
  <c r="AC22"/>
  <c r="AD22" s="1"/>
  <c r="AL25" l="1"/>
  <c r="AX25"/>
  <c r="AY25" s="1"/>
  <c r="AO26"/>
  <c r="AP26" s="1"/>
  <c r="AZ19"/>
  <c r="AW29"/>
  <c r="AL20"/>
  <c r="AM20" s="1"/>
  <c r="AZ15"/>
  <c r="AX19"/>
  <c r="AY19" s="1"/>
  <c r="AZ20"/>
  <c r="AZ16"/>
  <c r="N20"/>
  <c r="O20" s="1"/>
  <c r="AZ22"/>
  <c r="AU20"/>
  <c r="AO15"/>
  <c r="AP15" s="1"/>
  <c r="AT23"/>
  <c r="AR18"/>
  <c r="AS18" s="1"/>
  <c r="AS22" s="1"/>
  <c r="AU27"/>
  <c r="AV27" s="1"/>
  <c r="AU16"/>
  <c r="AV16" s="1"/>
  <c r="AR15"/>
  <c r="AS15" s="1"/>
  <c r="AD30"/>
  <c r="AK30"/>
  <c r="AZ30" s="1"/>
  <c r="AR27"/>
  <c r="AS27" s="1"/>
  <c r="AQ36"/>
  <c r="AN13"/>
  <c r="AH23"/>
  <c r="AH21" s="1"/>
  <c r="AH34" s="1"/>
  <c r="AE13"/>
  <c r="M29"/>
  <c r="AB13"/>
  <c r="AF16"/>
  <c r="AG16" s="1"/>
  <c r="Q16"/>
  <c r="R16" s="1"/>
  <c r="H17"/>
  <c r="I17" s="1"/>
  <c r="T15"/>
  <c r="U15" s="1"/>
  <c r="AC15"/>
  <c r="AD15" s="1"/>
  <c r="AD20"/>
  <c r="Q17"/>
  <c r="R17" s="1"/>
  <c r="N19"/>
  <c r="O19" s="1"/>
  <c r="F19"/>
  <c r="AB29"/>
  <c r="AB23" s="1"/>
  <c r="AK17"/>
  <c r="AZ17" s="1"/>
  <c r="AB14"/>
  <c r="AK14" s="1"/>
  <c r="P14"/>
  <c r="Y14" s="1"/>
  <c r="L27"/>
  <c r="H27"/>
  <c r="I27" s="1"/>
  <c r="Q26"/>
  <c r="R26" s="1"/>
  <c r="Y18"/>
  <c r="V23"/>
  <c r="V21" s="1"/>
  <c r="V34" s="1"/>
  <c r="V40" s="1"/>
  <c r="Y29"/>
  <c r="S23"/>
  <c r="Y26"/>
  <c r="H26"/>
  <c r="J18"/>
  <c r="J14" s="1"/>
  <c r="E29"/>
  <c r="F29" s="1"/>
  <c r="K26"/>
  <c r="L26" s="1"/>
  <c r="D18"/>
  <c r="E27"/>
  <c r="AC26"/>
  <c r="AD26" s="1"/>
  <c r="Z20"/>
  <c r="AA20" s="1"/>
  <c r="AP25"/>
  <c r="AI32"/>
  <c r="AI31" s="1"/>
  <c r="K15"/>
  <c r="L15" s="1"/>
  <c r="T31"/>
  <c r="U31" s="1"/>
  <c r="I28"/>
  <c r="N28"/>
  <c r="O28" s="1"/>
  <c r="BD30"/>
  <c r="Z25"/>
  <c r="AA25" s="1"/>
  <c r="N25"/>
  <c r="O25" s="1"/>
  <c r="W17"/>
  <c r="X17" s="1"/>
  <c r="AW18" i="44"/>
  <c r="W15" i="41"/>
  <c r="X15" s="1"/>
  <c r="K22"/>
  <c r="AR22"/>
  <c r="AY19" i="44"/>
  <c r="AZ19" s="1"/>
  <c r="AU22" i="41"/>
  <c r="AV22" s="1"/>
  <c r="H16"/>
  <c r="I16" s="1"/>
  <c r="H22"/>
  <c r="I22" s="1"/>
  <c r="AG18" i="44"/>
  <c r="T26" i="41"/>
  <c r="U26" s="1"/>
  <c r="X32"/>
  <c r="W31"/>
  <c r="X31" s="1"/>
  <c r="T27"/>
  <c r="U27" s="1"/>
  <c r="AI27"/>
  <c r="AJ27" s="1"/>
  <c r="F32"/>
  <c r="O32" s="1"/>
  <c r="AY21" i="44"/>
  <c r="AE23" i="41"/>
  <c r="AF19"/>
  <c r="Q22"/>
  <c r="R22" s="1"/>
  <c r="U18" i="44"/>
  <c r="Y18" s="1"/>
  <c r="Q31" i="41"/>
  <c r="R31" s="1"/>
  <c r="Z32"/>
  <c r="W26"/>
  <c r="AD27"/>
  <c r="W22"/>
  <c r="X22" s="1"/>
  <c r="E22"/>
  <c r="F22" s="1"/>
  <c r="AM18" i="44"/>
  <c r="AO18" s="1"/>
  <c r="AO20"/>
  <c r="AK25" i="41"/>
  <c r="AZ25" s="1"/>
  <c r="AC31"/>
  <c r="T19"/>
  <c r="AK28"/>
  <c r="AZ28" s="1"/>
  <c r="AF13"/>
  <c r="W13"/>
  <c r="AR13"/>
  <c r="AS13" s="1"/>
  <c r="Q13"/>
  <c r="AO17" l="1"/>
  <c r="AP17" s="1"/>
  <c r="AW13"/>
  <c r="AX16"/>
  <c r="AY16" s="1"/>
  <c r="Z16"/>
  <c r="AA16" s="1"/>
  <c r="AX27"/>
  <c r="AI17"/>
  <c r="AJ17" s="1"/>
  <c r="AU26"/>
  <c r="AV26" s="1"/>
  <c r="AU18"/>
  <c r="AV18" s="1"/>
  <c r="AT21"/>
  <c r="AT34" s="1"/>
  <c r="AR17"/>
  <c r="BB30"/>
  <c r="AM30"/>
  <c r="AX20"/>
  <c r="AY20" s="1"/>
  <c r="AV20"/>
  <c r="AN27"/>
  <c r="AN23" s="1"/>
  <c r="AG13"/>
  <c r="AH13"/>
  <c r="AK13" s="1"/>
  <c r="AH40"/>
  <c r="AH36"/>
  <c r="AK29"/>
  <c r="AZ29" s="1"/>
  <c r="P13"/>
  <c r="R13" s="1"/>
  <c r="E16"/>
  <c r="F16" s="1"/>
  <c r="E15"/>
  <c r="F15" s="1"/>
  <c r="H15"/>
  <c r="I15" s="1"/>
  <c r="E17"/>
  <c r="F17" s="1"/>
  <c r="AF15"/>
  <c r="AG15" s="1"/>
  <c r="Q15"/>
  <c r="R15" s="1"/>
  <c r="Z19"/>
  <c r="AA19" s="1"/>
  <c r="U19"/>
  <c r="AL19"/>
  <c r="AM19" s="1"/>
  <c r="AG19"/>
  <c r="AK23"/>
  <c r="AB21"/>
  <c r="AB34" s="1"/>
  <c r="AB36" s="1"/>
  <c r="AE21"/>
  <c r="AE34" s="1"/>
  <c r="V36"/>
  <c r="N27"/>
  <c r="P27"/>
  <c r="S21"/>
  <c r="J13"/>
  <c r="AL31"/>
  <c r="AM31" s="1"/>
  <c r="G26"/>
  <c r="M18"/>
  <c r="AZ18" s="1"/>
  <c r="D14"/>
  <c r="M14" s="1"/>
  <c r="AZ14" s="1"/>
  <c r="K13"/>
  <c r="D27"/>
  <c r="D23" s="1"/>
  <c r="D21" s="1"/>
  <c r="D13"/>
  <c r="H13"/>
  <c r="I13" s="1"/>
  <c r="AL32"/>
  <c r="BA32" s="1"/>
  <c r="AU13"/>
  <c r="AV13" s="1"/>
  <c r="AC13"/>
  <c r="AD13" s="1"/>
  <c r="BA28"/>
  <c r="E26"/>
  <c r="F26" s="1"/>
  <c r="BA25"/>
  <c r="BC25" s="1"/>
  <c r="AC18"/>
  <c r="AD18" s="1"/>
  <c r="BA19" i="44"/>
  <c r="AO18" i="41"/>
  <c r="W18"/>
  <c r="AO22"/>
  <c r="K18"/>
  <c r="L18" s="1"/>
  <c r="AF26"/>
  <c r="AG26" s="1"/>
  <c r="Z27"/>
  <c r="AR26"/>
  <c r="AI26"/>
  <c r="AI13"/>
  <c r="K17"/>
  <c r="AY20" i="44"/>
  <c r="BA20" s="1"/>
  <c r="AL27" i="41"/>
  <c r="AU15"/>
  <c r="AV15" s="1"/>
  <c r="AF17"/>
  <c r="AG17" s="1"/>
  <c r="T17"/>
  <c r="AY18" i="44"/>
  <c r="BA18" s="1"/>
  <c r="BA21"/>
  <c r="AZ21"/>
  <c r="C40" i="41"/>
  <c r="AI16"/>
  <c r="AM28"/>
  <c r="BB28"/>
  <c r="Q18"/>
  <c r="R18" s="1"/>
  <c r="H18"/>
  <c r="Z31"/>
  <c r="AI22"/>
  <c r="E18"/>
  <c r="F18" s="1"/>
  <c r="AM25"/>
  <c r="Z26"/>
  <c r="AA26" s="1"/>
  <c r="X26"/>
  <c r="AA32"/>
  <c r="AO13"/>
  <c r="AP13" s="1"/>
  <c r="E13"/>
  <c r="L22"/>
  <c r="N22"/>
  <c r="O22" s="1"/>
  <c r="T18" l="1"/>
  <c r="U18" s="1"/>
  <c r="F13"/>
  <c r="N16"/>
  <c r="O16" s="1"/>
  <c r="N15"/>
  <c r="O15" s="1"/>
  <c r="BA19"/>
  <c r="BB19" s="1"/>
  <c r="Z15"/>
  <c r="AA15" s="1"/>
  <c r="BA20"/>
  <c r="BC20" s="1"/>
  <c r="AW23"/>
  <c r="AN21"/>
  <c r="AN34" s="1"/>
  <c r="AH41"/>
  <c r="AT36"/>
  <c r="AU17"/>
  <c r="AS17"/>
  <c r="AR14"/>
  <c r="AS14" s="1"/>
  <c r="AO29"/>
  <c r="AP29" s="1"/>
  <c r="AX22"/>
  <c r="AY22" s="1"/>
  <c r="AP22"/>
  <c r="AX26"/>
  <c r="AY26" s="1"/>
  <c r="AS26"/>
  <c r="AW27"/>
  <c r="AY27" s="1"/>
  <c r="AP27"/>
  <c r="AO14"/>
  <c r="AP14" s="1"/>
  <c r="AP18"/>
  <c r="AH42"/>
  <c r="AJ13"/>
  <c r="AF29"/>
  <c r="AG29" s="1"/>
  <c r="AK21"/>
  <c r="L13"/>
  <c r="H14"/>
  <c r="I14" s="1"/>
  <c r="I18"/>
  <c r="V42"/>
  <c r="AB40"/>
  <c r="AB41"/>
  <c r="AB42"/>
  <c r="V41"/>
  <c r="Z17"/>
  <c r="AA17" s="1"/>
  <c r="U17"/>
  <c r="T29"/>
  <c r="U29" s="1"/>
  <c r="R27"/>
  <c r="Y27"/>
  <c r="AA27" s="1"/>
  <c r="P23"/>
  <c r="V13"/>
  <c r="Y13" s="1"/>
  <c r="S34"/>
  <c r="M26"/>
  <c r="AZ26" s="1"/>
  <c r="I26"/>
  <c r="M13"/>
  <c r="M27"/>
  <c r="F27"/>
  <c r="N13"/>
  <c r="AX13"/>
  <c r="AY13" s="1"/>
  <c r="AL13"/>
  <c r="AM13" s="1"/>
  <c r="N26"/>
  <c r="BD28"/>
  <c r="BC28"/>
  <c r="BB25"/>
  <c r="BD25"/>
  <c r="T14"/>
  <c r="U14" s="1"/>
  <c r="AZ20" i="44"/>
  <c r="AX18" i="41"/>
  <c r="AY18" s="1"/>
  <c r="X18"/>
  <c r="W14"/>
  <c r="X14" s="1"/>
  <c r="AI18"/>
  <c r="AJ18" s="1"/>
  <c r="AJ26"/>
  <c r="AL26"/>
  <c r="AM26" s="1"/>
  <c r="K29"/>
  <c r="L29" s="1"/>
  <c r="L17"/>
  <c r="N17"/>
  <c r="O17" s="1"/>
  <c r="K14"/>
  <c r="L14" s="1"/>
  <c r="W29"/>
  <c r="X29" s="1"/>
  <c r="Q29"/>
  <c r="R29" s="1"/>
  <c r="AZ18" i="44"/>
  <c r="H29" i="41"/>
  <c r="AU14"/>
  <c r="AX15"/>
  <c r="AY15" s="1"/>
  <c r="AC17"/>
  <c r="AD17" s="1"/>
  <c r="AM27"/>
  <c r="BA27"/>
  <c r="AE36"/>
  <c r="AK34"/>
  <c r="AE40"/>
  <c r="T13"/>
  <c r="AA31"/>
  <c r="BA31"/>
  <c r="AJ16"/>
  <c r="AL16"/>
  <c r="AF22"/>
  <c r="AG22" s="1"/>
  <c r="BB32"/>
  <c r="BC32"/>
  <c r="BD32"/>
  <c r="AF18"/>
  <c r="N18"/>
  <c r="O18" s="1"/>
  <c r="E14"/>
  <c r="F14" s="1"/>
  <c r="AJ22"/>
  <c r="AI29"/>
  <c r="AJ29" s="1"/>
  <c r="T22"/>
  <c r="U22" s="1"/>
  <c r="AI15"/>
  <c r="Q14"/>
  <c r="C38"/>
  <c r="C37"/>
  <c r="C41"/>
  <c r="C42"/>
  <c r="AZ13" l="1"/>
  <c r="Z18"/>
  <c r="AA18" s="1"/>
  <c r="BC19"/>
  <c r="BD19"/>
  <c r="BB20"/>
  <c r="BD20"/>
  <c r="O27"/>
  <c r="AZ27"/>
  <c r="BB27" s="1"/>
  <c r="AU29"/>
  <c r="AV29" s="1"/>
  <c r="AX14"/>
  <c r="AY14" s="1"/>
  <c r="AV14"/>
  <c r="AX17"/>
  <c r="AY17" s="1"/>
  <c r="AV17"/>
  <c r="AR29"/>
  <c r="AS29" s="1"/>
  <c r="AW21"/>
  <c r="AC29"/>
  <c r="AD29" s="1"/>
  <c r="AF14"/>
  <c r="AG14" s="1"/>
  <c r="AG18"/>
  <c r="N14"/>
  <c r="O14" s="1"/>
  <c r="P21"/>
  <c r="P34" s="1"/>
  <c r="Y34" s="1"/>
  <c r="Y23"/>
  <c r="O26"/>
  <c r="S40"/>
  <c r="S36"/>
  <c r="D34"/>
  <c r="D36" s="1"/>
  <c r="AI14"/>
  <c r="AJ14" s="1"/>
  <c r="BA26"/>
  <c r="Z29"/>
  <c r="AA29" s="1"/>
  <c r="I29"/>
  <c r="N29"/>
  <c r="BC27"/>
  <c r="BD27"/>
  <c r="AC14"/>
  <c r="AD14" s="1"/>
  <c r="AL17"/>
  <c r="AK40"/>
  <c r="AK36"/>
  <c r="AE42"/>
  <c r="AE41"/>
  <c r="U13"/>
  <c r="Z13"/>
  <c r="Z22"/>
  <c r="AA22" s="1"/>
  <c r="AL22"/>
  <c r="AL18"/>
  <c r="AM18" s="1"/>
  <c r="AJ15"/>
  <c r="AL15"/>
  <c r="AM16"/>
  <c r="BA16"/>
  <c r="BB16" s="1"/>
  <c r="BC31"/>
  <c r="BD31"/>
  <c r="BB31"/>
  <c r="R14"/>
  <c r="Z14"/>
  <c r="AA14" s="1"/>
  <c r="Y40" l="1"/>
  <c r="AX29"/>
  <c r="AY29" s="1"/>
  <c r="AN36"/>
  <c r="AW34"/>
  <c r="AF24"/>
  <c r="AL29"/>
  <c r="AM29" s="1"/>
  <c r="Y21"/>
  <c r="BB26"/>
  <c r="P40"/>
  <c r="P36"/>
  <c r="Y36" s="1"/>
  <c r="S41"/>
  <c r="S42"/>
  <c r="G24"/>
  <c r="G23" s="1"/>
  <c r="D40"/>
  <c r="O29"/>
  <c r="BC26"/>
  <c r="BD26"/>
  <c r="AR24"/>
  <c r="H24"/>
  <c r="T24"/>
  <c r="U24" s="1"/>
  <c r="BA18"/>
  <c r="BD18" s="1"/>
  <c r="AM17"/>
  <c r="BA17"/>
  <c r="AK42"/>
  <c r="AK37"/>
  <c r="AK41"/>
  <c r="AA13"/>
  <c r="BA13"/>
  <c r="BB13" s="1"/>
  <c r="AL14"/>
  <c r="AM14" s="1"/>
  <c r="AM22"/>
  <c r="BA22"/>
  <c r="BC16"/>
  <c r="BD16"/>
  <c r="AM15"/>
  <c r="BA15"/>
  <c r="AW40" l="1"/>
  <c r="AR23"/>
  <c r="AR21" s="1"/>
  <c r="AR34" s="1"/>
  <c r="AS34" s="1"/>
  <c r="AS24"/>
  <c r="AS23" s="1"/>
  <c r="AS21" s="1"/>
  <c r="AU24"/>
  <c r="BA29"/>
  <c r="BC29" s="1"/>
  <c r="AW36"/>
  <c r="P41"/>
  <c r="P42"/>
  <c r="Y37"/>
  <c r="Y42"/>
  <c r="Y41"/>
  <c r="G21"/>
  <c r="J24"/>
  <c r="D42"/>
  <c r="D41"/>
  <c r="BA14"/>
  <c r="BC14" s="1"/>
  <c r="AO24"/>
  <c r="AO23" s="1"/>
  <c r="AO21" s="1"/>
  <c r="I24"/>
  <c r="H23"/>
  <c r="H21" s="1"/>
  <c r="H34" s="1"/>
  <c r="AI24"/>
  <c r="W24"/>
  <c r="Q24"/>
  <c r="R24" s="1"/>
  <c r="AF23"/>
  <c r="AG24"/>
  <c r="T23"/>
  <c r="AC24"/>
  <c r="K24"/>
  <c r="BB18"/>
  <c r="BC18"/>
  <c r="BB17"/>
  <c r="BC17"/>
  <c r="BD17"/>
  <c r="BC13"/>
  <c r="BD13"/>
  <c r="E24"/>
  <c r="BC15"/>
  <c r="BB15"/>
  <c r="BD15"/>
  <c r="BD22"/>
  <c r="BB22"/>
  <c r="BC22"/>
  <c r="AR36" l="1"/>
  <c r="AS36" s="1"/>
  <c r="AR40"/>
  <c r="BD29"/>
  <c r="BB29"/>
  <c r="AU23"/>
  <c r="AV24"/>
  <c r="AW41"/>
  <c r="AW42"/>
  <c r="AW37"/>
  <c r="AF21"/>
  <c r="AF34" s="1"/>
  <c r="AG34" s="1"/>
  <c r="AG23"/>
  <c r="AG21" s="1"/>
  <c r="T21"/>
  <c r="U23"/>
  <c r="I23"/>
  <c r="G34"/>
  <c r="I34" s="1"/>
  <c r="I21"/>
  <c r="M24"/>
  <c r="AZ24" s="1"/>
  <c r="J23"/>
  <c r="BD14"/>
  <c r="BB14"/>
  <c r="AR41"/>
  <c r="K23"/>
  <c r="K21" s="1"/>
  <c r="L24"/>
  <c r="AC23"/>
  <c r="AD23" s="1"/>
  <c r="AD24"/>
  <c r="Q23"/>
  <c r="R23" s="1"/>
  <c r="Z24"/>
  <c r="AX24"/>
  <c r="AY24" s="1"/>
  <c r="AP24"/>
  <c r="AL24"/>
  <c r="AI23"/>
  <c r="AJ24"/>
  <c r="X24"/>
  <c r="W23"/>
  <c r="W21" s="1"/>
  <c r="H36"/>
  <c r="H40"/>
  <c r="F24"/>
  <c r="E23"/>
  <c r="F23" s="1"/>
  <c r="N24"/>
  <c r="Q35" s="1"/>
  <c r="R35" s="1"/>
  <c r="AR42" l="1"/>
  <c r="AR37"/>
  <c r="AU21"/>
  <c r="AV23"/>
  <c r="AP21"/>
  <c r="AP23"/>
  <c r="AF36"/>
  <c r="AG36" s="1"/>
  <c r="AF40"/>
  <c r="AI21"/>
  <c r="AI34" s="1"/>
  <c r="AJ23"/>
  <c r="O24"/>
  <c r="T34"/>
  <c r="U21"/>
  <c r="G40"/>
  <c r="G36"/>
  <c r="I36" s="1"/>
  <c r="J21"/>
  <c r="J34" s="1"/>
  <c r="L23"/>
  <c r="M23"/>
  <c r="AZ23" s="1"/>
  <c r="AM24"/>
  <c r="AO35"/>
  <c r="AA24"/>
  <c r="AC35"/>
  <c r="AF37"/>
  <c r="AC21"/>
  <c r="AD21" s="1"/>
  <c r="AL23"/>
  <c r="AM23" s="1"/>
  <c r="AX23"/>
  <c r="AY23" s="1"/>
  <c r="X21"/>
  <c r="W34"/>
  <c r="Z23"/>
  <c r="AA23" s="1"/>
  <c r="Q21"/>
  <c r="R21" s="1"/>
  <c r="K34"/>
  <c r="BA24"/>
  <c r="E21"/>
  <c r="F21" s="1"/>
  <c r="N23"/>
  <c r="H41"/>
  <c r="H42"/>
  <c r="AF42" l="1"/>
  <c r="AF41"/>
  <c r="AJ21"/>
  <c r="AU34"/>
  <c r="AV34" s="1"/>
  <c r="AV21"/>
  <c r="BB24"/>
  <c r="O23"/>
  <c r="U34"/>
  <c r="T40"/>
  <c r="T36"/>
  <c r="M21"/>
  <c r="AZ21" s="1"/>
  <c r="L21"/>
  <c r="G42"/>
  <c r="G41"/>
  <c r="J36"/>
  <c r="M34"/>
  <c r="AD35"/>
  <c r="AL35"/>
  <c r="AM35" s="1"/>
  <c r="AX35"/>
  <c r="AY35" s="1"/>
  <c r="AP35"/>
  <c r="Z35"/>
  <c r="BA23"/>
  <c r="BA21" s="1"/>
  <c r="BC21" s="1"/>
  <c r="Z21"/>
  <c r="AA21" s="1"/>
  <c r="Q34"/>
  <c r="R34" s="1"/>
  <c r="W36"/>
  <c r="X34"/>
  <c r="W40"/>
  <c r="AO34"/>
  <c r="AX21"/>
  <c r="AY21" s="1"/>
  <c r="AC34"/>
  <c r="AL34" s="1"/>
  <c r="AL21"/>
  <c r="AM21" s="1"/>
  <c r="L34"/>
  <c r="K40"/>
  <c r="K36"/>
  <c r="AJ34"/>
  <c r="AI36"/>
  <c r="AI40"/>
  <c r="BC24"/>
  <c r="BD24"/>
  <c r="E34"/>
  <c r="N21"/>
  <c r="AZ34" l="1"/>
  <c r="AZ40" s="1"/>
  <c r="AU36"/>
  <c r="AV36" s="1"/>
  <c r="AU40"/>
  <c r="BB23"/>
  <c r="U36"/>
  <c r="T37"/>
  <c r="T41"/>
  <c r="T42"/>
  <c r="O21"/>
  <c r="M40"/>
  <c r="M36"/>
  <c r="AZ36" s="1"/>
  <c r="AA35"/>
  <c r="BA35"/>
  <c r="BC23"/>
  <c r="BD23"/>
  <c r="AI41"/>
  <c r="AI42"/>
  <c r="AI37"/>
  <c r="AJ36"/>
  <c r="W42"/>
  <c r="W41"/>
  <c r="X36"/>
  <c r="W37"/>
  <c r="L36"/>
  <c r="L40"/>
  <c r="Q40"/>
  <c r="R40"/>
  <c r="Z34"/>
  <c r="Q36"/>
  <c r="R36" s="1"/>
  <c r="K42"/>
  <c r="K41"/>
  <c r="AC36"/>
  <c r="AC40"/>
  <c r="AD34"/>
  <c r="AX34"/>
  <c r="AY34" s="1"/>
  <c r="AO40"/>
  <c r="AP34"/>
  <c r="AO36"/>
  <c r="AL40"/>
  <c r="AL36"/>
  <c r="AM34"/>
  <c r="F34"/>
  <c r="N34"/>
  <c r="O34" s="1"/>
  <c r="E36"/>
  <c r="E40"/>
  <c r="BB21"/>
  <c r="BD21"/>
  <c r="BA34" l="1"/>
  <c r="AX36"/>
  <c r="AY36" s="1"/>
  <c r="AU42"/>
  <c r="AU37"/>
  <c r="AU41"/>
  <c r="M42"/>
  <c r="M41"/>
  <c r="BC35"/>
  <c r="BB35"/>
  <c r="BD35"/>
  <c r="AX40"/>
  <c r="AY40"/>
  <c r="Z40"/>
  <c r="AA34"/>
  <c r="L37"/>
  <c r="L41"/>
  <c r="L42"/>
  <c r="AO37"/>
  <c r="AP36"/>
  <c r="AO41"/>
  <c r="AO42"/>
  <c r="AL41"/>
  <c r="AL37"/>
  <c r="AM37" s="1"/>
  <c r="AL42"/>
  <c r="AM36"/>
  <c r="AD36"/>
  <c r="AC37"/>
  <c r="AC42"/>
  <c r="AC41"/>
  <c r="Q41"/>
  <c r="Q37"/>
  <c r="Z36"/>
  <c r="Q42"/>
  <c r="F36"/>
  <c r="N36"/>
  <c r="E42"/>
  <c r="E41"/>
  <c r="N40"/>
  <c r="AZ37" l="1"/>
  <c r="AZ42"/>
  <c r="AZ41"/>
  <c r="R41"/>
  <c r="R42"/>
  <c r="Z41"/>
  <c r="Z42"/>
  <c r="AA36"/>
  <c r="Z37"/>
  <c r="AA37" s="1"/>
  <c r="AX42"/>
  <c r="AX37"/>
  <c r="AY37" s="1"/>
  <c r="AX41"/>
  <c r="N41"/>
  <c r="N42"/>
  <c r="O36"/>
  <c r="N37"/>
  <c r="O37" s="1"/>
  <c r="BA36"/>
  <c r="BA40"/>
  <c r="BB40" s="1"/>
  <c r="BC34"/>
  <c r="BD34"/>
  <c r="BB34"/>
  <c r="AY41" l="1"/>
  <c r="AY42"/>
  <c r="BB36"/>
  <c r="BA37"/>
  <c r="BB37" s="1"/>
  <c r="BA42"/>
  <c r="BB42" s="1"/>
  <c r="BD36"/>
  <c r="BA41"/>
  <c r="BB41" s="1"/>
  <c r="E38"/>
  <c r="BC36"/>
  <c r="BD37" l="1"/>
  <c r="BC37"/>
</calcChain>
</file>

<file path=xl/sharedStrings.xml><?xml version="1.0" encoding="utf-8"?>
<sst xmlns="http://schemas.openxmlformats.org/spreadsheetml/2006/main" count="271" uniqueCount="136">
  <si>
    <t xml:space="preserve">УТВЕРЖДАЮ </t>
  </si>
  <si>
    <t>___________А.В. Ноздрачев</t>
  </si>
  <si>
    <t>Наименование проекта:</t>
  </si>
  <si>
    <t>База отдыха "COBETSKY"</t>
  </si>
  <si>
    <t>Адрес объекта:</t>
  </si>
  <si>
    <t>35-й км. Салаирского тракта</t>
  </si>
  <si>
    <t>ОТЧЕТ о доходах/расходах бизнес-проекта в соотвествии с  финансовыми вложениями в проект</t>
  </si>
  <si>
    <t>руб.</t>
  </si>
  <si>
    <t>№ п/п</t>
  </si>
  <si>
    <t>Вид деятельности</t>
  </si>
  <si>
    <t>выполнение, %</t>
  </si>
  <si>
    <t>Изменения за период (+/-) план-факт</t>
  </si>
  <si>
    <t>% изменения, план/факт</t>
  </si>
  <si>
    <t>Январь</t>
  </si>
  <si>
    <t>Февраль</t>
  </si>
  <si>
    <t>Выполнение, %</t>
  </si>
  <si>
    <t>Март</t>
  </si>
  <si>
    <t>Выполнение,%</t>
  </si>
  <si>
    <t xml:space="preserve">1 квартал </t>
  </si>
  <si>
    <t>апрель</t>
  </si>
  <si>
    <t>выполнение, %%</t>
  </si>
  <si>
    <t>май</t>
  </si>
  <si>
    <t>июнь</t>
  </si>
  <si>
    <t>Итого 2 кв.</t>
  </si>
  <si>
    <t>июль</t>
  </si>
  <si>
    <t>август</t>
  </si>
  <si>
    <t>сентябрь</t>
  </si>
  <si>
    <t>Итого 3 кв.</t>
  </si>
  <si>
    <t>октябрь</t>
  </si>
  <si>
    <t>% выполнения</t>
  </si>
  <si>
    <t>ноябрь</t>
  </si>
  <si>
    <t>декабрь</t>
  </si>
  <si>
    <t>Итого 4 кв.</t>
  </si>
  <si>
    <t>Факт</t>
  </si>
  <si>
    <t>План</t>
  </si>
  <si>
    <t>факт</t>
  </si>
  <si>
    <t>план</t>
  </si>
  <si>
    <t xml:space="preserve">факт </t>
  </si>
  <si>
    <t xml:space="preserve">план </t>
  </si>
  <si>
    <t>выполнение,%</t>
  </si>
  <si>
    <t>ВЛОЖЕНИЯ в объект</t>
  </si>
  <si>
    <t>1</t>
  </si>
  <si>
    <t>Доходы от основных видов деятельности</t>
  </si>
  <si>
    <t>1.1.</t>
  </si>
  <si>
    <t xml:space="preserve">Въезда на территорию базы </t>
  </si>
  <si>
    <t>1.2.</t>
  </si>
  <si>
    <t>Аренда автостоянки</t>
  </si>
  <si>
    <t>1.3.</t>
  </si>
  <si>
    <t>Предоставление услуг по временному проживанию (трейлер, жилые вагончики)</t>
  </si>
  <si>
    <t>1.4.</t>
  </si>
  <si>
    <t>Выручка Общепит (Кафе)</t>
  </si>
  <si>
    <t>1.5.</t>
  </si>
  <si>
    <t>Аренда палаточных мест</t>
  </si>
  <si>
    <t>1.6.</t>
  </si>
  <si>
    <t>Прочее</t>
  </si>
  <si>
    <t>2</t>
  </si>
  <si>
    <t>Расходы, в т.ч.:</t>
  </si>
  <si>
    <t>2.1.</t>
  </si>
  <si>
    <t xml:space="preserve">Себестоимость товаров для общепита </t>
  </si>
  <si>
    <t>2.2.</t>
  </si>
  <si>
    <t>Расходы, связанные с производством продукции, работ, услуг, в т.ч.:</t>
  </si>
  <si>
    <t>2.2.1.</t>
  </si>
  <si>
    <t>Содержание персонала (3/п и отчисления в фонды)</t>
  </si>
  <si>
    <t>2.2.2.</t>
  </si>
  <si>
    <t xml:space="preserve">Коммунальные расходы </t>
  </si>
  <si>
    <t>2.2.3.</t>
  </si>
  <si>
    <t>Расходы на содержание основных средств и приобретение ТМЦ</t>
  </si>
  <si>
    <t>2.2.4.</t>
  </si>
  <si>
    <t>Транспортные расходы</t>
  </si>
  <si>
    <t>2.2.5.</t>
  </si>
  <si>
    <t>Административные расходы (реклама, представительские)</t>
  </si>
  <si>
    <t>2.2.6.</t>
  </si>
  <si>
    <t>Прочие общехозяйственные расходы (телекоммуникационные, информационные, РКО, медикаменты, бытовая химия, вода и т.п.)</t>
  </si>
  <si>
    <t>2.2.7.</t>
  </si>
  <si>
    <t>Налоги, относимые на внереализационные</t>
  </si>
  <si>
    <t>3</t>
  </si>
  <si>
    <t>Опреационные доходы и расходы</t>
  </si>
  <si>
    <t>3.1.</t>
  </si>
  <si>
    <t>Опреационные доходы/расходы</t>
  </si>
  <si>
    <t>3.2.</t>
  </si>
  <si>
    <t>Операционные расходы</t>
  </si>
  <si>
    <t>Прибыль от основной производственной деятельности (до налогообложения)</t>
  </si>
  <si>
    <t>Налогообложение (УСН, ЕНВД)</t>
  </si>
  <si>
    <t>Прибыль от основной производственной деятельности (после налогообложения)</t>
  </si>
  <si>
    <t>7</t>
  </si>
  <si>
    <t>Чистая прибыль к распределению собственникам (после вложений в проект)</t>
  </si>
  <si>
    <t>Доходность вложений</t>
  </si>
  <si>
    <t>Анализ рентабельности</t>
  </si>
  <si>
    <t>Рентабельность продаж по EBIT</t>
  </si>
  <si>
    <t>х</t>
  </si>
  <si>
    <t>Рентабельность продаж по чистой прибыли</t>
  </si>
  <si>
    <t>Рентабельность основной деятельности</t>
  </si>
  <si>
    <t xml:space="preserve">Руководитель </t>
  </si>
  <si>
    <t>Гурский Д.С.</t>
  </si>
  <si>
    <t>Главный бухгалтер</t>
  </si>
  <si>
    <t>Черкашина Ю.М.</t>
  </si>
  <si>
    <t>ПРИЛОЖЕНИЕ №1</t>
  </si>
  <si>
    <t>___________________А.В. Ноздрачев</t>
  </si>
  <si>
    <t>База отдыха "Источник"</t>
  </si>
  <si>
    <t>Аадрес объекта:</t>
  </si>
  <si>
    <t>Объем производства продукции, работ, услуг (товарный выпуск) в натуральном выражении, в том числе:</t>
  </si>
  <si>
    <t>Поквартальные фактические показатели за  2014г.</t>
  </si>
  <si>
    <t>I</t>
  </si>
  <si>
    <t>Средний показатель за 1-й кв.</t>
  </si>
  <si>
    <t>I квартал</t>
  </si>
  <si>
    <t>II квартал</t>
  </si>
  <si>
    <t>III квартал</t>
  </si>
  <si>
    <t>IV квартал</t>
  </si>
  <si>
    <t>январь</t>
  </si>
  <si>
    <t>февраль</t>
  </si>
  <si>
    <t>март</t>
  </si>
  <si>
    <t>Средний показатель за 2-й кв.</t>
  </si>
  <si>
    <t>Средний показатель за 3-й кв.</t>
  </si>
  <si>
    <t>Средний показатель за 4-й кв.</t>
  </si>
  <si>
    <t>1.</t>
  </si>
  <si>
    <t>Оказание услуг населению (вход через шлагбаум)</t>
  </si>
  <si>
    <t>Количество отдыхаюших</t>
  </si>
  <si>
    <t>Дети в возрасте от 7 до 14 лет (кол-во чел. в мес.)</t>
  </si>
  <si>
    <t>Взрослые (кол-во чел. в мес.)</t>
  </si>
  <si>
    <t>Пенсионеры (кол-во чел. в мес.)</t>
  </si>
  <si>
    <t>палаток - 1964</t>
  </si>
  <si>
    <t>палаток (759)</t>
  </si>
  <si>
    <t>ИТОГО 2017 год</t>
  </si>
  <si>
    <t>4 квартал 2017г.</t>
  </si>
  <si>
    <t>2 квартал 2017г.</t>
  </si>
  <si>
    <t>1 квартал 2017г.</t>
  </si>
  <si>
    <t xml:space="preserve"> показатели на 1 квартал 2017г.</t>
  </si>
  <si>
    <t>показатели на 2 квартал 2017г.</t>
  </si>
  <si>
    <t>показатели на 3 квартал 2017г.</t>
  </si>
  <si>
    <t>показатели на 4 квартал 2017г.</t>
  </si>
  <si>
    <t>Среднее значение по факту 2016г.</t>
  </si>
  <si>
    <t>3 квартал 2017 г.</t>
  </si>
  <si>
    <t>Факт 2016г.</t>
  </si>
  <si>
    <t>Производственная программа на 2017 год в натуральных показателях</t>
  </si>
  <si>
    <t>Среднее значение по плану 2017г.</t>
  </si>
  <si>
    <t>Среднее значение по факту 2017г.</t>
  </si>
</sst>
</file>

<file path=xl/styles.xml><?xml version="1.0" encoding="utf-8"?>
<styleSheet xmlns="http://schemas.openxmlformats.org/spreadsheetml/2006/main">
  <numFmts count="5">
    <numFmt numFmtId="164" formatCode="_-* #,##0\ _₽_-;\-* #,##0\ _₽_-;_-* &quot;-&quot;\ _₽_-;_-@_-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#,##0\ _₽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 Cyr"/>
      <charset val="204"/>
    </font>
    <font>
      <b/>
      <sz val="16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1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4"/>
      <color rgb="FFFF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8" fillId="0" borderId="0"/>
    <xf numFmtId="0" fontId="7" fillId="0" borderId="0"/>
    <xf numFmtId="0" fontId="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4">
    <xf numFmtId="0" fontId="0" fillId="0" borderId="0" xfId="0"/>
    <xf numFmtId="3" fontId="10" fillId="0" borderId="0" xfId="0" applyNumberFormat="1" applyFont="1" applyFill="1" applyAlignment="1">
      <alignment horizontal="center" vertical="center"/>
    </xf>
    <xf numFmtId="3" fontId="12" fillId="0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3" fontId="12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wrapText="1"/>
    </xf>
    <xf numFmtId="3" fontId="13" fillId="0" borderId="0" xfId="0" applyNumberFormat="1" applyFont="1" applyFill="1" applyBorder="1" applyAlignment="1">
      <alignment horizont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22" fillId="0" borderId="0" xfId="0" applyNumberFormat="1" applyFont="1" applyFill="1" applyBorder="1" applyAlignment="1">
      <alignment wrapText="1"/>
    </xf>
    <xf numFmtId="3" fontId="23" fillId="0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10" fontId="12" fillId="0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left" wrapText="1"/>
    </xf>
    <xf numFmtId="3" fontId="10" fillId="0" borderId="0" xfId="0" applyNumberFormat="1" applyFont="1" applyAlignment="1">
      <alignment horizontal="left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0" fontId="15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 wrapText="1"/>
    </xf>
    <xf numFmtId="3" fontId="18" fillId="7" borderId="1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vertical="center" wrapText="1"/>
    </xf>
    <xf numFmtId="3" fontId="12" fillId="7" borderId="0" xfId="0" applyNumberFormat="1" applyFont="1" applyFill="1" applyBorder="1" applyAlignment="1">
      <alignment horizontal="center" vertical="center"/>
    </xf>
    <xf numFmtId="3" fontId="12" fillId="7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left" vertical="center" wrapText="1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18" fillId="0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left" wrapText="1"/>
    </xf>
    <xf numFmtId="3" fontId="18" fillId="7" borderId="0" xfId="0" applyNumberFormat="1" applyFont="1" applyFill="1" applyBorder="1" applyAlignment="1" applyProtection="1">
      <alignment horizontal="center" vertical="center"/>
      <protection hidden="1"/>
    </xf>
    <xf numFmtId="3" fontId="18" fillId="0" borderId="0" xfId="0" applyNumberFormat="1" applyFont="1" applyFill="1" applyBorder="1" applyAlignment="1" applyProtection="1">
      <alignment horizontal="center" vertical="center"/>
      <protection hidden="1"/>
    </xf>
    <xf numFmtId="3" fontId="12" fillId="6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left" vertical="center" wrapText="1"/>
    </xf>
    <xf numFmtId="3" fontId="12" fillId="6" borderId="0" xfId="0" applyNumberFormat="1" applyFont="1" applyFill="1" applyBorder="1" applyAlignment="1">
      <alignment horizontal="center" vertical="center"/>
    </xf>
    <xf numFmtId="3" fontId="18" fillId="7" borderId="7" xfId="0" applyNumberFormat="1" applyFont="1" applyFill="1" applyBorder="1" applyAlignment="1">
      <alignment horizontal="center" vertical="center"/>
    </xf>
    <xf numFmtId="3" fontId="18" fillId="7" borderId="6" xfId="0" applyNumberFormat="1" applyFont="1" applyFill="1" applyBorder="1" applyAlignment="1">
      <alignment horizontal="center" vertical="center"/>
    </xf>
    <xf numFmtId="3" fontId="18" fillId="0" borderId="6" xfId="0" applyNumberFormat="1" applyFont="1" applyFill="1" applyBorder="1" applyAlignment="1">
      <alignment horizontal="center" vertical="center"/>
    </xf>
    <xf numFmtId="3" fontId="18" fillId="7" borderId="3" xfId="0" applyNumberFormat="1" applyFont="1" applyFill="1" applyBorder="1" applyAlignment="1">
      <alignment horizontal="center" vertical="center"/>
    </xf>
    <xf numFmtId="3" fontId="12" fillId="7" borderId="0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left" vertical="center" wrapText="1"/>
    </xf>
    <xf numFmtId="3" fontId="18" fillId="3" borderId="0" xfId="0" applyNumberFormat="1" applyFont="1" applyFill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/>
    </xf>
    <xf numFmtId="3" fontId="11" fillId="0" borderId="0" xfId="0" applyNumberFormat="1" applyFont="1" applyFill="1" applyAlignment="1">
      <alignment horizontal="left"/>
    </xf>
    <xf numFmtId="3" fontId="11" fillId="0" borderId="0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7" borderId="1" xfId="0" applyNumberFormat="1" applyFont="1" applyFill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Fill="1" applyAlignment="1">
      <alignment horizontal="center" vertical="center"/>
    </xf>
    <xf numFmtId="3" fontId="25" fillId="7" borderId="0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 vertical="center" wrapText="1"/>
    </xf>
    <xf numFmtId="3" fontId="18" fillId="9" borderId="1" xfId="0" applyNumberFormat="1" applyFont="1" applyFill="1" applyBorder="1" applyAlignment="1">
      <alignment horizontal="center" vertical="center" wrapText="1"/>
    </xf>
    <xf numFmtId="3" fontId="18" fillId="6" borderId="1" xfId="0" applyNumberFormat="1" applyFont="1" applyFill="1" applyBorder="1" applyAlignment="1">
      <alignment horizontal="center" vertical="center" wrapText="1"/>
    </xf>
    <xf numFmtId="3" fontId="18" fillId="6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Alignment="1">
      <alignment horizontal="center" wrapText="1"/>
    </xf>
    <xf numFmtId="3" fontId="12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 vertical="top" wrapText="1"/>
    </xf>
    <xf numFmtId="3" fontId="12" fillId="0" borderId="0" xfId="0" applyNumberFormat="1" applyFont="1" applyFill="1" applyAlignment="1">
      <alignment horizontal="center" vertical="top" wrapText="1"/>
    </xf>
    <xf numFmtId="3" fontId="18" fillId="0" borderId="0" xfId="0" applyNumberFormat="1" applyFont="1" applyAlignment="1">
      <alignment horizontal="center" vertical="top" wrapText="1"/>
    </xf>
    <xf numFmtId="3" fontId="18" fillId="0" borderId="0" xfId="0" applyNumberFormat="1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2" fontId="11" fillId="0" borderId="0" xfId="0" applyNumberFormat="1" applyFont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vertical="center"/>
    </xf>
    <xf numFmtId="4" fontId="21" fillId="0" borderId="0" xfId="0" applyNumberFormat="1" applyFont="1" applyFill="1" applyBorder="1" applyAlignment="1">
      <alignment horizontal="center" wrapText="1"/>
    </xf>
    <xf numFmtId="4" fontId="13" fillId="0" borderId="0" xfId="0" applyNumberFormat="1" applyFont="1" applyFill="1" applyAlignment="1">
      <alignment horizontal="center" wrapText="1"/>
    </xf>
    <xf numFmtId="4" fontId="13" fillId="0" borderId="0" xfId="0" applyNumberFormat="1" applyFont="1" applyAlignment="1">
      <alignment horizontal="center" wrapText="1"/>
    </xf>
    <xf numFmtId="4" fontId="13" fillId="0" borderId="0" xfId="0" applyNumberFormat="1" applyFont="1" applyAlignment="1">
      <alignment horizontal="center" vertical="top" wrapText="1"/>
    </xf>
    <xf numFmtId="4" fontId="13" fillId="0" borderId="0" xfId="0" applyNumberFormat="1" applyFont="1" applyFill="1" applyBorder="1" applyAlignment="1">
      <alignment horizontal="center" wrapText="1"/>
    </xf>
    <xf numFmtId="4" fontId="13" fillId="0" borderId="0" xfId="0" applyNumberFormat="1" applyFont="1" applyFill="1" applyAlignment="1">
      <alignment horizontal="center" vertical="top" wrapText="1"/>
    </xf>
    <xf numFmtId="4" fontId="21" fillId="0" borderId="0" xfId="0" applyNumberFormat="1" applyFont="1" applyFill="1" applyBorder="1" applyAlignment="1">
      <alignment wrapText="1"/>
    </xf>
    <xf numFmtId="3" fontId="12" fillId="12" borderId="1" xfId="0" applyNumberFormat="1" applyFont="1" applyFill="1" applyBorder="1" applyAlignment="1">
      <alignment horizontal="center" vertical="center" wrapText="1"/>
    </xf>
    <xf numFmtId="3" fontId="18" fillId="12" borderId="1" xfId="0" applyNumberFormat="1" applyFont="1" applyFill="1" applyBorder="1" applyAlignment="1">
      <alignment horizontal="center" vertical="center" wrapText="1"/>
    </xf>
    <xf numFmtId="9" fontId="12" fillId="11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wrapText="1"/>
    </xf>
    <xf numFmtId="9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9" fontId="18" fillId="11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vertical="center"/>
    </xf>
    <xf numFmtId="3" fontId="12" fillId="12" borderId="3" xfId="0" applyNumberFormat="1" applyFont="1" applyFill="1" applyBorder="1" applyAlignment="1">
      <alignment horizontal="center" vertical="center" wrapText="1"/>
    </xf>
    <xf numFmtId="9" fontId="12" fillId="11" borderId="6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9" fontId="18" fillId="6" borderId="1" xfId="0" applyNumberFormat="1" applyFont="1" applyFill="1" applyBorder="1" applyAlignment="1">
      <alignment horizontal="center" vertical="center" wrapText="1"/>
    </xf>
    <xf numFmtId="3" fontId="12" fillId="11" borderId="8" xfId="0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vertical="center" wrapText="1"/>
    </xf>
    <xf numFmtId="164" fontId="12" fillId="12" borderId="6" xfId="0" applyNumberFormat="1" applyFont="1" applyFill="1" applyBorder="1" applyAlignment="1">
      <alignment vertical="center" wrapText="1"/>
    </xf>
    <xf numFmtId="164" fontId="18" fillId="12" borderId="6" xfId="0" applyNumberFormat="1" applyFont="1" applyFill="1" applyBorder="1" applyAlignment="1">
      <alignment vertical="center" wrapText="1"/>
    </xf>
    <xf numFmtId="3" fontId="11" fillId="0" borderId="0" xfId="0" applyNumberFormat="1" applyFont="1" applyFill="1" applyAlignment="1">
      <alignment horizontal="center" vertical="center" wrapText="1"/>
    </xf>
    <xf numFmtId="1" fontId="12" fillId="6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2" fillId="12" borderId="7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9" fontId="18" fillId="11" borderId="1" xfId="0" applyNumberFormat="1" applyFont="1" applyFill="1" applyBorder="1" applyAlignment="1" applyProtection="1">
      <alignment horizontal="center" vertical="center"/>
      <protection hidden="1"/>
    </xf>
    <xf numFmtId="9" fontId="12" fillId="11" borderId="1" xfId="0" applyNumberFormat="1" applyFont="1" applyFill="1" applyBorder="1" applyAlignment="1">
      <alignment horizontal="center" vertical="center"/>
    </xf>
    <xf numFmtId="9" fontId="18" fillId="11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168" fontId="18" fillId="0" borderId="1" xfId="0" applyNumberFormat="1" applyFont="1" applyFill="1" applyBorder="1" applyAlignment="1">
      <alignment horizontal="center" vertical="center" wrapText="1"/>
    </xf>
    <xf numFmtId="168" fontId="18" fillId="0" borderId="1" xfId="0" applyNumberFormat="1" applyFont="1" applyFill="1" applyBorder="1" applyAlignment="1" applyProtection="1">
      <alignment horizontal="center" vertical="center"/>
      <protection hidden="1"/>
    </xf>
    <xf numFmtId="168" fontId="12" fillId="6" borderId="1" xfId="0" applyNumberFormat="1" applyFont="1" applyFill="1" applyBorder="1" applyAlignment="1">
      <alignment horizontal="center" vertical="center"/>
    </xf>
    <xf numFmtId="168" fontId="18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left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9" fontId="19" fillId="11" borderId="1" xfId="0" applyNumberFormat="1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 wrapText="1"/>
    </xf>
    <xf numFmtId="9" fontId="19" fillId="11" borderId="6" xfId="0" applyNumberFormat="1" applyFont="1" applyFill="1" applyBorder="1" applyAlignment="1">
      <alignment horizontal="center" vertical="center" wrapText="1"/>
    </xf>
    <xf numFmtId="168" fontId="19" fillId="0" borderId="1" xfId="0" applyNumberFormat="1" applyFont="1" applyFill="1" applyBorder="1" applyAlignment="1">
      <alignment horizontal="center" vertical="center" wrapText="1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27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67" fontId="10" fillId="0" borderId="6" xfId="0" applyNumberFormat="1" applyFont="1" applyBorder="1" applyAlignment="1">
      <alignment horizontal="center" vertical="center" wrapText="1"/>
    </xf>
    <xf numFmtId="167" fontId="17" fillId="0" borderId="6" xfId="0" applyNumberFormat="1" applyFont="1" applyBorder="1" applyAlignment="1">
      <alignment horizontal="center" vertical="center" wrapText="1"/>
    </xf>
    <xf numFmtId="167" fontId="12" fillId="0" borderId="0" xfId="0" applyNumberFormat="1" applyFont="1" applyFill="1" applyBorder="1" applyAlignment="1">
      <alignment horizontal="center" wrapText="1"/>
    </xf>
    <xf numFmtId="167" fontId="18" fillId="0" borderId="0" xfId="0" applyNumberFormat="1" applyFont="1" applyFill="1" applyBorder="1" applyAlignment="1">
      <alignment horizontal="center" wrapText="1"/>
    </xf>
    <xf numFmtId="167" fontId="12" fillId="0" borderId="0" xfId="0" applyNumberFormat="1" applyFont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wrapText="1"/>
    </xf>
    <xf numFmtId="167" fontId="21" fillId="0" borderId="0" xfId="0" applyNumberFormat="1" applyFont="1" applyFill="1" applyBorder="1" applyAlignment="1">
      <alignment horizontal="center" wrapText="1"/>
    </xf>
    <xf numFmtId="167" fontId="10" fillId="0" borderId="0" xfId="0" applyNumberFormat="1" applyFont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11" borderId="9" xfId="0" applyNumberFormat="1" applyFont="1" applyFill="1" applyBorder="1" applyAlignment="1">
      <alignment horizontal="center" vertical="center" wrapText="1"/>
    </xf>
    <xf numFmtId="3" fontId="12" fillId="11" borderId="6" xfId="0" applyNumberFormat="1" applyFont="1" applyFill="1" applyBorder="1" applyAlignment="1">
      <alignment horizontal="center" vertical="center" wrapText="1"/>
    </xf>
    <xf numFmtId="3" fontId="12" fillId="11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12" borderId="5" xfId="0" applyNumberFormat="1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7" fillId="5" borderId="0" xfId="0" applyNumberFormat="1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0" fontId="10" fillId="0" borderId="0" xfId="0" applyNumberFormat="1" applyFont="1" applyFill="1" applyAlignment="1">
      <alignment horizontal="right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2" fillId="0" borderId="0" xfId="0" applyNumberFormat="1" applyFont="1" applyFill="1" applyBorder="1" applyAlignment="1">
      <alignment wrapText="1"/>
    </xf>
    <xf numFmtId="2" fontId="11" fillId="0" borderId="0" xfId="0" applyNumberFormat="1" applyFont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3" fontId="29" fillId="8" borderId="1" xfId="0" applyNumberFormat="1" applyFont="1" applyFill="1" applyBorder="1" applyAlignment="1">
      <alignment horizontal="center" vertical="center" wrapText="1"/>
    </xf>
    <xf numFmtId="3" fontId="29" fillId="8" borderId="1" xfId="0" applyNumberFormat="1" applyFont="1" applyFill="1" applyBorder="1" applyAlignment="1">
      <alignment horizontal="left" vertical="center" wrapText="1"/>
    </xf>
    <xf numFmtId="3" fontId="29" fillId="13" borderId="1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left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 applyProtection="1">
      <alignment horizontal="center" vertical="center"/>
      <protection hidden="1"/>
    </xf>
    <xf numFmtId="3" fontId="29" fillId="0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9" fontId="19" fillId="2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2" fontId="12" fillId="9" borderId="1" xfId="0" applyNumberFormat="1" applyFont="1" applyFill="1" applyBorder="1" applyAlignment="1">
      <alignment horizontal="center" vertical="center" wrapText="1"/>
    </xf>
    <xf numFmtId="3" fontId="12" fillId="11" borderId="1" xfId="0" applyNumberFormat="1" applyFont="1" applyFill="1" applyBorder="1" applyAlignment="1">
      <alignment horizontal="center" vertical="center" wrapText="1"/>
    </xf>
    <xf numFmtId="3" fontId="18" fillId="14" borderId="1" xfId="0" applyNumberFormat="1" applyFont="1" applyFill="1" applyBorder="1" applyAlignment="1" applyProtection="1">
      <alignment horizontal="center" vertical="center"/>
      <protection hidden="1"/>
    </xf>
    <xf numFmtId="3" fontId="18" fillId="15" borderId="1" xfId="0" applyNumberFormat="1" applyFont="1" applyFill="1" applyBorder="1" applyAlignment="1">
      <alignment horizontal="center" vertical="center" wrapText="1"/>
    </xf>
    <xf numFmtId="3" fontId="18" fillId="15" borderId="1" xfId="0" applyNumberFormat="1" applyFont="1" applyFill="1" applyBorder="1" applyAlignment="1" applyProtection="1">
      <alignment horizontal="center" vertical="center"/>
      <protection hidden="1"/>
    </xf>
    <xf numFmtId="3" fontId="19" fillId="15" borderId="1" xfId="0" applyNumberFormat="1" applyFont="1" applyFill="1" applyBorder="1" applyAlignment="1">
      <alignment horizontal="center" vertical="center" wrapText="1"/>
    </xf>
    <xf numFmtId="3" fontId="12" fillId="15" borderId="1" xfId="0" applyNumberFormat="1" applyFont="1" applyFill="1" applyBorder="1" applyAlignment="1">
      <alignment horizontal="center" vertical="center" wrapText="1"/>
    </xf>
    <xf numFmtId="164" fontId="19" fillId="15" borderId="6" xfId="0" applyNumberFormat="1" applyFont="1" applyFill="1" applyBorder="1" applyAlignment="1">
      <alignment vertical="center" wrapText="1"/>
    </xf>
    <xf numFmtId="164" fontId="18" fillId="15" borderId="6" xfId="0" applyNumberFormat="1" applyFont="1" applyFill="1" applyBorder="1" applyAlignment="1">
      <alignment vertical="center" wrapText="1"/>
    </xf>
    <xf numFmtId="3" fontId="12" fillId="11" borderId="7" xfId="0" applyNumberFormat="1" applyFont="1" applyFill="1" applyBorder="1" applyAlignment="1">
      <alignment horizontal="center" vertical="center" wrapText="1"/>
    </xf>
    <xf numFmtId="3" fontId="12" fillId="14" borderId="1" xfId="0" applyNumberFormat="1" applyFont="1" applyFill="1" applyBorder="1" applyAlignment="1">
      <alignment horizontal="center" vertical="center" wrapText="1"/>
    </xf>
    <xf numFmtId="3" fontId="19" fillId="14" borderId="1" xfId="0" applyNumberFormat="1" applyFont="1" applyFill="1" applyBorder="1" applyAlignment="1">
      <alignment horizontal="center" vertical="center" wrapText="1"/>
    </xf>
    <xf numFmtId="168" fontId="18" fillId="14" borderId="1" xfId="0" applyNumberFormat="1" applyFont="1" applyFill="1" applyBorder="1" applyAlignment="1" applyProtection="1">
      <alignment horizontal="center" vertical="center"/>
      <protection hidden="1"/>
    </xf>
    <xf numFmtId="9" fontId="12" fillId="16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9" fontId="12" fillId="15" borderId="1" xfId="0" applyNumberFormat="1" applyFont="1" applyFill="1" applyBorder="1" applyAlignment="1">
      <alignment horizontal="center" vertical="center" wrapText="1"/>
    </xf>
    <xf numFmtId="9" fontId="19" fillId="15" borderId="1" xfId="0" applyNumberFormat="1" applyFont="1" applyFill="1" applyBorder="1" applyAlignment="1">
      <alignment horizontal="center" vertical="center" wrapText="1"/>
    </xf>
    <xf numFmtId="9" fontId="18" fillId="15" borderId="1" xfId="0" applyNumberFormat="1" applyFont="1" applyFill="1" applyBorder="1" applyAlignment="1">
      <alignment horizontal="center" vertical="center" wrapText="1"/>
    </xf>
    <xf numFmtId="9" fontId="12" fillId="15" borderId="6" xfId="0" applyNumberFormat="1" applyFont="1" applyFill="1" applyBorder="1" applyAlignment="1">
      <alignment horizontal="center" vertical="center" wrapText="1"/>
    </xf>
    <xf numFmtId="9" fontId="18" fillId="15" borderId="1" xfId="0" applyNumberFormat="1" applyFont="1" applyFill="1" applyBorder="1" applyAlignment="1" applyProtection="1">
      <alignment horizontal="center" vertical="center"/>
      <protection hidden="1"/>
    </xf>
    <xf numFmtId="9" fontId="12" fillId="15" borderId="1" xfId="0" applyNumberFormat="1" applyFont="1" applyFill="1" applyBorder="1" applyAlignment="1">
      <alignment horizontal="center" vertical="center"/>
    </xf>
    <xf numFmtId="9" fontId="19" fillId="15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3" fontId="12" fillId="11" borderId="9" xfId="0" applyNumberFormat="1" applyFont="1" applyFill="1" applyBorder="1" applyAlignment="1">
      <alignment horizontal="center" vertical="center" wrapText="1"/>
    </xf>
    <xf numFmtId="3" fontId="12" fillId="11" borderId="6" xfId="0" applyNumberFormat="1" applyFont="1" applyFill="1" applyBorder="1" applyAlignment="1">
      <alignment horizontal="center" vertical="center" wrapText="1"/>
    </xf>
    <xf numFmtId="3" fontId="12" fillId="11" borderId="1" xfId="0" applyNumberFormat="1" applyFont="1" applyFill="1" applyBorder="1" applyAlignment="1">
      <alignment horizontal="center" vertical="center" wrapText="1"/>
    </xf>
    <xf numFmtId="3" fontId="12" fillId="16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11" borderId="12" xfId="0" applyNumberFormat="1" applyFont="1" applyFill="1" applyBorder="1" applyAlignment="1">
      <alignment horizontal="center" vertical="center" wrapText="1"/>
    </xf>
    <xf numFmtId="3" fontId="12" fillId="11" borderId="7" xfId="0" applyNumberFormat="1" applyFont="1" applyFill="1" applyBorder="1" applyAlignment="1">
      <alignment horizontal="center" vertical="center" wrapText="1"/>
    </xf>
    <xf numFmtId="3" fontId="12" fillId="11" borderId="11" xfId="0" applyNumberFormat="1" applyFont="1" applyFill="1" applyBorder="1" applyAlignment="1">
      <alignment horizontal="center" vertical="center" wrapText="1"/>
    </xf>
    <xf numFmtId="3" fontId="12" fillId="11" borderId="0" xfId="0" applyNumberFormat="1" applyFont="1" applyFill="1" applyBorder="1" applyAlignment="1">
      <alignment horizontal="center" vertical="center" wrapText="1"/>
    </xf>
    <xf numFmtId="3" fontId="12" fillId="11" borderId="2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/>
    </xf>
    <xf numFmtId="3" fontId="12" fillId="12" borderId="5" xfId="0" applyNumberFormat="1" applyFont="1" applyFill="1" applyBorder="1" applyAlignment="1">
      <alignment horizontal="center" vertical="center" wrapText="1"/>
    </xf>
    <xf numFmtId="3" fontId="12" fillId="12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left" wrapText="1"/>
    </xf>
    <xf numFmtId="3" fontId="12" fillId="0" borderId="0" xfId="0" applyNumberFormat="1" applyFont="1" applyFill="1" applyAlignment="1">
      <alignment horizontal="left" wrapText="1"/>
    </xf>
    <xf numFmtId="49" fontId="12" fillId="0" borderId="0" xfId="0" applyNumberFormat="1" applyFont="1" applyBorder="1" applyAlignment="1">
      <alignment horizontal="left" wrapText="1"/>
    </xf>
    <xf numFmtId="3" fontId="12" fillId="6" borderId="4" xfId="0" applyNumberFormat="1" applyFont="1" applyFill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center" wrapText="1"/>
    </xf>
    <xf numFmtId="49" fontId="12" fillId="0" borderId="0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7" fillId="5" borderId="0" xfId="0" applyNumberFormat="1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right" vertical="center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left" vertical="center" wrapText="1"/>
    </xf>
    <xf numFmtId="3" fontId="20" fillId="0" borderId="0" xfId="0" applyNumberFormat="1" applyFont="1" applyFill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7" fillId="5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9" fontId="29" fillId="4" borderId="5" xfId="0" applyNumberFormat="1" applyFont="1" applyFill="1" applyBorder="1" applyAlignment="1">
      <alignment horizontal="left" vertical="center"/>
    </xf>
    <xf numFmtId="49" fontId="29" fillId="4" borderId="4" xfId="0" applyNumberFormat="1" applyFont="1" applyFill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left" vertical="center"/>
    </xf>
    <xf numFmtId="3" fontId="29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 vertical="center" wrapText="1"/>
    </xf>
  </cellXfs>
  <cellStyles count="12">
    <cellStyle name="Обычный" xfId="0" builtinId="0"/>
    <cellStyle name="Обычный 2" xfId="3"/>
    <cellStyle name="Обычный 2 2" xfId="7"/>
    <cellStyle name="Обычный 3" xfId="4"/>
    <cellStyle name="Обычный 4" xfId="5"/>
    <cellStyle name="Обычный 5" xfId="6"/>
    <cellStyle name="Обычный 6" xfId="8"/>
    <cellStyle name="Обычный 7" xfId="9"/>
    <cellStyle name="Обычный 8" xfId="10"/>
    <cellStyle name="Обычный 9" xfId="11"/>
    <cellStyle name="Тысячи [0]_Диаграмма1" xfId="1"/>
    <cellStyle name="Тысячи_Диаграмма1" xfId="2"/>
  </cellStyles>
  <dxfs count="7">
    <dxf>
      <font>
        <condense val="0"/>
        <extend val="0"/>
        <color indexed="42"/>
      </font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42"/>
      </font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rich/Downloads/&#1057;&#1090;&#1072;&#1090;&#1100;&#1080;%20&#1044;%20&#1080;%20&#1056;%20&#1089;%20&#1077;&#1078;&#1077;&#1084;&#1077;&#1089;&#1103;&#1085;&#1086;&#1081;%20&#1088;&#1072;&#1079;&#1073;&#1080;&#1074;&#1082;&#1086;&#1081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msung/&#1054;&#1090;&#1095;&#1077;&#1090;&#1099;%20&#1080;%20&#1093;&#1086;&#1079;&#1088;&#1072;&#1089;&#1093;&#1086;&#1076;&#1099;%202016/&#1076;&#1077;&#1082;&#1072;&#1073;&#1088;&#1100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"/>
      <sheetName val="Использование прибыли"/>
    </sheetNames>
    <sheetDataSet>
      <sheetData sheetId="0" refreshError="1"/>
      <sheetData sheetId="1" refreshError="1">
        <row r="287">
          <cell r="F287">
            <v>5307910</v>
          </cell>
        </row>
        <row r="288">
          <cell r="F288">
            <v>1172030</v>
          </cell>
        </row>
        <row r="289">
          <cell r="F289">
            <v>2162151</v>
          </cell>
        </row>
        <row r="293">
          <cell r="F293">
            <v>0</v>
          </cell>
        </row>
        <row r="294">
          <cell r="F294">
            <v>229410</v>
          </cell>
        </row>
      </sheetData>
      <sheetData sheetId="2" refreshError="1">
        <row r="260">
          <cell r="F260">
            <v>3144120</v>
          </cell>
        </row>
        <row r="261">
          <cell r="F261">
            <v>1202953</v>
          </cell>
        </row>
        <row r="262">
          <cell r="F262">
            <v>2036450</v>
          </cell>
        </row>
        <row r="266">
          <cell r="F266">
            <v>0</v>
          </cell>
        </row>
        <row r="267">
          <cell r="F267">
            <v>143079.79999999999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инплан"/>
      <sheetName val="1Нат показ"/>
      <sheetName val="2Смета затрат"/>
      <sheetName val="3Доходы "/>
      <sheetName val="хозрасходы"/>
      <sheetName val="4капвложения"/>
      <sheetName val="расш. капвл"/>
      <sheetName val="5исп. прибыли"/>
      <sheetName val="ДФ "/>
      <sheetName val="Гр погаш"/>
      <sheetName val="расш по кафе"/>
      <sheetName val="штатное"/>
    </sheetNames>
    <sheetDataSet>
      <sheetData sheetId="0" refreshError="1">
        <row r="13">
          <cell r="AY13">
            <v>38424072.010000005</v>
          </cell>
        </row>
        <row r="14">
          <cell r="AV14">
            <v>17223619.210000001</v>
          </cell>
        </row>
        <row r="20">
          <cell r="AV20">
            <v>214923.81</v>
          </cell>
        </row>
        <row r="23">
          <cell r="AV23">
            <v>10189578.699999999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A1:JT159"/>
  <sheetViews>
    <sheetView tabSelected="1" view="pageBreakPreview" zoomScale="40" zoomScaleSheetLayoutView="4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N6" sqref="N6"/>
    </sheetView>
  </sheetViews>
  <sheetFormatPr defaultColWidth="9.140625" defaultRowHeight="15.75" outlineLevelRow="1" outlineLevelCol="1"/>
  <cols>
    <col min="1" max="1" width="9.42578125" style="54" customWidth="1"/>
    <col min="2" max="2" width="51.85546875" style="54" customWidth="1"/>
    <col min="3" max="3" width="19.28515625" style="54" customWidth="1"/>
    <col min="4" max="4" width="18.5703125" style="54" customWidth="1" outlineLevel="1"/>
    <col min="5" max="5" width="19.28515625" style="1" customWidth="1" outlineLevel="1"/>
    <col min="6" max="6" width="13" style="1" customWidth="1" outlineLevel="1"/>
    <col min="7" max="7" width="16.140625" style="1" customWidth="1" outlineLevel="1"/>
    <col min="8" max="8" width="16.42578125" style="1" customWidth="1" outlineLevel="1"/>
    <col min="9" max="9" width="13.28515625" style="1" customWidth="1" outlineLevel="1"/>
    <col min="10" max="10" width="19.28515625" style="1" customWidth="1" outlineLevel="1"/>
    <col min="11" max="11" width="18.5703125" style="1" customWidth="1" outlineLevel="1"/>
    <col min="12" max="12" width="13.42578125" style="1" customWidth="1" outlineLevel="1"/>
    <col min="13" max="13" width="19.42578125" style="1" customWidth="1"/>
    <col min="14" max="14" width="20" style="1" customWidth="1"/>
    <col min="15" max="15" width="13.42578125" style="1" customWidth="1"/>
    <col min="16" max="16" width="19" style="1" customWidth="1" outlineLevel="1"/>
    <col min="17" max="17" width="20.140625" style="1" customWidth="1" outlineLevel="1"/>
    <col min="18" max="18" width="13.42578125" style="1" customWidth="1" outlineLevel="1"/>
    <col min="19" max="20" width="20.140625" style="1" customWidth="1" outlineLevel="1"/>
    <col min="21" max="21" width="12" style="1" customWidth="1" outlineLevel="1"/>
    <col min="22" max="23" width="20.140625" style="1" customWidth="1" outlineLevel="1"/>
    <col min="24" max="24" width="14" style="1" customWidth="1" outlineLevel="1"/>
    <col min="25" max="26" width="20.28515625" style="1" customWidth="1"/>
    <col min="27" max="27" width="14.28515625" style="1" customWidth="1"/>
    <col min="28" max="28" width="17.85546875" style="130" customWidth="1" outlineLevel="1"/>
    <col min="29" max="35" width="17.85546875" style="1" customWidth="1" outlineLevel="1"/>
    <col min="36" max="36" width="12.5703125" style="1" customWidth="1" outlineLevel="1"/>
    <col min="37" max="38" width="20.28515625" style="1" customWidth="1"/>
    <col min="39" max="39" width="12.42578125" style="1" customWidth="1"/>
    <col min="40" max="41" width="20.28515625" style="1" customWidth="1" outlineLevel="1"/>
    <col min="42" max="42" width="12.28515625" style="1" customWidth="1" outlineLevel="1"/>
    <col min="43" max="43" width="20.28515625" style="1" customWidth="1" outlineLevel="1"/>
    <col min="44" max="44" width="18.7109375" style="1" customWidth="1" outlineLevel="1"/>
    <col min="45" max="45" width="12.28515625" style="1" customWidth="1" outlineLevel="1"/>
    <col min="46" max="46" width="18.7109375" style="1" customWidth="1" outlineLevel="1"/>
    <col min="47" max="47" width="18" style="1" customWidth="1" outlineLevel="1"/>
    <col min="48" max="48" width="12.28515625" style="1" customWidth="1" outlineLevel="1"/>
    <col min="49" max="49" width="18" style="1" customWidth="1"/>
    <col min="50" max="50" width="19" style="1" customWidth="1"/>
    <col min="51" max="51" width="12.28515625" style="1" customWidth="1"/>
    <col min="52" max="52" width="20.7109375" style="1" customWidth="1"/>
    <col min="53" max="53" width="20.42578125" style="1" customWidth="1"/>
    <col min="54" max="54" width="13" style="56" customWidth="1"/>
    <col min="55" max="55" width="19.85546875" style="56" customWidth="1"/>
    <col min="56" max="56" width="17.7109375" style="185" customWidth="1"/>
    <col min="57" max="57" width="16" style="56" bestFit="1" customWidth="1"/>
    <col min="58" max="102" width="9.140625" style="56"/>
    <col min="103" max="16384" width="9.140625" style="54"/>
  </cols>
  <sheetData>
    <row r="1" spans="1:119" ht="21" customHeight="1">
      <c r="BA1" s="307" t="s">
        <v>0</v>
      </c>
      <c r="BB1" s="307"/>
      <c r="BC1" s="307"/>
    </row>
    <row r="2" spans="1:119" ht="21" customHeight="1">
      <c r="BA2" s="211"/>
      <c r="BB2" s="211"/>
      <c r="BC2" s="211"/>
    </row>
    <row r="3" spans="1:119" ht="20.25">
      <c r="AZ3" s="39"/>
      <c r="BA3" s="307" t="s">
        <v>1</v>
      </c>
      <c r="BB3" s="307"/>
      <c r="BC3" s="307"/>
      <c r="BD3" s="186"/>
      <c r="BE3" s="30"/>
      <c r="BF3" s="16"/>
      <c r="BG3" s="16"/>
      <c r="BH3" s="16"/>
      <c r="BI3" s="30"/>
      <c r="BJ3" s="16"/>
      <c r="BK3" s="16"/>
      <c r="BL3" s="16"/>
      <c r="BM3" s="16"/>
      <c r="BN3" s="16"/>
      <c r="BO3" s="16"/>
      <c r="BP3" s="16"/>
      <c r="BQ3" s="1"/>
      <c r="BR3" s="1"/>
    </row>
    <row r="4" spans="1:119" ht="18">
      <c r="AZ4" s="45"/>
      <c r="BA4" s="55"/>
      <c r="BB4" s="215"/>
      <c r="BC4" s="1"/>
      <c r="BD4" s="186"/>
      <c r="BE4" s="30"/>
      <c r="BF4" s="16"/>
      <c r="BG4" s="16"/>
      <c r="BH4" s="16"/>
      <c r="BI4" s="30"/>
      <c r="BJ4" s="16"/>
      <c r="BK4" s="16"/>
      <c r="BL4" s="16"/>
      <c r="BM4" s="16"/>
      <c r="BN4" s="16"/>
      <c r="BO4" s="16"/>
      <c r="BP4" s="16"/>
      <c r="BQ4" s="33"/>
      <c r="BR4" s="215"/>
    </row>
    <row r="5" spans="1:119" ht="20.25">
      <c r="BD5" s="187"/>
    </row>
    <row r="6" spans="1:119" ht="29.45" customHeight="1">
      <c r="B6" s="59" t="s">
        <v>2</v>
      </c>
      <c r="C6" s="306"/>
      <c r="D6" s="306"/>
      <c r="E6" s="306"/>
      <c r="F6" s="306"/>
      <c r="G6" s="306"/>
      <c r="H6" s="306"/>
      <c r="I6" s="210"/>
      <c r="J6" s="210"/>
      <c r="U6" s="310"/>
      <c r="V6" s="310"/>
      <c r="W6" s="310"/>
      <c r="X6" s="310"/>
      <c r="Y6" s="310"/>
      <c r="Z6" s="310"/>
      <c r="BD6" s="187"/>
    </row>
    <row r="7" spans="1:119" ht="25.9" customHeight="1">
      <c r="B7" s="59" t="s">
        <v>4</v>
      </c>
      <c r="C7" s="306"/>
      <c r="D7" s="306"/>
      <c r="E7" s="306"/>
      <c r="F7" s="306"/>
      <c r="G7" s="306"/>
      <c r="H7" s="306"/>
      <c r="I7" s="210"/>
      <c r="J7" s="210"/>
      <c r="U7" s="310"/>
      <c r="V7" s="310"/>
      <c r="W7" s="310"/>
      <c r="X7" s="310"/>
      <c r="Y7" s="310"/>
      <c r="Z7" s="310"/>
      <c r="BA7" s="54"/>
    </row>
    <row r="9" spans="1:119" ht="39" customHeight="1">
      <c r="B9" s="311" t="s">
        <v>6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57"/>
      <c r="BC9" s="216"/>
      <c r="BD9" s="188" t="s">
        <v>7</v>
      </c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</row>
    <row r="10" spans="1:119" s="61" customFormat="1" ht="36" customHeight="1">
      <c r="A10" s="303" t="s">
        <v>8</v>
      </c>
      <c r="B10" s="287" t="s">
        <v>9</v>
      </c>
      <c r="C10" s="278" t="s">
        <v>132</v>
      </c>
      <c r="D10" s="286" t="s">
        <v>125</v>
      </c>
      <c r="E10" s="270"/>
      <c r="F10" s="270"/>
      <c r="G10" s="270"/>
      <c r="H10" s="270"/>
      <c r="I10" s="270"/>
      <c r="J10" s="270"/>
      <c r="K10" s="270"/>
      <c r="L10" s="308"/>
      <c r="M10" s="270"/>
      <c r="N10" s="271"/>
      <c r="O10" s="275" t="s">
        <v>10</v>
      </c>
      <c r="P10" s="289" t="s">
        <v>124</v>
      </c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198"/>
      <c r="AB10" s="289" t="s">
        <v>131</v>
      </c>
      <c r="AC10" s="290"/>
      <c r="AD10" s="290"/>
      <c r="AE10" s="290"/>
      <c r="AF10" s="290"/>
      <c r="AG10" s="290"/>
      <c r="AH10" s="290"/>
      <c r="AI10" s="290"/>
      <c r="AJ10" s="290"/>
      <c r="AK10" s="286" t="s">
        <v>131</v>
      </c>
      <c r="AL10" s="271"/>
      <c r="AM10" s="283" t="s">
        <v>10</v>
      </c>
      <c r="AN10" s="270" t="s">
        <v>123</v>
      </c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1"/>
      <c r="AZ10" s="278" t="s">
        <v>122</v>
      </c>
      <c r="BA10" s="278"/>
      <c r="BB10" s="276" t="s">
        <v>10</v>
      </c>
      <c r="BC10" s="309" t="s">
        <v>11</v>
      </c>
      <c r="BD10" s="272" t="s">
        <v>12</v>
      </c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</row>
    <row r="11" spans="1:119" s="61" customFormat="1" ht="36" customHeight="1">
      <c r="A11" s="304"/>
      <c r="B11" s="287"/>
      <c r="C11" s="278"/>
      <c r="D11" s="279" t="s">
        <v>13</v>
      </c>
      <c r="E11" s="280"/>
      <c r="F11" s="273" t="s">
        <v>10</v>
      </c>
      <c r="G11" s="279" t="s">
        <v>14</v>
      </c>
      <c r="H11" s="280"/>
      <c r="I11" s="273" t="s">
        <v>15</v>
      </c>
      <c r="J11" s="279" t="s">
        <v>16</v>
      </c>
      <c r="K11" s="288"/>
      <c r="L11" s="273" t="s">
        <v>17</v>
      </c>
      <c r="M11" s="296" t="s">
        <v>18</v>
      </c>
      <c r="N11" s="297"/>
      <c r="O11" s="275"/>
      <c r="P11" s="279" t="s">
        <v>19</v>
      </c>
      <c r="Q11" s="280"/>
      <c r="R11" s="273" t="s">
        <v>20</v>
      </c>
      <c r="S11" s="279" t="s">
        <v>21</v>
      </c>
      <c r="T11" s="280"/>
      <c r="U11" s="273" t="s">
        <v>20</v>
      </c>
      <c r="V11" s="279" t="s">
        <v>22</v>
      </c>
      <c r="W11" s="280"/>
      <c r="X11" s="273" t="s">
        <v>20</v>
      </c>
      <c r="Y11" s="277" t="s">
        <v>23</v>
      </c>
      <c r="Z11" s="292"/>
      <c r="AA11" s="151" t="s">
        <v>10</v>
      </c>
      <c r="AB11" s="279" t="s">
        <v>24</v>
      </c>
      <c r="AC11" s="288"/>
      <c r="AD11" s="280"/>
      <c r="AE11" s="279" t="s">
        <v>25</v>
      </c>
      <c r="AF11" s="288"/>
      <c r="AG11" s="280"/>
      <c r="AH11" s="279" t="s">
        <v>26</v>
      </c>
      <c r="AI11" s="288"/>
      <c r="AJ11" s="280"/>
      <c r="AK11" s="277" t="s">
        <v>27</v>
      </c>
      <c r="AL11" s="277"/>
      <c r="AM11" s="284"/>
      <c r="AN11" s="279" t="s">
        <v>28</v>
      </c>
      <c r="AO11" s="280"/>
      <c r="AP11" s="281" t="s">
        <v>29</v>
      </c>
      <c r="AQ11" s="279" t="s">
        <v>30</v>
      </c>
      <c r="AR11" s="280"/>
      <c r="AS11" s="281" t="s">
        <v>29</v>
      </c>
      <c r="AT11" s="279" t="s">
        <v>31</v>
      </c>
      <c r="AU11" s="280"/>
      <c r="AV11" s="281" t="s">
        <v>29</v>
      </c>
      <c r="AW11" s="277" t="s">
        <v>32</v>
      </c>
      <c r="AX11" s="277"/>
      <c r="AY11" s="275" t="s">
        <v>10</v>
      </c>
      <c r="AZ11" s="278"/>
      <c r="BA11" s="278"/>
      <c r="BB11" s="276"/>
      <c r="BC11" s="309"/>
      <c r="BD11" s="272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</row>
    <row r="12" spans="1:119" s="61" customFormat="1" ht="36" customHeight="1">
      <c r="A12" s="305"/>
      <c r="B12" s="287"/>
      <c r="C12" s="278"/>
      <c r="D12" s="138" t="s">
        <v>33</v>
      </c>
      <c r="E12" s="201" t="s">
        <v>34</v>
      </c>
      <c r="F12" s="274"/>
      <c r="G12" s="201" t="s">
        <v>33</v>
      </c>
      <c r="H12" s="201" t="s">
        <v>34</v>
      </c>
      <c r="I12" s="274"/>
      <c r="J12" s="201" t="s">
        <v>33</v>
      </c>
      <c r="K12" s="205" t="s">
        <v>34</v>
      </c>
      <c r="L12" s="274"/>
      <c r="M12" s="209" t="s">
        <v>33</v>
      </c>
      <c r="N12" s="202" t="s">
        <v>34</v>
      </c>
      <c r="O12" s="275"/>
      <c r="P12" s="147" t="s">
        <v>35</v>
      </c>
      <c r="Q12" s="197" t="s">
        <v>36</v>
      </c>
      <c r="R12" s="274"/>
      <c r="S12" s="201" t="s">
        <v>35</v>
      </c>
      <c r="T12" s="39" t="s">
        <v>36</v>
      </c>
      <c r="U12" s="274"/>
      <c r="V12" s="201" t="s">
        <v>35</v>
      </c>
      <c r="W12" s="201" t="s">
        <v>36</v>
      </c>
      <c r="X12" s="274"/>
      <c r="Y12" s="202" t="s">
        <v>37</v>
      </c>
      <c r="Z12" s="207" t="s">
        <v>38</v>
      </c>
      <c r="AA12" s="199"/>
      <c r="AB12" s="161" t="s">
        <v>35</v>
      </c>
      <c r="AC12" s="204" t="s">
        <v>36</v>
      </c>
      <c r="AD12" s="257" t="s">
        <v>39</v>
      </c>
      <c r="AE12" s="197" t="s">
        <v>37</v>
      </c>
      <c r="AF12" s="201" t="s">
        <v>36</v>
      </c>
      <c r="AG12" s="249" t="s">
        <v>10</v>
      </c>
      <c r="AH12" s="201" t="s">
        <v>35</v>
      </c>
      <c r="AI12" s="201" t="s">
        <v>36</v>
      </c>
      <c r="AJ12" s="249" t="s">
        <v>39</v>
      </c>
      <c r="AK12" s="202" t="s">
        <v>37</v>
      </c>
      <c r="AL12" s="221" t="s">
        <v>38</v>
      </c>
      <c r="AM12" s="285"/>
      <c r="AN12" s="201" t="s">
        <v>35</v>
      </c>
      <c r="AO12" s="201" t="s">
        <v>36</v>
      </c>
      <c r="AP12" s="282"/>
      <c r="AQ12" s="201" t="s">
        <v>35</v>
      </c>
      <c r="AR12" s="201" t="s">
        <v>36</v>
      </c>
      <c r="AS12" s="282"/>
      <c r="AT12" s="201" t="s">
        <v>35</v>
      </c>
      <c r="AU12" s="201" t="s">
        <v>36</v>
      </c>
      <c r="AV12" s="282"/>
      <c r="AW12" s="202" t="s">
        <v>37</v>
      </c>
      <c r="AX12" s="202" t="s">
        <v>38</v>
      </c>
      <c r="AY12" s="275"/>
      <c r="AZ12" s="203" t="s">
        <v>37</v>
      </c>
      <c r="BA12" s="203" t="s">
        <v>38</v>
      </c>
      <c r="BB12" s="276"/>
      <c r="BC12" s="309"/>
      <c r="BD12" s="272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</row>
    <row r="13" spans="1:119" s="61" customFormat="1" ht="20.25" customHeight="1">
      <c r="A13" s="162"/>
      <c r="B13" s="201" t="s">
        <v>40</v>
      </c>
      <c r="C13" s="247">
        <v>38424072</v>
      </c>
      <c r="D13" s="138" t="e">
        <f>#REF!+#REF!</f>
        <v>#REF!</v>
      </c>
      <c r="E13" s="201" t="e">
        <f>#REF!+#REF!</f>
        <v>#REF!</v>
      </c>
      <c r="F13" s="140" t="e">
        <f>D13/E13</f>
        <v>#REF!</v>
      </c>
      <c r="G13" s="201" t="e">
        <f>#REF!+#REF!</f>
        <v>#REF!</v>
      </c>
      <c r="H13" s="201" t="e">
        <f>#REF!+#REF!</f>
        <v>#REF!</v>
      </c>
      <c r="I13" s="140" t="e">
        <f>G13/H13</f>
        <v>#REF!</v>
      </c>
      <c r="J13" s="201" t="e">
        <f>#REF!+#REF!</f>
        <v>#REF!</v>
      </c>
      <c r="K13" s="201" t="e">
        <f>#REF!+#REF!</f>
        <v>#REF!</v>
      </c>
      <c r="L13" s="140" t="e">
        <f t="shared" ref="L13:L29" si="0">J13/K13</f>
        <v>#REF!</v>
      </c>
      <c r="M13" s="202" t="e">
        <f t="shared" ref="M13:N15" si="1">D13+G13+J13</f>
        <v>#REF!</v>
      </c>
      <c r="N13" s="202" t="e">
        <f t="shared" si="1"/>
        <v>#REF!</v>
      </c>
      <c r="O13" s="140"/>
      <c r="P13" s="138" t="e">
        <f>#REF!+#REF!</f>
        <v>#REF!</v>
      </c>
      <c r="Q13" s="201" t="e">
        <f>#REF!+#REF!</f>
        <v>#REF!</v>
      </c>
      <c r="R13" s="140" t="e">
        <f>P13/Q13</f>
        <v>#REF!</v>
      </c>
      <c r="S13" s="201" t="e">
        <f>#REF!+#REF!</f>
        <v>#REF!</v>
      </c>
      <c r="T13" s="201" t="e">
        <f>#REF!+#REF!</f>
        <v>#REF!</v>
      </c>
      <c r="U13" s="140" t="e">
        <f>S13/T13</f>
        <v>#REF!</v>
      </c>
      <c r="V13" s="201" t="e">
        <f>#REF!+#REF!</f>
        <v>#REF!</v>
      </c>
      <c r="W13" s="201" t="e">
        <f>#REF!+#REF!</f>
        <v>#REF!</v>
      </c>
      <c r="X13" s="140"/>
      <c r="Y13" s="202" t="e">
        <f>P13+S13+V13</f>
        <v>#REF!</v>
      </c>
      <c r="Z13" s="202" t="e">
        <f>Q13+T13+W13</f>
        <v>#REF!</v>
      </c>
      <c r="AA13" s="148" t="e">
        <f>Y13/Z13</f>
        <v>#REF!</v>
      </c>
      <c r="AB13" s="2" t="e">
        <f>#REF!+#REF!</f>
        <v>#REF!</v>
      </c>
      <c r="AC13" s="201" t="e">
        <f>#REF!+#REF!</f>
        <v>#REF!</v>
      </c>
      <c r="AD13" s="140" t="e">
        <f>AB13/AC13</f>
        <v>#REF!</v>
      </c>
      <c r="AE13" s="201" t="e">
        <f>#REF!+#REF!</f>
        <v>#REF!</v>
      </c>
      <c r="AF13" s="201" t="e">
        <f>#REF!+#REF!</f>
        <v>#REF!</v>
      </c>
      <c r="AG13" s="140" t="e">
        <f>AE13/AF13</f>
        <v>#REF!</v>
      </c>
      <c r="AH13" s="201" t="e">
        <f>#REF!+#REF!</f>
        <v>#REF!</v>
      </c>
      <c r="AI13" s="201" t="e">
        <f>#REF!+#REF!</f>
        <v>#REF!</v>
      </c>
      <c r="AJ13" s="140" t="e">
        <f>AH13/AI13</f>
        <v>#REF!</v>
      </c>
      <c r="AK13" s="202" t="e">
        <f>AB13+AE13+AH13</f>
        <v>#REF!</v>
      </c>
      <c r="AL13" s="221" t="e">
        <f>AC13+AF13+AI13</f>
        <v>#REF!</v>
      </c>
      <c r="AM13" s="140" t="e">
        <f>AK13/AL13</f>
        <v>#REF!</v>
      </c>
      <c r="AN13" s="167" t="e">
        <f>#REF!+#REF!</f>
        <v>#REF!</v>
      </c>
      <c r="AO13" s="201" t="e">
        <f>#REF!+#REF!</f>
        <v>#REF!</v>
      </c>
      <c r="AP13" s="140" t="e">
        <f>AN13/AO13</f>
        <v>#REF!</v>
      </c>
      <c r="AQ13" s="201" t="e">
        <f>#REF!+#REF!</f>
        <v>#REF!</v>
      </c>
      <c r="AR13" s="201" t="e">
        <f>#REF!+#REF!</f>
        <v>#REF!</v>
      </c>
      <c r="AS13" s="140" t="e">
        <f>AQ13/AR13</f>
        <v>#REF!</v>
      </c>
      <c r="AT13" s="201" t="e">
        <f>#REF!+#REF!</f>
        <v>#REF!</v>
      </c>
      <c r="AU13" s="201" t="e">
        <f>#REF!+#REF!</f>
        <v>#REF!</v>
      </c>
      <c r="AV13" s="140" t="e">
        <f>AT13/AU13</f>
        <v>#REF!</v>
      </c>
      <c r="AW13" s="246" t="e">
        <f>AN13+AQ13+AT13</f>
        <v>#REF!</v>
      </c>
      <c r="AX13" s="202" t="e">
        <f>AO13+AR13+AU13</f>
        <v>#REF!</v>
      </c>
      <c r="AY13" s="140" t="e">
        <f>AW13/AX13</f>
        <v>#REF!</v>
      </c>
      <c r="AZ13" s="203" t="e">
        <f>M13+Y13+AK13+AW13</f>
        <v>#REF!</v>
      </c>
      <c r="BA13" s="203" t="e">
        <f>N13+Z13+AL13+AX13</f>
        <v>#REF!</v>
      </c>
      <c r="BB13" s="261" t="e">
        <f>AZ13/BA13</f>
        <v>#REF!</v>
      </c>
      <c r="BC13" s="217" t="e">
        <f>BA13-C13</f>
        <v>#REF!</v>
      </c>
      <c r="BD13" s="189" t="e">
        <f>BA13/C13</f>
        <v>#REF!</v>
      </c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</row>
    <row r="14" spans="1:119" s="66" customFormat="1" ht="38.25" customHeight="1">
      <c r="A14" s="62" t="s">
        <v>41</v>
      </c>
      <c r="B14" s="63" t="s">
        <v>42</v>
      </c>
      <c r="C14" s="247">
        <v>96953229.989999995</v>
      </c>
      <c r="D14" s="3" t="e">
        <f>SUM(D15:D20)</f>
        <v>#REF!</v>
      </c>
      <c r="E14" s="3" t="e">
        <f>SUM(E15:E20)</f>
        <v>#REF!</v>
      </c>
      <c r="F14" s="140" t="e">
        <f>D14/E14</f>
        <v>#REF!</v>
      </c>
      <c r="G14" s="3" t="e">
        <f>SUM(G15:G20)</f>
        <v>#REF!</v>
      </c>
      <c r="H14" s="3" t="e">
        <f>SUM(H15:H20)</f>
        <v>#REF!</v>
      </c>
      <c r="I14" s="140" t="e">
        <f>G14/H14</f>
        <v>#REF!</v>
      </c>
      <c r="J14" s="3" t="e">
        <f>SUM(J15:J20)</f>
        <v>#REF!</v>
      </c>
      <c r="K14" s="3" t="e">
        <f>SUM(K15:K20)</f>
        <v>#REF!</v>
      </c>
      <c r="L14" s="140" t="e">
        <f t="shared" si="0"/>
        <v>#REF!</v>
      </c>
      <c r="M14" s="202" t="e">
        <f t="shared" si="1"/>
        <v>#REF!</v>
      </c>
      <c r="N14" s="202" t="e">
        <f t="shared" si="1"/>
        <v>#REF!</v>
      </c>
      <c r="O14" s="140" t="e">
        <f>M14/N14</f>
        <v>#REF!</v>
      </c>
      <c r="P14" s="3" t="e">
        <f>SUM(P15:P20)</f>
        <v>#REF!</v>
      </c>
      <c r="Q14" s="3" t="e">
        <f t="shared" ref="Q14:W14" si="2">SUM(Q15:Q20)</f>
        <v>#REF!</v>
      </c>
      <c r="R14" s="140" t="e">
        <f t="shared" ref="R14:R36" si="3">P14/Q14</f>
        <v>#REF!</v>
      </c>
      <c r="S14" s="3" t="e">
        <f t="shared" si="2"/>
        <v>#REF!</v>
      </c>
      <c r="T14" s="3" t="e">
        <f t="shared" si="2"/>
        <v>#REF!</v>
      </c>
      <c r="U14" s="140" t="e">
        <f t="shared" ref="U14:U36" si="4">S14/T14</f>
        <v>#REF!</v>
      </c>
      <c r="V14" s="3" t="e">
        <f t="shared" si="2"/>
        <v>#REF!</v>
      </c>
      <c r="W14" s="3" t="e">
        <f t="shared" si="2"/>
        <v>#REF!</v>
      </c>
      <c r="X14" s="140" t="e">
        <f t="shared" ref="X14:X36" si="5">V14/W14</f>
        <v>#REF!</v>
      </c>
      <c r="Y14" s="202" t="e">
        <f>P14+S14+V14</f>
        <v>#REF!</v>
      </c>
      <c r="Z14" s="202" t="e">
        <f>Q14+T14+W14</f>
        <v>#REF!</v>
      </c>
      <c r="AA14" s="148" t="e">
        <f t="shared" ref="AA14:AA36" si="6">Y14/Z14</f>
        <v>#REF!</v>
      </c>
      <c r="AB14" s="63" t="e">
        <f>SUM(AB15:AB20)</f>
        <v>#REF!</v>
      </c>
      <c r="AC14" s="3" t="e">
        <f>SUM(AC15:AC20)</f>
        <v>#REF!</v>
      </c>
      <c r="AD14" s="140" t="e">
        <f>AB14/AC14</f>
        <v>#REF!</v>
      </c>
      <c r="AE14" s="3" t="e">
        <f>SUM(AE15:AE20)</f>
        <v>#REF!</v>
      </c>
      <c r="AF14" s="3" t="e">
        <f>SUM(AF15:AF20)</f>
        <v>#REF!</v>
      </c>
      <c r="AG14" s="140" t="e">
        <f>AE14/AF14</f>
        <v>#REF!</v>
      </c>
      <c r="AH14" s="3" t="e">
        <f>SUM(AH15:AH20)</f>
        <v>#REF!</v>
      </c>
      <c r="AI14" s="3" t="e">
        <f>SUM(AI15:AI20)</f>
        <v>#REF!</v>
      </c>
      <c r="AJ14" s="140" t="e">
        <f>AH14/AI14</f>
        <v>#REF!</v>
      </c>
      <c r="AK14" s="202" t="e">
        <f>AB14+AE14+AH14</f>
        <v>#REF!</v>
      </c>
      <c r="AL14" s="221" t="e">
        <f>SUM(AL15:AL20)</f>
        <v>#REF!</v>
      </c>
      <c r="AM14" s="140" t="e">
        <f t="shared" ref="AM14:AM30" si="7">AK14/AL14</f>
        <v>#REF!</v>
      </c>
      <c r="AN14" s="168" t="e">
        <f>SUM(AN15:AN20)</f>
        <v>#REF!</v>
      </c>
      <c r="AO14" s="3" t="e">
        <f>SUM(AO15:AO20)</f>
        <v>#REF!</v>
      </c>
      <c r="AP14" s="140" t="e">
        <f>AN14/AO14</f>
        <v>#REF!</v>
      </c>
      <c r="AQ14" s="3" t="e">
        <f>SUM(AQ15:AQ20)</f>
        <v>#REF!</v>
      </c>
      <c r="AR14" s="3" t="e">
        <f>SUM(AR15:AR20)</f>
        <v>#REF!</v>
      </c>
      <c r="AS14" s="140" t="e">
        <f>AQ14/AR14</f>
        <v>#REF!</v>
      </c>
      <c r="AT14" s="3" t="e">
        <f>SUM(AT15:AT20)</f>
        <v>#REF!</v>
      </c>
      <c r="AU14" s="3" t="e">
        <f>SUM(AU15:AU20)</f>
        <v>#REF!</v>
      </c>
      <c r="AV14" s="140" t="e">
        <f>AT14/AU14</f>
        <v>#REF!</v>
      </c>
      <c r="AW14" s="202" t="e">
        <f t="shared" ref="AW14:AW36" si="8">AN14+AQ14+AT14</f>
        <v>#REF!</v>
      </c>
      <c r="AX14" s="202" t="e">
        <f t="shared" ref="AX14:AX35" si="9">AO14+AR14+AU14</f>
        <v>#REF!</v>
      </c>
      <c r="AY14" s="140" t="e">
        <f t="shared" ref="AY14:AY36" si="10">AW14/AX14</f>
        <v>#REF!</v>
      </c>
      <c r="AZ14" s="247" t="e">
        <f t="shared" ref="AZ14:AZ36" si="11">M14+Y14+AK14+AW14</f>
        <v>#REF!</v>
      </c>
      <c r="BA14" s="203" t="e">
        <f>N14+Z14+AL14+AX14</f>
        <v>#REF!</v>
      </c>
      <c r="BB14" s="244" t="e">
        <f>AZ14/BA14</f>
        <v>#REF!</v>
      </c>
      <c r="BC14" s="217" t="e">
        <f t="shared" ref="BC14:BC36" si="12">BA14-C14</f>
        <v>#REF!</v>
      </c>
      <c r="BD14" s="189" t="e">
        <f t="shared" ref="BD14:BD36" si="13">BA14/C14</f>
        <v>#REF!</v>
      </c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</row>
    <row r="15" spans="1:119" s="61" customFormat="1" ht="30" customHeight="1">
      <c r="A15" s="67" t="s">
        <v>43</v>
      </c>
      <c r="B15" s="68" t="s">
        <v>44</v>
      </c>
      <c r="C15" s="103">
        <v>44700692</v>
      </c>
      <c r="D15" s="139">
        <f>[1]Январь!$F$287</f>
        <v>5307910</v>
      </c>
      <c r="E15" s="4" t="e">
        <f>#REF!</f>
        <v>#REF!</v>
      </c>
      <c r="F15" s="140" t="e">
        <f>D15/E15</f>
        <v>#REF!</v>
      </c>
      <c r="G15" s="4">
        <f>[1]Февраль!$F$260</f>
        <v>3144120</v>
      </c>
      <c r="H15" s="4" t="e">
        <f>#REF!</f>
        <v>#REF!</v>
      </c>
      <c r="I15" s="140" t="e">
        <f t="shared" ref="I15:I23" si="14">G15/H15</f>
        <v>#REF!</v>
      </c>
      <c r="J15" s="4" t="e">
        <f>#REF!</f>
        <v>#REF!</v>
      </c>
      <c r="K15" s="4" t="e">
        <f>#REF!</f>
        <v>#REF!</v>
      </c>
      <c r="L15" s="140" t="e">
        <f t="shared" si="0"/>
        <v>#REF!</v>
      </c>
      <c r="M15" s="202" t="e">
        <f t="shared" si="1"/>
        <v>#REF!</v>
      </c>
      <c r="N15" s="202" t="e">
        <f t="shared" si="1"/>
        <v>#REF!</v>
      </c>
      <c r="O15" s="140" t="e">
        <f t="shared" ref="O15:O20" si="15">M15/N15</f>
        <v>#REF!</v>
      </c>
      <c r="P15" s="139" t="e">
        <f>#REF!</f>
        <v>#REF!</v>
      </c>
      <c r="Q15" s="4" t="e">
        <f>#REF!</f>
        <v>#REF!</v>
      </c>
      <c r="R15" s="140" t="e">
        <f t="shared" si="3"/>
        <v>#REF!</v>
      </c>
      <c r="S15" s="4" t="e">
        <f>#REF!</f>
        <v>#REF!</v>
      </c>
      <c r="T15" s="4" t="e">
        <f>#REF!</f>
        <v>#REF!</v>
      </c>
      <c r="U15" s="140" t="e">
        <f t="shared" si="4"/>
        <v>#REF!</v>
      </c>
      <c r="V15" s="4" t="e">
        <f>#REF!</f>
        <v>#REF!</v>
      </c>
      <c r="W15" s="4" t="e">
        <f>#REF!</f>
        <v>#REF!</v>
      </c>
      <c r="X15" s="140" t="e">
        <f t="shared" si="5"/>
        <v>#REF!</v>
      </c>
      <c r="Y15" s="202" t="e">
        <f t="shared" ref="Y15:Y36" si="16">P15+S15+V15</f>
        <v>#REF!</v>
      </c>
      <c r="Z15" s="202" t="e">
        <f t="shared" ref="Z15:Z36" si="17">Q15+T15+W15</f>
        <v>#REF!</v>
      </c>
      <c r="AA15" s="148" t="e">
        <f t="shared" si="6"/>
        <v>#REF!</v>
      </c>
      <c r="AB15" s="71" t="e">
        <f>#REF!</f>
        <v>#REF!</v>
      </c>
      <c r="AC15" s="4" t="e">
        <f>#REF!</f>
        <v>#REF!</v>
      </c>
      <c r="AD15" s="140" t="e">
        <f t="shared" ref="AD15:AD23" si="18">AB15/AC15</f>
        <v>#REF!</v>
      </c>
      <c r="AE15" s="4" t="e">
        <f>#REF!</f>
        <v>#REF!</v>
      </c>
      <c r="AF15" s="4" t="e">
        <f>#REF!</f>
        <v>#REF!</v>
      </c>
      <c r="AG15" s="140" t="e">
        <f t="shared" ref="AG15:AG20" si="19">AE15/AF15</f>
        <v>#REF!</v>
      </c>
      <c r="AH15" s="4" t="e">
        <f>#REF!</f>
        <v>#REF!</v>
      </c>
      <c r="AI15" s="4" t="e">
        <f>#REF!</f>
        <v>#REF!</v>
      </c>
      <c r="AJ15" s="145" t="e">
        <f>AH15/AI15</f>
        <v>#REF!</v>
      </c>
      <c r="AK15" s="104" t="e">
        <f>AB15+AE15+AH15</f>
        <v>#REF!</v>
      </c>
      <c r="AL15" s="221" t="e">
        <f t="shared" ref="AL15:AL23" si="20">AC15+AF15+AI15</f>
        <v>#REF!</v>
      </c>
      <c r="AM15" s="145" t="e">
        <f>AK15/AL15</f>
        <v>#REF!</v>
      </c>
      <c r="AN15" s="169" t="e">
        <f>#REF!</f>
        <v>#REF!</v>
      </c>
      <c r="AO15" s="4" t="e">
        <f>#REF!</f>
        <v>#REF!</v>
      </c>
      <c r="AP15" s="145" t="e">
        <f>AN15/AO15</f>
        <v>#REF!</v>
      </c>
      <c r="AQ15" s="4" t="e">
        <f>#REF!</f>
        <v>#REF!</v>
      </c>
      <c r="AR15" s="4" t="e">
        <f>#REF!</f>
        <v>#REF!</v>
      </c>
      <c r="AS15" s="145" t="e">
        <f>AQ15/AR15</f>
        <v>#REF!</v>
      </c>
      <c r="AT15" s="4" t="e">
        <f>#REF!</f>
        <v>#REF!</v>
      </c>
      <c r="AU15" s="4" t="e">
        <f>#REF!</f>
        <v>#REF!</v>
      </c>
      <c r="AV15" s="145" t="e">
        <f>AT15/AU15</f>
        <v>#REF!</v>
      </c>
      <c r="AW15" s="202" t="e">
        <f t="shared" si="8"/>
        <v>#REF!</v>
      </c>
      <c r="AX15" s="202" t="e">
        <f t="shared" si="9"/>
        <v>#REF!</v>
      </c>
      <c r="AY15" s="140" t="e">
        <f t="shared" si="10"/>
        <v>#REF!</v>
      </c>
      <c r="AZ15" s="247" t="e">
        <f t="shared" si="11"/>
        <v>#REF!</v>
      </c>
      <c r="BA15" s="103" t="e">
        <f t="shared" ref="BA15:BA20" si="21">AX15+AL15+Z15+N15</f>
        <v>#REF!</v>
      </c>
      <c r="BB15" s="244" t="e">
        <f t="shared" ref="BB15:BB24" si="22">AZ15/BA15</f>
        <v>#REF!</v>
      </c>
      <c r="BC15" s="217" t="e">
        <f t="shared" si="12"/>
        <v>#REF!</v>
      </c>
      <c r="BD15" s="189" t="e">
        <f t="shared" si="13"/>
        <v>#REF!</v>
      </c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</row>
    <row r="16" spans="1:119" s="61" customFormat="1" ht="28.5" customHeight="1">
      <c r="A16" s="67" t="s">
        <v>45</v>
      </c>
      <c r="B16" s="68" t="s">
        <v>46</v>
      </c>
      <c r="C16" s="103">
        <v>11193996.5</v>
      </c>
      <c r="D16" s="139">
        <f>[1]Январь!$F$288</f>
        <v>1172030</v>
      </c>
      <c r="E16" s="4" t="e">
        <f>#REF!</f>
        <v>#REF!</v>
      </c>
      <c r="F16" s="140" t="e">
        <f t="shared" ref="F16:F20" si="23">D16/E16</f>
        <v>#REF!</v>
      </c>
      <c r="G16" s="4">
        <f>[1]Февраль!$F$261</f>
        <v>1202953</v>
      </c>
      <c r="H16" s="4" t="e">
        <f>#REF!</f>
        <v>#REF!</v>
      </c>
      <c r="I16" s="140" t="e">
        <f t="shared" si="14"/>
        <v>#REF!</v>
      </c>
      <c r="J16" s="4" t="e">
        <f>#REF!</f>
        <v>#REF!</v>
      </c>
      <c r="K16" s="4" t="e">
        <f>#REF!</f>
        <v>#REF!</v>
      </c>
      <c r="L16" s="140" t="e">
        <f t="shared" si="0"/>
        <v>#REF!</v>
      </c>
      <c r="M16" s="202" t="e">
        <f t="shared" ref="M16:M20" si="24">D16+G16+J16</f>
        <v>#REF!</v>
      </c>
      <c r="N16" s="202" t="e">
        <f t="shared" ref="N16:N19" si="25">E16+H16+K16</f>
        <v>#REF!</v>
      </c>
      <c r="O16" s="140" t="e">
        <f t="shared" si="15"/>
        <v>#REF!</v>
      </c>
      <c r="P16" s="139" t="e">
        <f>#REF!</f>
        <v>#REF!</v>
      </c>
      <c r="Q16" s="4" t="e">
        <f>#REF!</f>
        <v>#REF!</v>
      </c>
      <c r="R16" s="140" t="e">
        <f t="shared" si="3"/>
        <v>#REF!</v>
      </c>
      <c r="S16" s="4" t="e">
        <f>#REF!</f>
        <v>#REF!</v>
      </c>
      <c r="T16" s="4" t="e">
        <f>#REF!</f>
        <v>#REF!</v>
      </c>
      <c r="U16" s="140" t="e">
        <f t="shared" si="4"/>
        <v>#REF!</v>
      </c>
      <c r="V16" s="4" t="e">
        <f>#REF!</f>
        <v>#REF!</v>
      </c>
      <c r="W16" s="4" t="e">
        <f>#REF!</f>
        <v>#REF!</v>
      </c>
      <c r="X16" s="140" t="e">
        <f t="shared" si="5"/>
        <v>#REF!</v>
      </c>
      <c r="Y16" s="202" t="e">
        <f t="shared" si="16"/>
        <v>#REF!</v>
      </c>
      <c r="Z16" s="202" t="e">
        <f t="shared" si="17"/>
        <v>#REF!</v>
      </c>
      <c r="AA16" s="148" t="e">
        <f t="shared" si="6"/>
        <v>#REF!</v>
      </c>
      <c r="AB16" s="71" t="e">
        <f>#REF!</f>
        <v>#REF!</v>
      </c>
      <c r="AC16" s="4" t="e">
        <f>#REF!</f>
        <v>#REF!</v>
      </c>
      <c r="AD16" s="140" t="e">
        <f t="shared" si="18"/>
        <v>#REF!</v>
      </c>
      <c r="AE16" s="4" t="e">
        <f>#REF!</f>
        <v>#REF!</v>
      </c>
      <c r="AF16" s="4" t="e">
        <f>#REF!</f>
        <v>#REF!</v>
      </c>
      <c r="AG16" s="140" t="e">
        <f t="shared" si="19"/>
        <v>#REF!</v>
      </c>
      <c r="AH16" s="4" t="e">
        <f>#REF!</f>
        <v>#REF!</v>
      </c>
      <c r="AI16" s="4" t="e">
        <f>#REF!</f>
        <v>#REF!</v>
      </c>
      <c r="AJ16" s="145" t="e">
        <f t="shared" ref="AJ16:AJ20" si="26">AH16/AI16</f>
        <v>#REF!</v>
      </c>
      <c r="AK16" s="104" t="e">
        <f t="shared" ref="AK16:AK20" si="27">AB16+AE16+AH16</f>
        <v>#REF!</v>
      </c>
      <c r="AL16" s="221" t="e">
        <f t="shared" si="20"/>
        <v>#REF!</v>
      </c>
      <c r="AM16" s="145" t="e">
        <f>AK16/AL16</f>
        <v>#REF!</v>
      </c>
      <c r="AN16" s="169" t="e">
        <f>#REF!</f>
        <v>#REF!</v>
      </c>
      <c r="AO16" s="4" t="e">
        <f>#REF!</f>
        <v>#REF!</v>
      </c>
      <c r="AP16" s="145" t="e">
        <f t="shared" ref="AP16:AP20" si="28">AN16/AO16</f>
        <v>#REF!</v>
      </c>
      <c r="AQ16" s="4" t="e">
        <f>#REF!</f>
        <v>#REF!</v>
      </c>
      <c r="AR16" s="4" t="e">
        <f>#REF!</f>
        <v>#REF!</v>
      </c>
      <c r="AS16" s="145" t="e">
        <f t="shared" ref="AS16:AS20" si="29">AQ16/AR16</f>
        <v>#REF!</v>
      </c>
      <c r="AT16" s="4" t="e">
        <f>#REF!</f>
        <v>#REF!</v>
      </c>
      <c r="AU16" s="4" t="e">
        <f>#REF!</f>
        <v>#REF!</v>
      </c>
      <c r="AV16" s="145" t="e">
        <f t="shared" ref="AV16:AV20" si="30">AT16/AU16</f>
        <v>#REF!</v>
      </c>
      <c r="AW16" s="202" t="e">
        <f t="shared" si="8"/>
        <v>#REF!</v>
      </c>
      <c r="AX16" s="202" t="e">
        <f t="shared" si="9"/>
        <v>#REF!</v>
      </c>
      <c r="AY16" s="140" t="e">
        <f t="shared" si="10"/>
        <v>#REF!</v>
      </c>
      <c r="AZ16" s="247" t="e">
        <f t="shared" si="11"/>
        <v>#REF!</v>
      </c>
      <c r="BA16" s="103" t="e">
        <f t="shared" si="21"/>
        <v>#REF!</v>
      </c>
      <c r="BB16" s="244" t="e">
        <f t="shared" si="22"/>
        <v>#REF!</v>
      </c>
      <c r="BC16" s="217" t="e">
        <f t="shared" si="12"/>
        <v>#REF!</v>
      </c>
      <c r="BD16" s="189" t="e">
        <f>BA16/C16</f>
        <v>#REF!</v>
      </c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</row>
    <row r="17" spans="1:280" s="61" customFormat="1" ht="55.5" customHeight="1">
      <c r="A17" s="67" t="s">
        <v>47</v>
      </c>
      <c r="B17" s="68" t="s">
        <v>48</v>
      </c>
      <c r="C17" s="103">
        <v>18409313</v>
      </c>
      <c r="D17" s="139">
        <f>[1]Январь!$F$289</f>
        <v>2162151</v>
      </c>
      <c r="E17" s="4" t="e">
        <f>#REF!</f>
        <v>#REF!</v>
      </c>
      <c r="F17" s="140" t="e">
        <f t="shared" si="23"/>
        <v>#REF!</v>
      </c>
      <c r="G17" s="4">
        <f>[1]Февраль!$F$262</f>
        <v>2036450</v>
      </c>
      <c r="H17" s="4" t="e">
        <f>#REF!</f>
        <v>#REF!</v>
      </c>
      <c r="I17" s="140" t="e">
        <f t="shared" si="14"/>
        <v>#REF!</v>
      </c>
      <c r="J17" s="4" t="e">
        <f>#REF!</f>
        <v>#REF!</v>
      </c>
      <c r="K17" s="4" t="e">
        <f>#REF!</f>
        <v>#REF!</v>
      </c>
      <c r="L17" s="140" t="e">
        <f t="shared" si="0"/>
        <v>#REF!</v>
      </c>
      <c r="M17" s="202" t="e">
        <f t="shared" si="24"/>
        <v>#REF!</v>
      </c>
      <c r="N17" s="202" t="e">
        <f t="shared" si="25"/>
        <v>#REF!</v>
      </c>
      <c r="O17" s="140" t="e">
        <f t="shared" si="15"/>
        <v>#REF!</v>
      </c>
      <c r="P17" s="139" t="e">
        <f>#REF!</f>
        <v>#REF!</v>
      </c>
      <c r="Q17" s="4" t="e">
        <f>#REF!</f>
        <v>#REF!</v>
      </c>
      <c r="R17" s="140" t="e">
        <f t="shared" si="3"/>
        <v>#REF!</v>
      </c>
      <c r="S17" s="4" t="e">
        <f>#REF!</f>
        <v>#REF!</v>
      </c>
      <c r="T17" s="4" t="e">
        <f>#REF!</f>
        <v>#REF!</v>
      </c>
      <c r="U17" s="140" t="e">
        <f t="shared" si="4"/>
        <v>#REF!</v>
      </c>
      <c r="V17" s="4" t="e">
        <f>#REF!</f>
        <v>#REF!</v>
      </c>
      <c r="W17" s="4" t="e">
        <f>#REF!</f>
        <v>#REF!</v>
      </c>
      <c r="X17" s="140" t="e">
        <f t="shared" si="5"/>
        <v>#REF!</v>
      </c>
      <c r="Y17" s="202" t="e">
        <f t="shared" si="16"/>
        <v>#REF!</v>
      </c>
      <c r="Z17" s="202" t="e">
        <f t="shared" si="17"/>
        <v>#REF!</v>
      </c>
      <c r="AA17" s="148" t="e">
        <f t="shared" si="6"/>
        <v>#REF!</v>
      </c>
      <c r="AB17" s="71" t="e">
        <f>#REF!</f>
        <v>#REF!</v>
      </c>
      <c r="AC17" s="4" t="e">
        <f>#REF!</f>
        <v>#REF!</v>
      </c>
      <c r="AD17" s="140" t="e">
        <f t="shared" si="18"/>
        <v>#REF!</v>
      </c>
      <c r="AE17" s="4" t="e">
        <f>#REF!</f>
        <v>#REF!</v>
      </c>
      <c r="AF17" s="4" t="e">
        <f>#REF!</f>
        <v>#REF!</v>
      </c>
      <c r="AG17" s="140" t="e">
        <f t="shared" si="19"/>
        <v>#REF!</v>
      </c>
      <c r="AH17" s="4" t="e">
        <f>#REF!</f>
        <v>#REF!</v>
      </c>
      <c r="AI17" s="4" t="e">
        <f>#REF!</f>
        <v>#REF!</v>
      </c>
      <c r="AJ17" s="145" t="e">
        <f t="shared" si="26"/>
        <v>#REF!</v>
      </c>
      <c r="AK17" s="104" t="e">
        <f t="shared" si="27"/>
        <v>#REF!</v>
      </c>
      <c r="AL17" s="221" t="e">
        <f t="shared" si="20"/>
        <v>#REF!</v>
      </c>
      <c r="AM17" s="145" t="e">
        <f t="shared" si="7"/>
        <v>#REF!</v>
      </c>
      <c r="AN17" s="169" t="e">
        <f>#REF!</f>
        <v>#REF!</v>
      </c>
      <c r="AO17" s="4" t="e">
        <f>#REF!</f>
        <v>#REF!</v>
      </c>
      <c r="AP17" s="145" t="e">
        <f t="shared" si="28"/>
        <v>#REF!</v>
      </c>
      <c r="AQ17" s="4" t="e">
        <f>#REF!</f>
        <v>#REF!</v>
      </c>
      <c r="AR17" s="4" t="e">
        <f>#REF!</f>
        <v>#REF!</v>
      </c>
      <c r="AS17" s="145" t="e">
        <f t="shared" si="29"/>
        <v>#REF!</v>
      </c>
      <c r="AT17" s="4" t="e">
        <f>#REF!</f>
        <v>#REF!</v>
      </c>
      <c r="AU17" s="4" t="e">
        <f>#REF!</f>
        <v>#REF!</v>
      </c>
      <c r="AV17" s="145" t="e">
        <f t="shared" si="30"/>
        <v>#REF!</v>
      </c>
      <c r="AW17" s="202" t="e">
        <f t="shared" si="8"/>
        <v>#REF!</v>
      </c>
      <c r="AX17" s="202" t="e">
        <f t="shared" si="9"/>
        <v>#REF!</v>
      </c>
      <c r="AY17" s="140" t="e">
        <f t="shared" si="10"/>
        <v>#REF!</v>
      </c>
      <c r="AZ17" s="247" t="e">
        <f t="shared" si="11"/>
        <v>#REF!</v>
      </c>
      <c r="BA17" s="103" t="e">
        <f t="shared" si="21"/>
        <v>#REF!</v>
      </c>
      <c r="BB17" s="244" t="e">
        <f t="shared" si="22"/>
        <v>#REF!</v>
      </c>
      <c r="BC17" s="217" t="e">
        <f t="shared" si="12"/>
        <v>#REF!</v>
      </c>
      <c r="BD17" s="189" t="e">
        <f t="shared" si="13"/>
        <v>#REF!</v>
      </c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</row>
    <row r="18" spans="1:280" s="61" customFormat="1" ht="20.25" customHeight="1">
      <c r="A18" s="67" t="s">
        <v>49</v>
      </c>
      <c r="B18" s="71" t="s">
        <v>50</v>
      </c>
      <c r="C18" s="103">
        <v>19698559.529999997</v>
      </c>
      <c r="D18" s="139" t="e">
        <f>#REF!</f>
        <v>#REF!</v>
      </c>
      <c r="E18" s="4" t="e">
        <f>#REF!</f>
        <v>#REF!</v>
      </c>
      <c r="F18" s="140" t="e">
        <f t="shared" si="23"/>
        <v>#REF!</v>
      </c>
      <c r="G18" s="4" t="e">
        <f>#REF!</f>
        <v>#REF!</v>
      </c>
      <c r="H18" s="4" t="e">
        <f>#REF!</f>
        <v>#REF!</v>
      </c>
      <c r="I18" s="140" t="e">
        <f t="shared" si="14"/>
        <v>#REF!</v>
      </c>
      <c r="J18" s="4" t="e">
        <f>#REF!</f>
        <v>#REF!</v>
      </c>
      <c r="K18" s="4" t="e">
        <f>#REF!</f>
        <v>#REF!</v>
      </c>
      <c r="L18" s="140" t="e">
        <f t="shared" si="0"/>
        <v>#REF!</v>
      </c>
      <c r="M18" s="202" t="e">
        <f t="shared" si="24"/>
        <v>#REF!</v>
      </c>
      <c r="N18" s="202" t="e">
        <f t="shared" si="25"/>
        <v>#REF!</v>
      </c>
      <c r="O18" s="140" t="e">
        <f t="shared" si="15"/>
        <v>#REF!</v>
      </c>
      <c r="P18" s="139" t="e">
        <f>#REF!</f>
        <v>#REF!</v>
      </c>
      <c r="Q18" s="4" t="e">
        <f>#REF!</f>
        <v>#REF!</v>
      </c>
      <c r="R18" s="140" t="e">
        <f t="shared" si="3"/>
        <v>#REF!</v>
      </c>
      <c r="S18" s="4" t="e">
        <f>#REF!</f>
        <v>#REF!</v>
      </c>
      <c r="T18" s="4" t="e">
        <f>#REF!</f>
        <v>#REF!</v>
      </c>
      <c r="U18" s="140" t="e">
        <f t="shared" si="4"/>
        <v>#REF!</v>
      </c>
      <c r="V18" s="4" t="e">
        <f>#REF!</f>
        <v>#REF!</v>
      </c>
      <c r="W18" s="4" t="e">
        <f>#REF!</f>
        <v>#REF!</v>
      </c>
      <c r="X18" s="140" t="e">
        <f t="shared" si="5"/>
        <v>#REF!</v>
      </c>
      <c r="Y18" s="202" t="e">
        <f t="shared" si="16"/>
        <v>#REF!</v>
      </c>
      <c r="Z18" s="202" t="e">
        <f t="shared" si="17"/>
        <v>#REF!</v>
      </c>
      <c r="AA18" s="148" t="e">
        <f t="shared" si="6"/>
        <v>#REF!</v>
      </c>
      <c r="AB18" s="71" t="e">
        <f>#REF!</f>
        <v>#REF!</v>
      </c>
      <c r="AC18" s="4" t="e">
        <f>#REF!</f>
        <v>#REF!</v>
      </c>
      <c r="AD18" s="140" t="e">
        <f t="shared" si="18"/>
        <v>#REF!</v>
      </c>
      <c r="AE18" s="4" t="e">
        <f>#REF!</f>
        <v>#REF!</v>
      </c>
      <c r="AF18" s="4" t="e">
        <f>#REF!</f>
        <v>#REF!</v>
      </c>
      <c r="AG18" s="140" t="e">
        <f t="shared" si="19"/>
        <v>#REF!</v>
      </c>
      <c r="AH18" s="4" t="e">
        <f>#REF!</f>
        <v>#REF!</v>
      </c>
      <c r="AI18" s="4" t="e">
        <f>#REF!</f>
        <v>#REF!</v>
      </c>
      <c r="AJ18" s="145" t="e">
        <f t="shared" si="26"/>
        <v>#REF!</v>
      </c>
      <c r="AK18" s="104" t="e">
        <f t="shared" si="27"/>
        <v>#REF!</v>
      </c>
      <c r="AL18" s="221" t="e">
        <f t="shared" si="20"/>
        <v>#REF!</v>
      </c>
      <c r="AM18" s="145" t="e">
        <f>AK18/AL18</f>
        <v>#REF!</v>
      </c>
      <c r="AN18" s="169" t="e">
        <f>#REF!</f>
        <v>#REF!</v>
      </c>
      <c r="AO18" s="4" t="e">
        <f>#REF!</f>
        <v>#REF!</v>
      </c>
      <c r="AP18" s="145" t="e">
        <f t="shared" si="28"/>
        <v>#REF!</v>
      </c>
      <c r="AQ18" s="4" t="e">
        <f>#REF!</f>
        <v>#REF!</v>
      </c>
      <c r="AR18" s="4" t="e">
        <f>#REF!</f>
        <v>#REF!</v>
      </c>
      <c r="AS18" s="145" t="e">
        <f t="shared" si="29"/>
        <v>#REF!</v>
      </c>
      <c r="AT18" s="4" t="e">
        <f>#REF!</f>
        <v>#REF!</v>
      </c>
      <c r="AU18" s="4" t="e">
        <f>#REF!</f>
        <v>#REF!</v>
      </c>
      <c r="AV18" s="145" t="e">
        <f t="shared" si="30"/>
        <v>#REF!</v>
      </c>
      <c r="AW18" s="202" t="e">
        <f t="shared" si="8"/>
        <v>#REF!</v>
      </c>
      <c r="AX18" s="202" t="e">
        <f t="shared" si="9"/>
        <v>#REF!</v>
      </c>
      <c r="AY18" s="140" t="e">
        <f t="shared" si="10"/>
        <v>#REF!</v>
      </c>
      <c r="AZ18" s="247" t="e">
        <f t="shared" si="11"/>
        <v>#REF!</v>
      </c>
      <c r="BA18" s="103" t="e">
        <f t="shared" si="21"/>
        <v>#REF!</v>
      </c>
      <c r="BB18" s="244" t="e">
        <f t="shared" si="22"/>
        <v>#REF!</v>
      </c>
      <c r="BC18" s="217" t="e">
        <f t="shared" si="12"/>
        <v>#REF!</v>
      </c>
      <c r="BD18" s="189" t="e">
        <f t="shared" si="13"/>
        <v>#REF!</v>
      </c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</row>
    <row r="19" spans="1:280" s="61" customFormat="1" ht="20.25" customHeight="1">
      <c r="A19" s="67" t="s">
        <v>51</v>
      </c>
      <c r="B19" s="71" t="s">
        <v>52</v>
      </c>
      <c r="C19" s="103">
        <v>2132155</v>
      </c>
      <c r="D19" s="139">
        <f>[1]Январь!$F$293</f>
        <v>0</v>
      </c>
      <c r="E19" s="4" t="e">
        <f>#REF!</f>
        <v>#REF!</v>
      </c>
      <c r="F19" s="140" t="e">
        <f t="shared" si="23"/>
        <v>#REF!</v>
      </c>
      <c r="G19" s="4">
        <f>[1]Февраль!$F$266</f>
        <v>0</v>
      </c>
      <c r="H19" s="4" t="e">
        <f>#REF!</f>
        <v>#REF!</v>
      </c>
      <c r="I19" s="140" t="e">
        <f t="shared" si="14"/>
        <v>#REF!</v>
      </c>
      <c r="J19" s="4" t="e">
        <f>#REF!</f>
        <v>#REF!</v>
      </c>
      <c r="K19" s="4" t="e">
        <f>#REF!</f>
        <v>#REF!</v>
      </c>
      <c r="L19" s="140" t="e">
        <f t="shared" si="0"/>
        <v>#REF!</v>
      </c>
      <c r="M19" s="202" t="e">
        <f t="shared" si="24"/>
        <v>#REF!</v>
      </c>
      <c r="N19" s="202" t="e">
        <f t="shared" si="25"/>
        <v>#REF!</v>
      </c>
      <c r="O19" s="140" t="e">
        <f t="shared" si="15"/>
        <v>#REF!</v>
      </c>
      <c r="P19" s="139" t="e">
        <f>#REF!</f>
        <v>#REF!</v>
      </c>
      <c r="Q19" s="4" t="e">
        <f>#REF!</f>
        <v>#REF!</v>
      </c>
      <c r="R19" s="140" t="e">
        <f t="shared" si="3"/>
        <v>#REF!</v>
      </c>
      <c r="S19" s="4" t="e">
        <f>#REF!</f>
        <v>#REF!</v>
      </c>
      <c r="T19" s="4" t="e">
        <f>#REF!</f>
        <v>#REF!</v>
      </c>
      <c r="U19" s="140" t="e">
        <f t="shared" si="4"/>
        <v>#REF!</v>
      </c>
      <c r="V19" s="4" t="e">
        <f>#REF!</f>
        <v>#REF!</v>
      </c>
      <c r="W19" s="4" t="e">
        <f>#REF!</f>
        <v>#REF!</v>
      </c>
      <c r="X19" s="140" t="e">
        <f t="shared" si="5"/>
        <v>#REF!</v>
      </c>
      <c r="Y19" s="202" t="e">
        <f t="shared" si="16"/>
        <v>#REF!</v>
      </c>
      <c r="Z19" s="202" t="e">
        <f t="shared" si="17"/>
        <v>#REF!</v>
      </c>
      <c r="AA19" s="148" t="e">
        <f t="shared" si="6"/>
        <v>#REF!</v>
      </c>
      <c r="AB19" s="71" t="e">
        <f>#REF!</f>
        <v>#REF!</v>
      </c>
      <c r="AC19" s="4" t="e">
        <f>#REF!</f>
        <v>#REF!</v>
      </c>
      <c r="AD19" s="140" t="e">
        <f t="shared" si="18"/>
        <v>#REF!</v>
      </c>
      <c r="AE19" s="4" t="e">
        <f>#REF!</f>
        <v>#REF!</v>
      </c>
      <c r="AF19" s="4" t="e">
        <f>#REF!</f>
        <v>#REF!</v>
      </c>
      <c r="AG19" s="140" t="e">
        <f t="shared" si="19"/>
        <v>#REF!</v>
      </c>
      <c r="AH19" s="4" t="e">
        <f>#REF!</f>
        <v>#REF!</v>
      </c>
      <c r="AI19" s="4" t="e">
        <f>#REF!</f>
        <v>#REF!</v>
      </c>
      <c r="AJ19" s="145" t="e">
        <f t="shared" si="26"/>
        <v>#REF!</v>
      </c>
      <c r="AK19" s="104" t="e">
        <f t="shared" si="27"/>
        <v>#REF!</v>
      </c>
      <c r="AL19" s="221" t="e">
        <f t="shared" si="20"/>
        <v>#REF!</v>
      </c>
      <c r="AM19" s="145" t="e">
        <f t="shared" si="7"/>
        <v>#REF!</v>
      </c>
      <c r="AN19" s="169" t="e">
        <f>#REF!</f>
        <v>#REF!</v>
      </c>
      <c r="AO19" s="4" t="e">
        <f>#REF!</f>
        <v>#REF!</v>
      </c>
      <c r="AP19" s="145" t="e">
        <f t="shared" si="28"/>
        <v>#REF!</v>
      </c>
      <c r="AQ19" s="4" t="e">
        <f>#REF!</f>
        <v>#REF!</v>
      </c>
      <c r="AR19" s="4" t="e">
        <f>#REF!</f>
        <v>#REF!</v>
      </c>
      <c r="AS19" s="145" t="e">
        <f t="shared" si="29"/>
        <v>#REF!</v>
      </c>
      <c r="AT19" s="4" t="e">
        <f>#REF!</f>
        <v>#REF!</v>
      </c>
      <c r="AU19" s="4" t="e">
        <f>#REF!</f>
        <v>#REF!</v>
      </c>
      <c r="AV19" s="145" t="e">
        <f t="shared" si="30"/>
        <v>#REF!</v>
      </c>
      <c r="AW19" s="202" t="e">
        <f t="shared" si="8"/>
        <v>#REF!</v>
      </c>
      <c r="AX19" s="202" t="e">
        <f t="shared" si="9"/>
        <v>#REF!</v>
      </c>
      <c r="AY19" s="140" t="e">
        <f t="shared" si="10"/>
        <v>#REF!</v>
      </c>
      <c r="AZ19" s="247" t="e">
        <f t="shared" si="11"/>
        <v>#REF!</v>
      </c>
      <c r="BA19" s="103" t="e">
        <f t="shared" si="21"/>
        <v>#REF!</v>
      </c>
      <c r="BB19" s="244" t="e">
        <f t="shared" si="22"/>
        <v>#REF!</v>
      </c>
      <c r="BC19" s="217" t="e">
        <f t="shared" si="12"/>
        <v>#REF!</v>
      </c>
      <c r="BD19" s="189" t="e">
        <f t="shared" si="13"/>
        <v>#REF!</v>
      </c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</row>
    <row r="20" spans="1:280" s="61" customFormat="1" ht="20.25" customHeight="1">
      <c r="A20" s="67" t="s">
        <v>53</v>
      </c>
      <c r="B20" s="71" t="s">
        <v>54</v>
      </c>
      <c r="C20" s="103">
        <v>818513.96</v>
      </c>
      <c r="D20" s="139">
        <f>[1]Январь!$F$294</f>
        <v>229410</v>
      </c>
      <c r="E20" s="4" t="e">
        <f>#REF!</f>
        <v>#REF!</v>
      </c>
      <c r="F20" s="140" t="e">
        <f t="shared" si="23"/>
        <v>#REF!</v>
      </c>
      <c r="G20" s="4">
        <f>[1]Февраль!$F$267</f>
        <v>143079.79999999999</v>
      </c>
      <c r="H20" s="4" t="e">
        <f>#REF!</f>
        <v>#REF!</v>
      </c>
      <c r="I20" s="140" t="e">
        <f t="shared" si="14"/>
        <v>#REF!</v>
      </c>
      <c r="J20" s="4" t="e">
        <f>#REF!</f>
        <v>#REF!</v>
      </c>
      <c r="K20" s="4" t="e">
        <f>#REF!</f>
        <v>#REF!</v>
      </c>
      <c r="L20" s="140" t="e">
        <f t="shared" si="0"/>
        <v>#REF!</v>
      </c>
      <c r="M20" s="202" t="e">
        <f t="shared" si="24"/>
        <v>#REF!</v>
      </c>
      <c r="N20" s="202" t="e">
        <f>E20+H20+K20</f>
        <v>#REF!</v>
      </c>
      <c r="O20" s="140" t="e">
        <f t="shared" si="15"/>
        <v>#REF!</v>
      </c>
      <c r="P20" s="139" t="e">
        <f>#REF!</f>
        <v>#REF!</v>
      </c>
      <c r="Q20" s="4" t="e">
        <f>#REF!</f>
        <v>#REF!</v>
      </c>
      <c r="R20" s="140" t="e">
        <f t="shared" si="3"/>
        <v>#REF!</v>
      </c>
      <c r="S20" s="4" t="e">
        <f>#REF!</f>
        <v>#REF!</v>
      </c>
      <c r="T20" s="4" t="e">
        <f>#REF!</f>
        <v>#REF!</v>
      </c>
      <c r="U20" s="140" t="e">
        <f t="shared" si="4"/>
        <v>#REF!</v>
      </c>
      <c r="V20" s="4" t="e">
        <f>#REF!</f>
        <v>#REF!</v>
      </c>
      <c r="W20" s="4" t="e">
        <f>#REF!</f>
        <v>#REF!</v>
      </c>
      <c r="X20" s="140" t="e">
        <f t="shared" si="5"/>
        <v>#REF!</v>
      </c>
      <c r="Y20" s="202" t="e">
        <f t="shared" si="16"/>
        <v>#REF!</v>
      </c>
      <c r="Z20" s="202" t="e">
        <f t="shared" si="17"/>
        <v>#REF!</v>
      </c>
      <c r="AA20" s="148" t="e">
        <f t="shared" si="6"/>
        <v>#REF!</v>
      </c>
      <c r="AB20" s="71" t="e">
        <f>#REF!</f>
        <v>#REF!</v>
      </c>
      <c r="AC20" s="4" t="e">
        <f>#REF!</f>
        <v>#REF!</v>
      </c>
      <c r="AD20" s="140" t="e">
        <f t="shared" si="18"/>
        <v>#REF!</v>
      </c>
      <c r="AE20" s="4" t="e">
        <f>#REF!</f>
        <v>#REF!</v>
      </c>
      <c r="AF20" s="4" t="e">
        <f>#REF!</f>
        <v>#REF!</v>
      </c>
      <c r="AG20" s="140" t="e">
        <f t="shared" si="19"/>
        <v>#REF!</v>
      </c>
      <c r="AH20" s="4" t="e">
        <f>#REF!</f>
        <v>#REF!</v>
      </c>
      <c r="AI20" s="4" t="e">
        <f>#REF!</f>
        <v>#REF!</v>
      </c>
      <c r="AJ20" s="145" t="e">
        <f t="shared" si="26"/>
        <v>#REF!</v>
      </c>
      <c r="AK20" s="104" t="e">
        <f t="shared" si="27"/>
        <v>#REF!</v>
      </c>
      <c r="AL20" s="221" t="e">
        <f t="shared" si="20"/>
        <v>#REF!</v>
      </c>
      <c r="AM20" s="145" t="e">
        <f t="shared" si="7"/>
        <v>#REF!</v>
      </c>
      <c r="AN20" s="169" t="e">
        <f>#REF!</f>
        <v>#REF!</v>
      </c>
      <c r="AO20" s="4" t="e">
        <f>#REF!</f>
        <v>#REF!</v>
      </c>
      <c r="AP20" s="145" t="e">
        <f t="shared" si="28"/>
        <v>#REF!</v>
      </c>
      <c r="AQ20" s="4" t="e">
        <f>#REF!</f>
        <v>#REF!</v>
      </c>
      <c r="AR20" s="4" t="e">
        <f>#REF!</f>
        <v>#REF!</v>
      </c>
      <c r="AS20" s="145" t="e">
        <f t="shared" si="29"/>
        <v>#REF!</v>
      </c>
      <c r="AT20" s="4" t="e">
        <f>#REF!</f>
        <v>#REF!</v>
      </c>
      <c r="AU20" s="4" t="e">
        <f>#REF!</f>
        <v>#REF!</v>
      </c>
      <c r="AV20" s="145" t="e">
        <f t="shared" si="30"/>
        <v>#REF!</v>
      </c>
      <c r="AW20" s="202" t="e">
        <f t="shared" si="8"/>
        <v>#REF!</v>
      </c>
      <c r="AX20" s="202" t="e">
        <f t="shared" si="9"/>
        <v>#REF!</v>
      </c>
      <c r="AY20" s="140" t="e">
        <f t="shared" si="10"/>
        <v>#REF!</v>
      </c>
      <c r="AZ20" s="247" t="e">
        <f t="shared" si="11"/>
        <v>#REF!</v>
      </c>
      <c r="BA20" s="103" t="e">
        <f t="shared" si="21"/>
        <v>#REF!</v>
      </c>
      <c r="BB20" s="244" t="e">
        <f t="shared" si="22"/>
        <v>#REF!</v>
      </c>
      <c r="BC20" s="217" t="e">
        <f t="shared" si="12"/>
        <v>#REF!</v>
      </c>
      <c r="BD20" s="189" t="e">
        <f t="shared" si="13"/>
        <v>#REF!</v>
      </c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</row>
    <row r="21" spans="1:280" s="66" customFormat="1" ht="36.75" customHeight="1">
      <c r="A21" s="62" t="s">
        <v>55</v>
      </c>
      <c r="B21" s="72" t="s">
        <v>56</v>
      </c>
      <c r="C21" s="247">
        <v>46998459.359999999</v>
      </c>
      <c r="D21" s="254" t="e">
        <f>D22+D23</f>
        <v>#REF!</v>
      </c>
      <c r="E21" s="254" t="e">
        <f>E22+E23</f>
        <v>#REF!</v>
      </c>
      <c r="F21" s="263" t="e">
        <f>D21/E21</f>
        <v>#REF!</v>
      </c>
      <c r="G21" s="254" t="e">
        <f t="shared" ref="G21:K21" si="31">G22+G23</f>
        <v>#REF!</v>
      </c>
      <c r="H21" s="254" t="e">
        <f t="shared" si="31"/>
        <v>#REF!</v>
      </c>
      <c r="I21" s="263" t="e">
        <f t="shared" si="14"/>
        <v>#REF!</v>
      </c>
      <c r="J21" s="254" t="e">
        <f t="shared" si="31"/>
        <v>#REF!</v>
      </c>
      <c r="K21" s="254" t="e">
        <f t="shared" si="31"/>
        <v>#REF!</v>
      </c>
      <c r="L21" s="263" t="e">
        <f t="shared" si="0"/>
        <v>#REF!</v>
      </c>
      <c r="M21" s="254" t="e">
        <f>D21+G21+J21</f>
        <v>#REF!</v>
      </c>
      <c r="N21" s="254" t="e">
        <f>E21+H21+K21</f>
        <v>#REF!</v>
      </c>
      <c r="O21" s="263" t="e">
        <f>M21/N21</f>
        <v>#REF!</v>
      </c>
      <c r="P21" s="254" t="e">
        <f>P22+P23</f>
        <v>#REF!</v>
      </c>
      <c r="Q21" s="254" t="e">
        <f>Q22+Q23</f>
        <v>#REF!</v>
      </c>
      <c r="R21" s="263" t="e">
        <f t="shared" si="3"/>
        <v>#REF!</v>
      </c>
      <c r="S21" s="262" t="e">
        <f t="shared" ref="S21:W21" si="32">S22+S23</f>
        <v>#REF!</v>
      </c>
      <c r="T21" s="262" t="e">
        <f t="shared" si="32"/>
        <v>#REF!</v>
      </c>
      <c r="U21" s="140" t="e">
        <f t="shared" si="4"/>
        <v>#REF!</v>
      </c>
      <c r="V21" s="262" t="e">
        <f t="shared" si="32"/>
        <v>#REF!</v>
      </c>
      <c r="W21" s="262" t="e">
        <f t="shared" si="32"/>
        <v>#REF!</v>
      </c>
      <c r="X21" s="140" t="e">
        <f>V21/W21</f>
        <v>#REF!</v>
      </c>
      <c r="Y21" s="202" t="e">
        <f t="shared" si="16"/>
        <v>#REF!</v>
      </c>
      <c r="Z21" s="202" t="e">
        <f t="shared" si="17"/>
        <v>#REF!</v>
      </c>
      <c r="AA21" s="148" t="e">
        <f t="shared" si="6"/>
        <v>#REF!</v>
      </c>
      <c r="AB21" s="254" t="e">
        <f>AB22+AB23</f>
        <v>#REF!</v>
      </c>
      <c r="AC21" s="254" t="e">
        <f>AC22+AC23</f>
        <v>#REF!</v>
      </c>
      <c r="AD21" s="263" t="e">
        <f t="shared" si="18"/>
        <v>#REF!</v>
      </c>
      <c r="AE21" s="258" t="e">
        <f t="shared" ref="AE21:AI21" si="33">AE22+AE23</f>
        <v>#REF!</v>
      </c>
      <c r="AF21" s="258" t="e">
        <f t="shared" si="33"/>
        <v>#REF!</v>
      </c>
      <c r="AG21" s="263" t="e">
        <f t="shared" si="33"/>
        <v>#REF!</v>
      </c>
      <c r="AH21" s="258" t="e">
        <f t="shared" si="33"/>
        <v>#REF!</v>
      </c>
      <c r="AI21" s="258" t="e">
        <f t="shared" si="33"/>
        <v>#REF!</v>
      </c>
      <c r="AJ21" s="263" t="e">
        <f>AH21/AI21</f>
        <v>#REF!</v>
      </c>
      <c r="AK21" s="258" t="e">
        <f>AB21+AE21+AH21</f>
        <v>#REF!</v>
      </c>
      <c r="AL21" s="258" t="e">
        <f t="shared" si="20"/>
        <v>#REF!</v>
      </c>
      <c r="AM21" s="263" t="e">
        <f>AK21/AL21</f>
        <v>#REF!</v>
      </c>
      <c r="AN21" s="3" t="e">
        <f>AN22+AN23</f>
        <v>#REF!</v>
      </c>
      <c r="AO21" s="3" t="e">
        <f>AO22+AO23</f>
        <v>#REF!</v>
      </c>
      <c r="AP21" s="140" t="e">
        <f>AN21/AO21</f>
        <v>#REF!</v>
      </c>
      <c r="AQ21" s="258" t="e">
        <f t="shared" ref="AQ21:AR21" si="34">AQ22+AQ23</f>
        <v>#REF!</v>
      </c>
      <c r="AR21" s="258" t="e">
        <f t="shared" si="34"/>
        <v>#REF!</v>
      </c>
      <c r="AS21" s="263" t="e">
        <f t="shared" ref="AS21" si="35">AS22+AS23</f>
        <v>#REF!</v>
      </c>
      <c r="AT21" s="258" t="e">
        <f t="shared" ref="AT21" si="36">AT22+AT23</f>
        <v>#REF!</v>
      </c>
      <c r="AU21" s="258" t="e">
        <f t="shared" ref="AU21" si="37">AU22+AU23</f>
        <v>#REF!</v>
      </c>
      <c r="AV21" s="263" t="e">
        <f>AT21/AU21</f>
        <v>#REF!</v>
      </c>
      <c r="AW21" s="258" t="e">
        <f t="shared" si="8"/>
        <v>#REF!</v>
      </c>
      <c r="AX21" s="258" t="e">
        <f t="shared" si="9"/>
        <v>#REF!</v>
      </c>
      <c r="AY21" s="263" t="e">
        <f t="shared" si="10"/>
        <v>#REF!</v>
      </c>
      <c r="AZ21" s="258" t="e">
        <f t="shared" si="11"/>
        <v>#REF!</v>
      </c>
      <c r="BA21" s="258" t="e">
        <f>BA22+BA23</f>
        <v>#REF!</v>
      </c>
      <c r="BB21" s="268" t="e">
        <f t="shared" si="22"/>
        <v>#REF!</v>
      </c>
      <c r="BC21" s="217" t="e">
        <f>BA21-C21</f>
        <v>#REF!</v>
      </c>
      <c r="BD21" s="189" t="e">
        <f t="shared" si="13"/>
        <v>#REF!</v>
      </c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</row>
    <row r="22" spans="1:280" s="184" customFormat="1" ht="39.75" customHeight="1">
      <c r="A22" s="173" t="s">
        <v>57</v>
      </c>
      <c r="B22" s="174" t="s">
        <v>58</v>
      </c>
      <c r="C22" s="175">
        <v>10982033.510000002</v>
      </c>
      <c r="D22" s="253" t="e">
        <f>#REF!+#REF!</f>
        <v>#REF!</v>
      </c>
      <c r="E22" s="253" t="e">
        <f>#REF!</f>
        <v>#REF!</v>
      </c>
      <c r="F22" s="263" t="e">
        <f>D22/E22</f>
        <v>#REF!</v>
      </c>
      <c r="G22" s="253" t="e">
        <f>#REF!+#REF!</f>
        <v>#REF!</v>
      </c>
      <c r="H22" s="253" t="e">
        <f>#REF!</f>
        <v>#REF!</v>
      </c>
      <c r="I22" s="263" t="e">
        <f t="shared" si="14"/>
        <v>#REF!</v>
      </c>
      <c r="J22" s="253" t="e">
        <f>#REF!+#REF!</f>
        <v>#REF!</v>
      </c>
      <c r="K22" s="253" t="e">
        <f>#REF!</f>
        <v>#REF!</v>
      </c>
      <c r="L22" s="264" t="e">
        <f t="shared" si="0"/>
        <v>#REF!</v>
      </c>
      <c r="M22" s="253" t="e">
        <f>D22+G22+J22</f>
        <v>#REF!</v>
      </c>
      <c r="N22" s="253" t="e">
        <f t="shared" ref="M22:N30" si="38">E22+H22+K22</f>
        <v>#REF!</v>
      </c>
      <c r="O22" s="264" t="e">
        <f>M22/N22</f>
        <v>#REF!</v>
      </c>
      <c r="P22" s="139" t="e">
        <f>#REF!+#REF!</f>
        <v>#REF!</v>
      </c>
      <c r="Q22" s="179" t="e">
        <f>#REF!</f>
        <v>#REF!</v>
      </c>
      <c r="R22" s="140" t="e">
        <f t="shared" si="3"/>
        <v>#REF!</v>
      </c>
      <c r="S22" s="179" t="e">
        <f>#REF!+#REF!</f>
        <v>#REF!</v>
      </c>
      <c r="T22" s="179" t="e">
        <f>#REF!</f>
        <v>#REF!</v>
      </c>
      <c r="U22" s="140" t="e">
        <f t="shared" si="4"/>
        <v>#REF!</v>
      </c>
      <c r="V22" s="179" t="e">
        <f>#REF!+#REF!</f>
        <v>#REF!</v>
      </c>
      <c r="W22" s="179" t="e">
        <f>#REF!</f>
        <v>#REF!</v>
      </c>
      <c r="X22" s="177" t="e">
        <f t="shared" si="5"/>
        <v>#REF!</v>
      </c>
      <c r="Y22" s="178" t="e">
        <f t="shared" si="16"/>
        <v>#REF!</v>
      </c>
      <c r="Z22" s="178" t="e">
        <f t="shared" si="17"/>
        <v>#REF!</v>
      </c>
      <c r="AA22" s="180" t="e">
        <f t="shared" si="6"/>
        <v>#REF!</v>
      </c>
      <c r="AB22" s="255" t="e">
        <f>#REF!+#REF!</f>
        <v>#REF!</v>
      </c>
      <c r="AC22" s="253" t="e">
        <f>#REF!</f>
        <v>#REF!</v>
      </c>
      <c r="AD22" s="263" t="e">
        <f t="shared" si="18"/>
        <v>#REF!</v>
      </c>
      <c r="AE22" s="176" t="e">
        <f>#REF!+#REF!</f>
        <v>#REF!</v>
      </c>
      <c r="AF22" s="176" t="e">
        <f>#REF!</f>
        <v>#REF!</v>
      </c>
      <c r="AG22" s="177" t="e">
        <f>AE22/AF22</f>
        <v>#REF!</v>
      </c>
      <c r="AH22" s="176" t="e">
        <f>#REF!+#REF!</f>
        <v>#REF!</v>
      </c>
      <c r="AI22" s="176" t="e">
        <f>#REF!</f>
        <v>#REF!</v>
      </c>
      <c r="AJ22" s="177" t="e">
        <f>AH22/AI22</f>
        <v>#REF!</v>
      </c>
      <c r="AK22" s="178" t="e">
        <f>AB22+AE22+AH22</f>
        <v>#REF!</v>
      </c>
      <c r="AL22" s="178" t="e">
        <f t="shared" si="20"/>
        <v>#REF!</v>
      </c>
      <c r="AM22" s="177" t="e">
        <f t="shared" si="7"/>
        <v>#REF!</v>
      </c>
      <c r="AN22" s="181" t="e">
        <f>#REF!+#REF!</f>
        <v>#REF!</v>
      </c>
      <c r="AO22" s="176" t="e">
        <f>#REF!</f>
        <v>#REF!</v>
      </c>
      <c r="AP22" s="177" t="e">
        <f>AN22/AO22</f>
        <v>#REF!</v>
      </c>
      <c r="AQ22" s="259" t="e">
        <f>#REF!+#REF!</f>
        <v>#REF!</v>
      </c>
      <c r="AR22" s="259" t="e">
        <f>#REF!</f>
        <v>#REF!</v>
      </c>
      <c r="AS22" s="177" t="e">
        <f t="shared" ref="AS22" si="39">AS18*60%</f>
        <v>#REF!</v>
      </c>
      <c r="AT22" s="259" t="e">
        <f>#REF!+#REF!</f>
        <v>#REF!</v>
      </c>
      <c r="AU22" s="259" t="e">
        <f>#REF!</f>
        <v>#REF!</v>
      </c>
      <c r="AV22" s="264" t="e">
        <f>AT22/AU22</f>
        <v>#REF!</v>
      </c>
      <c r="AW22" s="178" t="e">
        <f t="shared" si="8"/>
        <v>#REF!</v>
      </c>
      <c r="AX22" s="178" t="e">
        <f t="shared" si="9"/>
        <v>#REF!</v>
      </c>
      <c r="AY22" s="177" t="e">
        <f t="shared" si="10"/>
        <v>#REF!</v>
      </c>
      <c r="AZ22" s="247" t="e">
        <f t="shared" si="11"/>
        <v>#REF!</v>
      </c>
      <c r="BA22" s="175" t="e">
        <f t="shared" ref="BA22:BA30" si="40">AX22+AL22+Z22+N22</f>
        <v>#REF!</v>
      </c>
      <c r="BB22" s="245" t="e">
        <f t="shared" si="22"/>
        <v>#REF!</v>
      </c>
      <c r="BC22" s="218" t="e">
        <f t="shared" si="12"/>
        <v>#REF!</v>
      </c>
      <c r="BD22" s="190" t="e">
        <f t="shared" si="13"/>
        <v>#REF!</v>
      </c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</row>
    <row r="23" spans="1:280" s="184" customFormat="1" ht="57.75" hidden="1" customHeight="1">
      <c r="A23" s="173" t="s">
        <v>59</v>
      </c>
      <c r="B23" s="174" t="s">
        <v>60</v>
      </c>
      <c r="C23" s="175">
        <v>36016425.850000001</v>
      </c>
      <c r="D23" s="176" t="e">
        <f>D24+D25+D26+D27+D28+D29+D30+D31+D32</f>
        <v>#REF!</v>
      </c>
      <c r="E23" s="176" t="e">
        <f>E24+E25+E26+E27+E28+E29+E30+E31+E32</f>
        <v>#REF!</v>
      </c>
      <c r="F23" s="140" t="e">
        <f>D23/E23</f>
        <v>#REF!</v>
      </c>
      <c r="G23" s="253" t="e">
        <f t="shared" ref="G23:K23" si="41">G24+G25+G26+G27+G28+G29+G30+G31+G32</f>
        <v>#REF!</v>
      </c>
      <c r="H23" s="253" t="e">
        <f t="shared" si="41"/>
        <v>#REF!</v>
      </c>
      <c r="I23" s="263" t="e">
        <f t="shared" si="14"/>
        <v>#REF!</v>
      </c>
      <c r="J23" s="253" t="e">
        <f t="shared" si="41"/>
        <v>#REF!</v>
      </c>
      <c r="K23" s="253" t="e">
        <f t="shared" si="41"/>
        <v>#REF!</v>
      </c>
      <c r="L23" s="264" t="e">
        <f t="shared" si="0"/>
        <v>#REF!</v>
      </c>
      <c r="M23" s="253" t="e">
        <f t="shared" si="38"/>
        <v>#REF!</v>
      </c>
      <c r="N23" s="253" t="e">
        <f t="shared" si="38"/>
        <v>#REF!</v>
      </c>
      <c r="O23" s="177" t="e">
        <f t="shared" ref="O23:O28" si="42">M23/N23</f>
        <v>#REF!</v>
      </c>
      <c r="P23" s="251" t="e">
        <f t="shared" ref="P23:W23" si="43">SUM(P24:P31)</f>
        <v>#REF!</v>
      </c>
      <c r="Q23" s="253" t="e">
        <f t="shared" si="43"/>
        <v>#REF!</v>
      </c>
      <c r="R23" s="140" t="e">
        <f t="shared" si="3"/>
        <v>#REF!</v>
      </c>
      <c r="S23" s="179" t="e">
        <f t="shared" si="43"/>
        <v>#REF!</v>
      </c>
      <c r="T23" s="179" t="e">
        <f t="shared" si="43"/>
        <v>#REF!</v>
      </c>
      <c r="U23" s="140" t="e">
        <f t="shared" si="4"/>
        <v>#REF!</v>
      </c>
      <c r="V23" s="253" t="e">
        <f t="shared" si="43"/>
        <v>#REF!</v>
      </c>
      <c r="W23" s="253" t="e">
        <f t="shared" si="43"/>
        <v>#REF!</v>
      </c>
      <c r="X23" s="177"/>
      <c r="Y23" s="253" t="e">
        <f>P23+S23+V23</f>
        <v>#REF!</v>
      </c>
      <c r="Z23" s="253" t="e">
        <f t="shared" si="17"/>
        <v>#REF!</v>
      </c>
      <c r="AA23" s="180" t="e">
        <f t="shared" si="6"/>
        <v>#REF!</v>
      </c>
      <c r="AB23" s="254" t="e">
        <f>SUM(AB24:AB31)</f>
        <v>#REF!</v>
      </c>
      <c r="AC23" s="254" t="e">
        <f>SUM(AC24:AC31)</f>
        <v>#REF!</v>
      </c>
      <c r="AD23" s="263" t="e">
        <f t="shared" si="18"/>
        <v>#REF!</v>
      </c>
      <c r="AE23" s="258" t="e">
        <f t="shared" ref="AE23:AI23" si="44">SUM(AE24:AE31)</f>
        <v>#REF!</v>
      </c>
      <c r="AF23" s="258" t="e">
        <f t="shared" si="44"/>
        <v>#REF!</v>
      </c>
      <c r="AG23" s="140" t="e">
        <f>AE23/AF23</f>
        <v>#REF!</v>
      </c>
      <c r="AH23" s="258" t="e">
        <f t="shared" si="44"/>
        <v>#REF!</v>
      </c>
      <c r="AI23" s="258" t="e">
        <f t="shared" si="44"/>
        <v>#REF!</v>
      </c>
      <c r="AJ23" s="177" t="e">
        <f>AH23/AI23</f>
        <v>#REF!</v>
      </c>
      <c r="AK23" s="259" t="e">
        <f>AB23+AE23+AH23</f>
        <v>#REF!</v>
      </c>
      <c r="AL23" s="259" t="e">
        <f t="shared" si="20"/>
        <v>#REF!</v>
      </c>
      <c r="AM23" s="177" t="e">
        <f t="shared" si="7"/>
        <v>#REF!</v>
      </c>
      <c r="AN23" s="258" t="e">
        <f>SUM(AN24:AN31)</f>
        <v>#REF!</v>
      </c>
      <c r="AO23" s="258" t="e">
        <f>SUM(AO24:AO31)</f>
        <v>#REF!</v>
      </c>
      <c r="AP23" s="140" t="e">
        <f>AN23/AO23</f>
        <v>#REF!</v>
      </c>
      <c r="AQ23" s="258" t="e">
        <f t="shared" ref="AQ23:AU23" si="45">SUM(AQ24:AQ31)</f>
        <v>#REF!</v>
      </c>
      <c r="AR23" s="258" t="e">
        <f t="shared" si="45"/>
        <v>#REF!</v>
      </c>
      <c r="AS23" s="140" t="e">
        <f t="shared" si="45"/>
        <v>#REF!</v>
      </c>
      <c r="AT23" s="258" t="e">
        <f t="shared" si="45"/>
        <v>#REF!</v>
      </c>
      <c r="AU23" s="258" t="e">
        <f t="shared" si="45"/>
        <v>#REF!</v>
      </c>
      <c r="AV23" s="264" t="e">
        <f t="shared" ref="AV23:AV29" si="46">AT23/AU23</f>
        <v>#REF!</v>
      </c>
      <c r="AW23" s="259" t="e">
        <f t="shared" si="8"/>
        <v>#REF!</v>
      </c>
      <c r="AX23" s="259" t="e">
        <f t="shared" si="9"/>
        <v>#REF!</v>
      </c>
      <c r="AY23" s="177" t="e">
        <f t="shared" si="10"/>
        <v>#REF!</v>
      </c>
      <c r="AZ23" s="258" t="e">
        <f>M23+Y23+AK23+AW23</f>
        <v>#REF!</v>
      </c>
      <c r="BA23" s="259" t="e">
        <f>AX23+AL23+Z23+N23</f>
        <v>#REF!</v>
      </c>
      <c r="BB23" s="245" t="e">
        <f t="shared" si="22"/>
        <v>#REF!</v>
      </c>
      <c r="BC23" s="218" t="e">
        <f t="shared" si="12"/>
        <v>#REF!</v>
      </c>
      <c r="BD23" s="190" t="e">
        <f>BA23/C23</f>
        <v>#REF!</v>
      </c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</row>
    <row r="24" spans="1:280" s="75" customFormat="1" ht="39.75" customHeight="1">
      <c r="A24" s="67" t="s">
        <v>61</v>
      </c>
      <c r="B24" s="73" t="s">
        <v>62</v>
      </c>
      <c r="C24" s="103">
        <v>23863380.420000002</v>
      </c>
      <c r="D24" s="4" t="e">
        <f>#REF!</f>
        <v>#REF!</v>
      </c>
      <c r="E24" s="5" t="e">
        <f>#REF!</f>
        <v>#REF!</v>
      </c>
      <c r="F24" s="140" t="e">
        <f t="shared" ref="F24:F36" si="47">D24/E24</f>
        <v>#REF!</v>
      </c>
      <c r="G24" s="252" t="e">
        <f>#REF!</f>
        <v>#REF!</v>
      </c>
      <c r="H24" s="252" t="e">
        <f>#REF!</f>
        <v>#REF!</v>
      </c>
      <c r="I24" s="263" t="e">
        <f t="shared" ref="I24:I36" si="48">G24/H24</f>
        <v>#REF!</v>
      </c>
      <c r="J24" s="252" t="e">
        <f>#REF!</f>
        <v>#REF!</v>
      </c>
      <c r="K24" s="252" t="e">
        <f>#REF!</f>
        <v>#REF!</v>
      </c>
      <c r="L24" s="263" t="e">
        <f t="shared" si="0"/>
        <v>#REF!</v>
      </c>
      <c r="M24" s="104" t="e">
        <f t="shared" ref="M24:M30" si="49">D24+G24+J24</f>
        <v>#REF!</v>
      </c>
      <c r="N24" s="225" t="e">
        <f t="shared" si="38"/>
        <v>#REF!</v>
      </c>
      <c r="O24" s="177" t="e">
        <f t="shared" si="42"/>
        <v>#REF!</v>
      </c>
      <c r="P24" s="139" t="e">
        <f>#REF!</f>
        <v>#REF!</v>
      </c>
      <c r="Q24" s="5" t="e">
        <f>#REF!</f>
        <v>#REF!</v>
      </c>
      <c r="R24" s="140" t="e">
        <f t="shared" si="3"/>
        <v>#REF!</v>
      </c>
      <c r="S24" s="5" t="e">
        <f>#REF!</f>
        <v>#REF!</v>
      </c>
      <c r="T24" s="5" t="e">
        <f>#REF!</f>
        <v>#REF!</v>
      </c>
      <c r="U24" s="140" t="e">
        <f t="shared" si="4"/>
        <v>#REF!</v>
      </c>
      <c r="V24" s="252" t="e">
        <f>#REF!</f>
        <v>#REF!</v>
      </c>
      <c r="W24" s="252" t="e">
        <f>#REF!</f>
        <v>#REF!</v>
      </c>
      <c r="X24" s="263" t="e">
        <f t="shared" si="5"/>
        <v>#REF!</v>
      </c>
      <c r="Y24" s="225" t="e">
        <f t="shared" si="16"/>
        <v>#REF!</v>
      </c>
      <c r="Z24" s="225" t="e">
        <f t="shared" si="17"/>
        <v>#REF!</v>
      </c>
      <c r="AA24" s="148" t="e">
        <f t="shared" si="6"/>
        <v>#REF!</v>
      </c>
      <c r="AB24" s="256" t="e">
        <f>#REF!</f>
        <v>#REF!</v>
      </c>
      <c r="AC24" s="252" t="e">
        <f>#REF!</f>
        <v>#REF!</v>
      </c>
      <c r="AD24" s="265" t="e">
        <f t="shared" ref="AD24:AD30" si="50">AB24/AC24</f>
        <v>#REF!</v>
      </c>
      <c r="AE24" s="250" t="e">
        <f>#REF!</f>
        <v>#REF!</v>
      </c>
      <c r="AF24" s="250" t="e">
        <f>#REF!</f>
        <v>#REF!</v>
      </c>
      <c r="AG24" s="265" t="e">
        <f t="shared" ref="AG24:AG29" si="51">AE24/AF24</f>
        <v>#REF!</v>
      </c>
      <c r="AH24" s="250" t="e">
        <f>#REF!</f>
        <v>#REF!</v>
      </c>
      <c r="AI24" s="250" t="e">
        <f>#REF!</f>
        <v>#REF!</v>
      </c>
      <c r="AJ24" s="265" t="e">
        <f t="shared" ref="AJ24:AJ29" si="52">AH24/AI24</f>
        <v>#REF!</v>
      </c>
      <c r="AK24" s="258" t="e">
        <f t="shared" ref="AK24:AK30" si="53">AB24+AE24+AH24</f>
        <v>#REF!</v>
      </c>
      <c r="AL24" s="258" t="e">
        <f t="shared" ref="AL24:AL30" si="54">AC24+AF24+AI24</f>
        <v>#REF!</v>
      </c>
      <c r="AM24" s="267" t="e">
        <f t="shared" si="7"/>
        <v>#REF!</v>
      </c>
      <c r="AN24" s="170" t="e">
        <f>#REF!</f>
        <v>#REF!</v>
      </c>
      <c r="AO24" s="5" t="e">
        <f>#REF!</f>
        <v>#REF!</v>
      </c>
      <c r="AP24" s="145" t="e">
        <f t="shared" ref="AP24:AP29" si="55">AN24/AO24</f>
        <v>#REF!</v>
      </c>
      <c r="AQ24" s="250" t="e">
        <f>#REF!</f>
        <v>#REF!</v>
      </c>
      <c r="AR24" s="250" t="e">
        <f>#REF!</f>
        <v>#REF!</v>
      </c>
      <c r="AS24" s="267" t="e">
        <f>AQ24/AR24</f>
        <v>#REF!</v>
      </c>
      <c r="AT24" s="250" t="e">
        <f>#REF!</f>
        <v>#REF!</v>
      </c>
      <c r="AU24" s="250" t="e">
        <f>#REF!</f>
        <v>#REF!</v>
      </c>
      <c r="AV24" s="264" t="e">
        <f t="shared" si="46"/>
        <v>#REF!</v>
      </c>
      <c r="AW24" s="258" t="e">
        <f t="shared" si="8"/>
        <v>#REF!</v>
      </c>
      <c r="AX24" s="258" t="e">
        <f t="shared" si="9"/>
        <v>#REF!</v>
      </c>
      <c r="AY24" s="263" t="e">
        <f t="shared" si="10"/>
        <v>#REF!</v>
      </c>
      <c r="AZ24" s="258" t="e">
        <f t="shared" si="11"/>
        <v>#REF!</v>
      </c>
      <c r="BA24" s="258" t="e">
        <f t="shared" si="40"/>
        <v>#REF!</v>
      </c>
      <c r="BB24" s="269" t="e">
        <f t="shared" si="22"/>
        <v>#REF!</v>
      </c>
      <c r="BC24" s="217" t="e">
        <f t="shared" si="12"/>
        <v>#REF!</v>
      </c>
      <c r="BD24" s="189" t="e">
        <f t="shared" si="13"/>
        <v>#REF!</v>
      </c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</row>
    <row r="25" spans="1:280" s="5" customFormat="1" ht="27" customHeight="1">
      <c r="A25" s="67" t="s">
        <v>63</v>
      </c>
      <c r="B25" s="68" t="s">
        <v>64</v>
      </c>
      <c r="C25" s="103">
        <v>2046346.33</v>
      </c>
      <c r="D25" s="251" t="e">
        <f>#REF!</f>
        <v>#REF!</v>
      </c>
      <c r="E25" s="252" t="e">
        <f>#REF!</f>
        <v>#REF!</v>
      </c>
      <c r="F25" s="263" t="e">
        <f t="shared" si="47"/>
        <v>#REF!</v>
      </c>
      <c r="G25" s="5" t="e">
        <f>#REF!</f>
        <v>#REF!</v>
      </c>
      <c r="H25" s="5" t="e">
        <f>#REF!</f>
        <v>#REF!</v>
      </c>
      <c r="I25" s="140" t="e">
        <f t="shared" si="48"/>
        <v>#REF!</v>
      </c>
      <c r="J25" s="252" t="e">
        <f>#REF!</f>
        <v>#REF!</v>
      </c>
      <c r="K25" s="252" t="e">
        <f>#REF!</f>
        <v>#REF!</v>
      </c>
      <c r="L25" s="263" t="e">
        <f t="shared" si="0"/>
        <v>#REF!</v>
      </c>
      <c r="M25" s="258" t="e">
        <f t="shared" si="49"/>
        <v>#REF!</v>
      </c>
      <c r="N25" s="254" t="e">
        <f t="shared" si="38"/>
        <v>#REF!</v>
      </c>
      <c r="O25" s="264" t="e">
        <f t="shared" si="42"/>
        <v>#REF!</v>
      </c>
      <c r="P25" s="251" t="e">
        <f>#REF!</f>
        <v>#REF!</v>
      </c>
      <c r="Q25" s="252" t="e">
        <f>#REF!</f>
        <v>#REF!</v>
      </c>
      <c r="R25" s="263" t="e">
        <f t="shared" si="3"/>
        <v>#REF!</v>
      </c>
      <c r="S25" s="252" t="e">
        <f>#REF!</f>
        <v>#REF!</v>
      </c>
      <c r="T25" s="252" t="e">
        <f>#REF!</f>
        <v>#REF!</v>
      </c>
      <c r="U25" s="263" t="e">
        <f t="shared" si="4"/>
        <v>#REF!</v>
      </c>
      <c r="V25" s="5" t="e">
        <f>#REF!</f>
        <v>#REF!</v>
      </c>
      <c r="W25" s="5" t="e">
        <f>#REF!</f>
        <v>#REF!</v>
      </c>
      <c r="X25" s="140" t="e">
        <f t="shared" si="5"/>
        <v>#REF!</v>
      </c>
      <c r="Y25" s="225" t="e">
        <f t="shared" si="16"/>
        <v>#REF!</v>
      </c>
      <c r="Z25" s="225" t="e">
        <f t="shared" si="17"/>
        <v>#REF!</v>
      </c>
      <c r="AA25" s="148" t="e">
        <f t="shared" si="6"/>
        <v>#REF!</v>
      </c>
      <c r="AB25" s="154" t="e">
        <f>#REF!</f>
        <v>#REF!</v>
      </c>
      <c r="AC25" s="5" t="e">
        <f>#REF!</f>
        <v>#REF!</v>
      </c>
      <c r="AD25" s="145" t="e">
        <f t="shared" si="50"/>
        <v>#REF!</v>
      </c>
      <c r="AE25" s="5" t="e">
        <f>#REF!</f>
        <v>#REF!</v>
      </c>
      <c r="AF25" s="5" t="e">
        <f>#REF!</f>
        <v>#REF!</v>
      </c>
      <c r="AG25" s="145" t="e">
        <f t="shared" si="51"/>
        <v>#REF!</v>
      </c>
      <c r="AH25" s="250" t="e">
        <f>#REF!</f>
        <v>#REF!</v>
      </c>
      <c r="AI25" s="250" t="e">
        <f>#REF!</f>
        <v>#REF!</v>
      </c>
      <c r="AJ25" s="265" t="e">
        <f t="shared" si="52"/>
        <v>#REF!</v>
      </c>
      <c r="AK25" s="104" t="e">
        <f t="shared" si="53"/>
        <v>#REF!</v>
      </c>
      <c r="AL25" s="225" t="e">
        <f t="shared" si="54"/>
        <v>#REF!</v>
      </c>
      <c r="AM25" s="163" t="e">
        <f t="shared" si="7"/>
        <v>#REF!</v>
      </c>
      <c r="AN25" s="260" t="e">
        <f>#REF!</f>
        <v>#REF!</v>
      </c>
      <c r="AO25" s="250" t="e">
        <f>#REF!</f>
        <v>#REF!</v>
      </c>
      <c r="AP25" s="265" t="e">
        <f t="shared" si="55"/>
        <v>#REF!</v>
      </c>
      <c r="AQ25" s="5" t="e">
        <f>#REF!</f>
        <v>#REF!</v>
      </c>
      <c r="AR25" s="5" t="e">
        <f>#REF!</f>
        <v>#REF!</v>
      </c>
      <c r="AS25" s="163" t="e">
        <f t="shared" ref="AS25:AS29" si="56">AQ25/AR25</f>
        <v>#REF!</v>
      </c>
      <c r="AT25" s="250" t="e">
        <f>#REF!</f>
        <v>#REF!</v>
      </c>
      <c r="AU25" s="250" t="e">
        <f>#REF!</f>
        <v>#REF!</v>
      </c>
      <c r="AV25" s="264" t="e">
        <f t="shared" si="46"/>
        <v>#REF!</v>
      </c>
      <c r="AW25" s="258" t="e">
        <f t="shared" si="8"/>
        <v>#REF!</v>
      </c>
      <c r="AX25" s="258" t="e">
        <f t="shared" si="9"/>
        <v>#REF!</v>
      </c>
      <c r="AY25" s="263" t="e">
        <f t="shared" si="10"/>
        <v>#REF!</v>
      </c>
      <c r="AZ25" s="258" t="e">
        <f t="shared" si="11"/>
        <v>#REF!</v>
      </c>
      <c r="BA25" s="258" t="e">
        <f t="shared" si="40"/>
        <v>#REF!</v>
      </c>
      <c r="BB25" s="268" t="e">
        <f t="shared" ref="BB25:BB36" si="57">AZ25/BA25</f>
        <v>#REF!</v>
      </c>
      <c r="BC25" s="217" t="e">
        <f t="shared" si="12"/>
        <v>#REF!</v>
      </c>
      <c r="BD25" s="189" t="e">
        <f t="shared" si="13"/>
        <v>#REF!</v>
      </c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</row>
    <row r="26" spans="1:280" s="5" customFormat="1" ht="45" customHeight="1">
      <c r="A26" s="67" t="s">
        <v>65</v>
      </c>
      <c r="B26" s="68" t="s">
        <v>66</v>
      </c>
      <c r="C26" s="103">
        <v>2192663.11</v>
      </c>
      <c r="D26" s="251" t="e">
        <f>#REF!</f>
        <v>#REF!</v>
      </c>
      <c r="E26" s="252" t="e">
        <f>#REF!</f>
        <v>#REF!</v>
      </c>
      <c r="F26" s="263" t="e">
        <f t="shared" si="47"/>
        <v>#REF!</v>
      </c>
      <c r="G26" s="252" t="e">
        <f>#REF!</f>
        <v>#REF!</v>
      </c>
      <c r="H26" s="252" t="e">
        <f>#REF!</f>
        <v>#REF!</v>
      </c>
      <c r="I26" s="263" t="e">
        <f t="shared" si="48"/>
        <v>#REF!</v>
      </c>
      <c r="J26" s="252" t="e">
        <f>#REF!</f>
        <v>#REF!</v>
      </c>
      <c r="K26" s="252" t="e">
        <f>#REF!</f>
        <v>#REF!</v>
      </c>
      <c r="L26" s="263" t="e">
        <f t="shared" si="0"/>
        <v>#REF!</v>
      </c>
      <c r="M26" s="258" t="e">
        <f t="shared" si="49"/>
        <v>#REF!</v>
      </c>
      <c r="N26" s="254" t="e">
        <f t="shared" si="38"/>
        <v>#REF!</v>
      </c>
      <c r="O26" s="264" t="e">
        <f t="shared" si="42"/>
        <v>#REF!</v>
      </c>
      <c r="P26" s="251" t="e">
        <f>#REF!</f>
        <v>#REF!</v>
      </c>
      <c r="Q26" s="252" t="e">
        <f>#REF!</f>
        <v>#REF!</v>
      </c>
      <c r="R26" s="263" t="e">
        <f t="shared" si="3"/>
        <v>#REF!</v>
      </c>
      <c r="S26" s="252" t="e">
        <f>#REF!</f>
        <v>#REF!</v>
      </c>
      <c r="T26" s="252" t="e">
        <f>#REF!</f>
        <v>#REF!</v>
      </c>
      <c r="U26" s="263" t="e">
        <f t="shared" si="4"/>
        <v>#REF!</v>
      </c>
      <c r="V26" s="252" t="e">
        <f>#REF!</f>
        <v>#REF!</v>
      </c>
      <c r="W26" s="252" t="e">
        <f>#REF!</f>
        <v>#REF!</v>
      </c>
      <c r="X26" s="263" t="e">
        <f t="shared" si="5"/>
        <v>#REF!</v>
      </c>
      <c r="Y26" s="254" t="e">
        <f t="shared" si="16"/>
        <v>#REF!</v>
      </c>
      <c r="Z26" s="254" t="e">
        <f t="shared" si="17"/>
        <v>#REF!</v>
      </c>
      <c r="AA26" s="266" t="e">
        <f t="shared" si="6"/>
        <v>#REF!</v>
      </c>
      <c r="AB26" s="256" t="e">
        <f>#REF!</f>
        <v>#REF!</v>
      </c>
      <c r="AC26" s="252" t="e">
        <f>#REF!</f>
        <v>#REF!</v>
      </c>
      <c r="AD26" s="265" t="e">
        <f t="shared" si="50"/>
        <v>#REF!</v>
      </c>
      <c r="AE26" s="250" t="e">
        <f>#REF!</f>
        <v>#REF!</v>
      </c>
      <c r="AF26" s="250" t="e">
        <f>#REF!</f>
        <v>#REF!</v>
      </c>
      <c r="AG26" s="265" t="e">
        <f t="shared" si="51"/>
        <v>#REF!</v>
      </c>
      <c r="AH26" s="250" t="e">
        <f>#REF!</f>
        <v>#REF!</v>
      </c>
      <c r="AI26" s="250" t="e">
        <f>#REF!</f>
        <v>#REF!</v>
      </c>
      <c r="AJ26" s="265" t="e">
        <f t="shared" si="52"/>
        <v>#REF!</v>
      </c>
      <c r="AK26" s="258" t="e">
        <f t="shared" si="53"/>
        <v>#REF!</v>
      </c>
      <c r="AL26" s="258" t="e">
        <f t="shared" si="54"/>
        <v>#REF!</v>
      </c>
      <c r="AM26" s="267" t="e">
        <f t="shared" si="7"/>
        <v>#REF!</v>
      </c>
      <c r="AN26" s="260" t="e">
        <f>#REF!</f>
        <v>#REF!</v>
      </c>
      <c r="AO26" s="250" t="e">
        <f>#REF!</f>
        <v>#REF!</v>
      </c>
      <c r="AP26" s="265" t="e">
        <f t="shared" si="55"/>
        <v>#REF!</v>
      </c>
      <c r="AQ26" s="250" t="e">
        <f>#REF!</f>
        <v>#REF!</v>
      </c>
      <c r="AR26" s="250" t="e">
        <f>#REF!</f>
        <v>#REF!</v>
      </c>
      <c r="AS26" s="267" t="e">
        <f t="shared" si="56"/>
        <v>#REF!</v>
      </c>
      <c r="AT26" s="250" t="e">
        <f>#REF!</f>
        <v>#REF!</v>
      </c>
      <c r="AU26" s="250" t="e">
        <f>#REF!</f>
        <v>#REF!</v>
      </c>
      <c r="AV26" s="264" t="e">
        <f t="shared" si="46"/>
        <v>#REF!</v>
      </c>
      <c r="AW26" s="258" t="e">
        <f t="shared" si="8"/>
        <v>#REF!</v>
      </c>
      <c r="AX26" s="258" t="e">
        <f t="shared" si="9"/>
        <v>#REF!</v>
      </c>
      <c r="AY26" s="263" t="e">
        <f t="shared" si="10"/>
        <v>#REF!</v>
      </c>
      <c r="AZ26" s="258" t="e">
        <f t="shared" si="11"/>
        <v>#REF!</v>
      </c>
      <c r="BA26" s="258" t="e">
        <f t="shared" si="40"/>
        <v>#REF!</v>
      </c>
      <c r="BB26" s="268" t="e">
        <f t="shared" si="57"/>
        <v>#REF!</v>
      </c>
      <c r="BC26" s="217" t="e">
        <f t="shared" si="12"/>
        <v>#REF!</v>
      </c>
      <c r="BD26" s="189" t="e">
        <f t="shared" si="13"/>
        <v>#REF!</v>
      </c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</row>
    <row r="27" spans="1:280" s="75" customFormat="1" ht="21.75" customHeight="1">
      <c r="A27" s="67" t="s">
        <v>67</v>
      </c>
      <c r="B27" s="68" t="s">
        <v>68</v>
      </c>
      <c r="C27" s="103">
        <v>1807323.37</v>
      </c>
      <c r="D27" s="139" t="e">
        <f>#REF!</f>
        <v>#REF!</v>
      </c>
      <c r="E27" s="5" t="e">
        <f>#REF!</f>
        <v>#REF!</v>
      </c>
      <c r="F27" s="140" t="e">
        <f t="shared" si="47"/>
        <v>#REF!</v>
      </c>
      <c r="G27" s="252" t="e">
        <f>#REF!</f>
        <v>#REF!</v>
      </c>
      <c r="H27" s="252" t="e">
        <f>#REF!</f>
        <v>#REF!</v>
      </c>
      <c r="I27" s="263" t="e">
        <f t="shared" si="48"/>
        <v>#REF!</v>
      </c>
      <c r="J27" s="5" t="e">
        <f>#REF!</f>
        <v>#REF!</v>
      </c>
      <c r="K27" s="5" t="e">
        <f>#REF!</f>
        <v>#REF!</v>
      </c>
      <c r="L27" s="140" t="e">
        <f t="shared" si="0"/>
        <v>#REF!</v>
      </c>
      <c r="M27" s="104" t="e">
        <f t="shared" si="49"/>
        <v>#REF!</v>
      </c>
      <c r="N27" s="202" t="e">
        <f t="shared" si="38"/>
        <v>#REF!</v>
      </c>
      <c r="O27" s="177" t="e">
        <f t="shared" si="42"/>
        <v>#REF!</v>
      </c>
      <c r="P27" s="251" t="e">
        <f>#REF!</f>
        <v>#REF!</v>
      </c>
      <c r="Q27" s="252" t="e">
        <f>#REF!</f>
        <v>#REF!</v>
      </c>
      <c r="R27" s="263" t="e">
        <f t="shared" si="3"/>
        <v>#REF!</v>
      </c>
      <c r="S27" s="252" t="e">
        <f>#REF!</f>
        <v>#REF!</v>
      </c>
      <c r="T27" s="252" t="e">
        <f>#REF!</f>
        <v>#REF!</v>
      </c>
      <c r="U27" s="263" t="e">
        <f t="shared" si="4"/>
        <v>#REF!</v>
      </c>
      <c r="V27" s="252" t="e">
        <f>#REF!</f>
        <v>#REF!</v>
      </c>
      <c r="W27" s="252" t="e">
        <f>#REF!</f>
        <v>#REF!</v>
      </c>
      <c r="X27" s="263" t="e">
        <f t="shared" si="5"/>
        <v>#REF!</v>
      </c>
      <c r="Y27" s="254" t="e">
        <f t="shared" si="16"/>
        <v>#REF!</v>
      </c>
      <c r="Z27" s="254" t="e">
        <f t="shared" si="17"/>
        <v>#REF!</v>
      </c>
      <c r="AA27" s="266" t="e">
        <f t="shared" si="6"/>
        <v>#REF!</v>
      </c>
      <c r="AB27" s="256" t="e">
        <f>#REF!</f>
        <v>#REF!</v>
      </c>
      <c r="AC27" s="252" t="e">
        <f>#REF!</f>
        <v>#REF!</v>
      </c>
      <c r="AD27" s="265" t="e">
        <f t="shared" si="50"/>
        <v>#REF!</v>
      </c>
      <c r="AE27" s="5" t="e">
        <f>#REF!</f>
        <v>#REF!</v>
      </c>
      <c r="AF27" s="5" t="e">
        <f>#REF!</f>
        <v>#REF!</v>
      </c>
      <c r="AG27" s="145" t="e">
        <f t="shared" si="51"/>
        <v>#REF!</v>
      </c>
      <c r="AH27" s="250" t="e">
        <f>#REF!</f>
        <v>#REF!</v>
      </c>
      <c r="AI27" s="250" t="e">
        <f>#REF!</f>
        <v>#REF!</v>
      </c>
      <c r="AJ27" s="265" t="e">
        <f t="shared" si="52"/>
        <v>#REF!</v>
      </c>
      <c r="AK27" s="258" t="e">
        <f t="shared" si="53"/>
        <v>#REF!</v>
      </c>
      <c r="AL27" s="258" t="e">
        <f t="shared" si="54"/>
        <v>#REF!</v>
      </c>
      <c r="AM27" s="267" t="e">
        <f t="shared" si="7"/>
        <v>#REF!</v>
      </c>
      <c r="AN27" s="260" t="e">
        <f>#REF!</f>
        <v>#REF!</v>
      </c>
      <c r="AO27" s="250" t="e">
        <f>#REF!</f>
        <v>#REF!</v>
      </c>
      <c r="AP27" s="265" t="e">
        <f t="shared" si="55"/>
        <v>#REF!</v>
      </c>
      <c r="AQ27" s="5" t="e">
        <f>#REF!</f>
        <v>#REF!</v>
      </c>
      <c r="AR27" s="5" t="e">
        <f>#REF!</f>
        <v>#REF!</v>
      </c>
      <c r="AS27" s="163" t="e">
        <f t="shared" si="56"/>
        <v>#REF!</v>
      </c>
      <c r="AT27" s="5" t="e">
        <f>#REF!</f>
        <v>#REF!</v>
      </c>
      <c r="AU27" s="5" t="e">
        <f>#REF!</f>
        <v>#REF!</v>
      </c>
      <c r="AV27" s="177" t="e">
        <f t="shared" si="46"/>
        <v>#REF!</v>
      </c>
      <c r="AW27" s="202" t="e">
        <f t="shared" si="8"/>
        <v>#REF!</v>
      </c>
      <c r="AX27" s="202" t="e">
        <f t="shared" si="9"/>
        <v>#REF!</v>
      </c>
      <c r="AY27" s="140" t="e">
        <f t="shared" si="10"/>
        <v>#REF!</v>
      </c>
      <c r="AZ27" s="247" t="e">
        <f t="shared" si="11"/>
        <v>#REF!</v>
      </c>
      <c r="BA27" s="103" t="e">
        <f t="shared" si="40"/>
        <v>#REF!</v>
      </c>
      <c r="BB27" s="244" t="e">
        <f t="shared" si="57"/>
        <v>#REF!</v>
      </c>
      <c r="BC27" s="217" t="e">
        <f t="shared" si="12"/>
        <v>#REF!</v>
      </c>
      <c r="BD27" s="189" t="e">
        <f t="shared" si="13"/>
        <v>#REF!</v>
      </c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</row>
    <row r="28" spans="1:280" s="75" customFormat="1" ht="43.5" customHeight="1">
      <c r="A28" s="67" t="s">
        <v>69</v>
      </c>
      <c r="B28" s="68" t="s">
        <v>70</v>
      </c>
      <c r="C28" s="103">
        <v>3590787</v>
      </c>
      <c r="D28" s="251" t="e">
        <f>#REF!</f>
        <v>#REF!</v>
      </c>
      <c r="E28" s="252" t="e">
        <f>#REF!</f>
        <v>#REF!</v>
      </c>
      <c r="F28" s="263" t="e">
        <f t="shared" si="47"/>
        <v>#REF!</v>
      </c>
      <c r="G28" s="252" t="e">
        <f>#REF!</f>
        <v>#REF!</v>
      </c>
      <c r="H28" s="252" t="e">
        <f>#REF!</f>
        <v>#REF!</v>
      </c>
      <c r="I28" s="263" t="e">
        <f t="shared" si="48"/>
        <v>#REF!</v>
      </c>
      <c r="J28" s="252" t="e">
        <f>#REF!</f>
        <v>#REF!</v>
      </c>
      <c r="K28" s="252" t="e">
        <f>#REF!</f>
        <v>#REF!</v>
      </c>
      <c r="L28" s="263" t="e">
        <f t="shared" si="0"/>
        <v>#REF!</v>
      </c>
      <c r="M28" s="254" t="e">
        <f t="shared" si="49"/>
        <v>#REF!</v>
      </c>
      <c r="N28" s="254" t="e">
        <f t="shared" si="38"/>
        <v>#REF!</v>
      </c>
      <c r="O28" s="264" t="e">
        <f t="shared" si="42"/>
        <v>#REF!</v>
      </c>
      <c r="P28" s="251" t="e">
        <f>#REF!</f>
        <v>#REF!</v>
      </c>
      <c r="Q28" s="252" t="e">
        <f>#REF!</f>
        <v>#REF!</v>
      </c>
      <c r="R28" s="263" t="e">
        <f t="shared" si="3"/>
        <v>#REF!</v>
      </c>
      <c r="S28" s="5" t="e">
        <f>#REF!</f>
        <v>#REF!</v>
      </c>
      <c r="T28" s="5" t="e">
        <f>#REF!</f>
        <v>#REF!</v>
      </c>
      <c r="U28" s="140" t="e">
        <f t="shared" si="4"/>
        <v>#REF!</v>
      </c>
      <c r="V28" s="5" t="e">
        <f>#REF!</f>
        <v>#REF!</v>
      </c>
      <c r="W28" s="5" t="e">
        <f>#REF!</f>
        <v>#REF!</v>
      </c>
      <c r="X28" s="140" t="e">
        <f t="shared" si="5"/>
        <v>#REF!</v>
      </c>
      <c r="Y28" s="254" t="e">
        <f t="shared" si="16"/>
        <v>#REF!</v>
      </c>
      <c r="Z28" s="254" t="e">
        <f t="shared" si="17"/>
        <v>#REF!</v>
      </c>
      <c r="AA28" s="266" t="e">
        <f t="shared" si="6"/>
        <v>#REF!</v>
      </c>
      <c r="AB28" s="256" t="e">
        <f>#REF!</f>
        <v>#REF!</v>
      </c>
      <c r="AC28" s="252" t="e">
        <f>#REF!</f>
        <v>#REF!</v>
      </c>
      <c r="AD28" s="265" t="e">
        <f t="shared" si="50"/>
        <v>#REF!</v>
      </c>
      <c r="AE28" s="5" t="e">
        <f>#REF!</f>
        <v>#REF!</v>
      </c>
      <c r="AF28" s="5" t="e">
        <f>#REF!</f>
        <v>#REF!</v>
      </c>
      <c r="AG28" s="145" t="e">
        <f t="shared" si="51"/>
        <v>#REF!</v>
      </c>
      <c r="AH28" s="5" t="e">
        <f>#REF!</f>
        <v>#REF!</v>
      </c>
      <c r="AI28" s="5" t="e">
        <f>#REF!</f>
        <v>#REF!</v>
      </c>
      <c r="AJ28" s="145" t="e">
        <f t="shared" si="52"/>
        <v>#REF!</v>
      </c>
      <c r="AK28" s="104" t="e">
        <f t="shared" si="53"/>
        <v>#REF!</v>
      </c>
      <c r="AL28" s="221" t="e">
        <f t="shared" si="54"/>
        <v>#REF!</v>
      </c>
      <c r="AM28" s="163" t="e">
        <f t="shared" si="7"/>
        <v>#REF!</v>
      </c>
      <c r="AN28" s="170" t="e">
        <f>#REF!</f>
        <v>#REF!</v>
      </c>
      <c r="AO28" s="5" t="e">
        <f>#REF!</f>
        <v>#REF!</v>
      </c>
      <c r="AP28" s="145" t="e">
        <f t="shared" si="55"/>
        <v>#REF!</v>
      </c>
      <c r="AQ28" s="5" t="e">
        <f>#REF!</f>
        <v>#REF!</v>
      </c>
      <c r="AR28" s="5" t="e">
        <f>#REF!</f>
        <v>#REF!</v>
      </c>
      <c r="AS28" s="163" t="e">
        <f t="shared" si="56"/>
        <v>#REF!</v>
      </c>
      <c r="AT28" s="250" t="e">
        <f>#REF!</f>
        <v>#REF!</v>
      </c>
      <c r="AU28" s="250" t="e">
        <f>#REF!</f>
        <v>#REF!</v>
      </c>
      <c r="AV28" s="264" t="e">
        <f t="shared" si="46"/>
        <v>#REF!</v>
      </c>
      <c r="AW28" s="202" t="e">
        <f t="shared" si="8"/>
        <v>#REF!</v>
      </c>
      <c r="AX28" s="202" t="e">
        <f t="shared" si="9"/>
        <v>#REF!</v>
      </c>
      <c r="AY28" s="140" t="e">
        <f t="shared" si="10"/>
        <v>#REF!</v>
      </c>
      <c r="AZ28" s="258" t="e">
        <f t="shared" si="11"/>
        <v>#REF!</v>
      </c>
      <c r="BA28" s="258" t="e">
        <f t="shared" si="40"/>
        <v>#REF!</v>
      </c>
      <c r="BB28" s="268" t="e">
        <f t="shared" si="57"/>
        <v>#REF!</v>
      </c>
      <c r="BC28" s="217" t="e">
        <f t="shared" si="12"/>
        <v>#REF!</v>
      </c>
      <c r="BD28" s="189" t="e">
        <f t="shared" si="13"/>
        <v>#REF!</v>
      </c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</row>
    <row r="29" spans="1:280" s="75" customFormat="1" ht="84.75" customHeight="1">
      <c r="A29" s="67" t="s">
        <v>71</v>
      </c>
      <c r="B29" s="68" t="s">
        <v>72</v>
      </c>
      <c r="C29" s="103">
        <v>2507102.11</v>
      </c>
      <c r="D29" s="251" t="e">
        <f>#REF!+#REF!+#REF!</f>
        <v>#REF!</v>
      </c>
      <c r="E29" s="251" t="e">
        <f>#REF!+#REF!+#REF!</f>
        <v>#REF!</v>
      </c>
      <c r="F29" s="263" t="e">
        <f t="shared" si="47"/>
        <v>#REF!</v>
      </c>
      <c r="G29" s="251" t="e">
        <f>#REF!+#REF!+#REF!</f>
        <v>#REF!</v>
      </c>
      <c r="H29" s="251" t="e">
        <f>#REF!+#REF!+#REF!</f>
        <v>#REF!</v>
      </c>
      <c r="I29" s="263" t="e">
        <f t="shared" si="48"/>
        <v>#REF!</v>
      </c>
      <c r="J29" s="251" t="e">
        <f>#REF!+#REF!+#REF!</f>
        <v>#REF!</v>
      </c>
      <c r="K29" s="251" t="e">
        <f>#REF!+#REF!+#REF!</f>
        <v>#REF!</v>
      </c>
      <c r="L29" s="263" t="e">
        <f t="shared" si="0"/>
        <v>#REF!</v>
      </c>
      <c r="M29" s="254" t="e">
        <f t="shared" si="49"/>
        <v>#REF!</v>
      </c>
      <c r="N29" s="254" t="e">
        <f t="shared" si="38"/>
        <v>#REF!</v>
      </c>
      <c r="O29" s="265" t="e">
        <f t="shared" ref="O29:O30" si="58">M29/N29</f>
        <v>#REF!</v>
      </c>
      <c r="P29" s="139" t="e">
        <f>#REF!+#REF!+#REF!</f>
        <v>#REF!</v>
      </c>
      <c r="Q29" s="5" t="e">
        <f>#REF!+#REF!+#REF!</f>
        <v>#REF!</v>
      </c>
      <c r="R29" s="140" t="e">
        <f t="shared" si="3"/>
        <v>#REF!</v>
      </c>
      <c r="S29" s="252" t="e">
        <f>#REF!+#REF!+#REF!</f>
        <v>#REF!</v>
      </c>
      <c r="T29" s="252" t="e">
        <f>#REF!+#REF!+#REF!</f>
        <v>#REF!</v>
      </c>
      <c r="U29" s="263" t="e">
        <f t="shared" si="4"/>
        <v>#REF!</v>
      </c>
      <c r="V29" s="5" t="e">
        <f>#REF!+#REF!+#REF!</f>
        <v>#REF!</v>
      </c>
      <c r="W29" s="5" t="e">
        <f>#REF!+#REF!+#REF!</f>
        <v>#REF!</v>
      </c>
      <c r="X29" s="140" t="e">
        <f t="shared" si="5"/>
        <v>#REF!</v>
      </c>
      <c r="Y29" s="202" t="e">
        <f t="shared" si="16"/>
        <v>#REF!</v>
      </c>
      <c r="Z29" s="202" t="e">
        <f t="shared" si="17"/>
        <v>#REF!</v>
      </c>
      <c r="AA29" s="148" t="e">
        <f t="shared" si="6"/>
        <v>#REF!</v>
      </c>
      <c r="AB29" s="256" t="e">
        <f>#REF!+#REF!+#REF!</f>
        <v>#REF!</v>
      </c>
      <c r="AC29" s="252" t="e">
        <f>#REF!+#REF!+#REF!</f>
        <v>#REF!</v>
      </c>
      <c r="AD29" s="265" t="e">
        <f t="shared" si="50"/>
        <v>#REF!</v>
      </c>
      <c r="AE29" s="250" t="e">
        <f>#REF!+#REF!+#REF!</f>
        <v>#REF!</v>
      </c>
      <c r="AF29" s="250" t="e">
        <f>#REF!+#REF!+#REF!</f>
        <v>#REF!</v>
      </c>
      <c r="AG29" s="265" t="e">
        <f t="shared" si="51"/>
        <v>#REF!</v>
      </c>
      <c r="AH29" s="5" t="e">
        <f>#REF!+#REF!+#REF!</f>
        <v>#REF!</v>
      </c>
      <c r="AI29" s="5" t="e">
        <f>#REF!+#REF!+#REF!</f>
        <v>#REF!</v>
      </c>
      <c r="AJ29" s="145" t="e">
        <f t="shared" si="52"/>
        <v>#REF!</v>
      </c>
      <c r="AK29" s="258" t="e">
        <f t="shared" si="53"/>
        <v>#REF!</v>
      </c>
      <c r="AL29" s="258" t="e">
        <f t="shared" si="54"/>
        <v>#REF!</v>
      </c>
      <c r="AM29" s="267" t="e">
        <f t="shared" si="7"/>
        <v>#REF!</v>
      </c>
      <c r="AN29" s="170" t="e">
        <f>#REF!+#REF!+#REF!</f>
        <v>#REF!</v>
      </c>
      <c r="AO29" s="5" t="e">
        <f>#REF!+#REF!+#REF!</f>
        <v>#REF!</v>
      </c>
      <c r="AP29" s="145" t="e">
        <f t="shared" si="55"/>
        <v>#REF!</v>
      </c>
      <c r="AQ29" s="250" t="e">
        <f>#REF!+#REF!+#REF!</f>
        <v>#REF!</v>
      </c>
      <c r="AR29" s="250" t="e">
        <f>#REF!+#REF!+#REF!</f>
        <v>#REF!</v>
      </c>
      <c r="AS29" s="267" t="e">
        <f t="shared" si="56"/>
        <v>#REF!</v>
      </c>
      <c r="AT29" s="250" t="e">
        <f>#REF!+#REF!+#REF!</f>
        <v>#REF!</v>
      </c>
      <c r="AU29" s="250" t="e">
        <f>#REF!+#REF!+#REF!</f>
        <v>#REF!</v>
      </c>
      <c r="AV29" s="264" t="e">
        <f t="shared" si="46"/>
        <v>#REF!</v>
      </c>
      <c r="AW29" s="202" t="e">
        <f t="shared" si="8"/>
        <v>#REF!</v>
      </c>
      <c r="AX29" s="202" t="e">
        <f t="shared" si="9"/>
        <v>#REF!</v>
      </c>
      <c r="AY29" s="140" t="e">
        <f t="shared" si="10"/>
        <v>#REF!</v>
      </c>
      <c r="AZ29" s="258" t="e">
        <f t="shared" si="11"/>
        <v>#REF!</v>
      </c>
      <c r="BA29" s="258" t="e">
        <f t="shared" si="40"/>
        <v>#REF!</v>
      </c>
      <c r="BB29" s="268" t="e">
        <f t="shared" si="57"/>
        <v>#REF!</v>
      </c>
      <c r="BC29" s="217" t="e">
        <f t="shared" si="12"/>
        <v>#REF!</v>
      </c>
      <c r="BD29" s="189" t="e">
        <f t="shared" si="13"/>
        <v>#REF!</v>
      </c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</row>
    <row r="30" spans="1:280" s="75" customFormat="1" ht="39.75" customHeight="1">
      <c r="A30" s="67" t="s">
        <v>73</v>
      </c>
      <c r="B30" s="68" t="s">
        <v>74</v>
      </c>
      <c r="C30" s="103">
        <v>8823.51</v>
      </c>
      <c r="D30" s="139" t="e">
        <f>#REF!</f>
        <v>#REF!</v>
      </c>
      <c r="E30" s="4">
        <v>6500</v>
      </c>
      <c r="F30" s="140" t="e">
        <f t="shared" si="47"/>
        <v>#REF!</v>
      </c>
      <c r="G30" s="4"/>
      <c r="H30" s="4"/>
      <c r="I30" s="140" t="e">
        <f t="shared" si="48"/>
        <v>#DIV/0!</v>
      </c>
      <c r="J30" s="4"/>
      <c r="K30" s="4"/>
      <c r="L30" s="140"/>
      <c r="M30" s="104" t="e">
        <f t="shared" si="49"/>
        <v>#REF!</v>
      </c>
      <c r="N30" s="202">
        <f t="shared" si="38"/>
        <v>6500</v>
      </c>
      <c r="O30" s="145" t="e">
        <f t="shared" si="58"/>
        <v>#REF!</v>
      </c>
      <c r="P30" s="139" t="e">
        <f>#REF!</f>
        <v>#REF!</v>
      </c>
      <c r="Q30" s="5"/>
      <c r="R30" s="140" t="e">
        <f t="shared" si="3"/>
        <v>#REF!</v>
      </c>
      <c r="S30" s="242"/>
      <c r="T30" s="5"/>
      <c r="U30" s="140" t="e">
        <f t="shared" si="4"/>
        <v>#DIV/0!</v>
      </c>
      <c r="V30" s="5"/>
      <c r="W30" s="5"/>
      <c r="X30" s="140" t="e">
        <f t="shared" si="5"/>
        <v>#DIV/0!</v>
      </c>
      <c r="Y30" s="202" t="e">
        <f t="shared" si="16"/>
        <v>#REF!</v>
      </c>
      <c r="Z30" s="202">
        <f t="shared" si="17"/>
        <v>0</v>
      </c>
      <c r="AA30" s="148" t="e">
        <f t="shared" si="6"/>
        <v>#REF!</v>
      </c>
      <c r="AB30" s="256" t="e">
        <f>#REF!</f>
        <v>#REF!</v>
      </c>
      <c r="AC30" s="252" t="e">
        <f>#REF!</f>
        <v>#REF!</v>
      </c>
      <c r="AD30" s="265" t="e">
        <f t="shared" si="50"/>
        <v>#REF!</v>
      </c>
      <c r="AE30" s="5"/>
      <c r="AF30" s="5"/>
      <c r="AG30" s="145"/>
      <c r="AH30" s="5"/>
      <c r="AI30" s="5"/>
      <c r="AJ30" s="145"/>
      <c r="AK30" s="258" t="e">
        <f t="shared" si="53"/>
        <v>#REF!</v>
      </c>
      <c r="AL30" s="258" t="e">
        <f t="shared" si="54"/>
        <v>#REF!</v>
      </c>
      <c r="AM30" s="267" t="e">
        <f t="shared" si="7"/>
        <v>#REF!</v>
      </c>
      <c r="AN30" s="170"/>
      <c r="AO30" s="5"/>
      <c r="AP30" s="163"/>
      <c r="AQ30" s="5"/>
      <c r="AR30" s="5"/>
      <c r="AS30" s="163"/>
      <c r="AT30" s="5"/>
      <c r="AU30" s="5" t="e">
        <f>#REF!</f>
        <v>#REF!</v>
      </c>
      <c r="AV30" s="163"/>
      <c r="AW30" s="202">
        <f t="shared" si="8"/>
        <v>0</v>
      </c>
      <c r="AX30" s="202" t="e">
        <f>AO30+AR30+AU30</f>
        <v>#REF!</v>
      </c>
      <c r="AY30" s="140" t="e">
        <f t="shared" si="10"/>
        <v>#REF!</v>
      </c>
      <c r="AZ30" s="247" t="e">
        <f t="shared" si="11"/>
        <v>#REF!</v>
      </c>
      <c r="BA30" s="103" t="e">
        <f t="shared" si="40"/>
        <v>#REF!</v>
      </c>
      <c r="BB30" s="244" t="e">
        <f t="shared" si="57"/>
        <v>#REF!</v>
      </c>
      <c r="BC30" s="217" t="e">
        <f t="shared" si="12"/>
        <v>#REF!</v>
      </c>
      <c r="BD30" s="189" t="e">
        <f t="shared" si="13"/>
        <v>#REF!</v>
      </c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</row>
    <row r="31" spans="1:280" s="76" customFormat="1" ht="36.75" hidden="1" customHeight="1">
      <c r="A31" s="76" t="s">
        <v>75</v>
      </c>
      <c r="B31" s="77" t="s">
        <v>76</v>
      </c>
      <c r="C31" s="247">
        <v>0</v>
      </c>
      <c r="D31" s="202" t="e">
        <f>#REF!</f>
        <v>#REF!</v>
      </c>
      <c r="E31" s="202" t="e">
        <f>#REF!</f>
        <v>#REF!</v>
      </c>
      <c r="F31" s="140" t="e">
        <f t="shared" si="47"/>
        <v>#REF!</v>
      </c>
      <c r="G31" s="202" t="e">
        <f>-#REF!</f>
        <v>#REF!</v>
      </c>
      <c r="H31" s="202" t="e">
        <f>#REF!</f>
        <v>#REF!</v>
      </c>
      <c r="I31" s="140" t="e">
        <f t="shared" si="48"/>
        <v>#REF!</v>
      </c>
      <c r="J31" s="202" t="e">
        <f>#REF!</f>
        <v>#REF!</v>
      </c>
      <c r="K31" s="202" t="e">
        <f>#REF!</f>
        <v>#REF!</v>
      </c>
      <c r="L31" s="149">
        <v>0</v>
      </c>
      <c r="M31" s="202">
        <v>0</v>
      </c>
      <c r="N31" s="202" t="e">
        <f>#REF!</f>
        <v>#REF!</v>
      </c>
      <c r="O31" s="200"/>
      <c r="P31" s="202">
        <f>P32</f>
        <v>0</v>
      </c>
      <c r="Q31" s="202" t="e">
        <f>Q32</f>
        <v>#REF!</v>
      </c>
      <c r="R31" s="140" t="e">
        <f t="shared" si="3"/>
        <v>#REF!</v>
      </c>
      <c r="S31" s="202">
        <f>S32+S33</f>
        <v>0</v>
      </c>
      <c r="T31" s="202" t="e">
        <f>T32</f>
        <v>#REF!</v>
      </c>
      <c r="U31" s="140" t="e">
        <f t="shared" si="4"/>
        <v>#REF!</v>
      </c>
      <c r="V31" s="202">
        <f>V32</f>
        <v>0</v>
      </c>
      <c r="W31" s="202" t="e">
        <f>W32</f>
        <v>#REF!</v>
      </c>
      <c r="X31" s="140" t="e">
        <f t="shared" si="5"/>
        <v>#REF!</v>
      </c>
      <c r="Y31" s="202">
        <f t="shared" si="16"/>
        <v>0</v>
      </c>
      <c r="Z31" s="202" t="e">
        <f t="shared" si="17"/>
        <v>#REF!</v>
      </c>
      <c r="AA31" s="148" t="e">
        <f t="shared" si="6"/>
        <v>#REF!</v>
      </c>
      <c r="AB31" s="156">
        <f>AB32-AB33</f>
        <v>0</v>
      </c>
      <c r="AC31" s="76" t="e">
        <f>AC32-AC33</f>
        <v>#REF!</v>
      </c>
      <c r="AD31" s="164"/>
      <c r="AF31" s="76" t="e">
        <f>AF32-AF33</f>
        <v>#REF!</v>
      </c>
      <c r="AG31" s="164"/>
      <c r="AI31" s="76" t="e">
        <f>AI32-AI33</f>
        <v>#REF!</v>
      </c>
      <c r="AJ31" s="164"/>
      <c r="AK31" s="76">
        <f>AB31+AE31+AH31</f>
        <v>0</v>
      </c>
      <c r="AL31" s="76" t="e">
        <f>AC31+AF31+AI31</f>
        <v>#REF!</v>
      </c>
      <c r="AM31" s="164" t="e">
        <f>AK31/AL31</f>
        <v>#REF!</v>
      </c>
      <c r="AN31" s="171"/>
      <c r="AO31" s="76" t="e">
        <f>AO32-AO33</f>
        <v>#REF!</v>
      </c>
      <c r="AP31" s="164"/>
      <c r="AR31" s="76" t="e">
        <f>AR32-AR33</f>
        <v>#REF!</v>
      </c>
      <c r="AS31" s="164"/>
      <c r="AU31" s="76" t="e">
        <f>AU32-AU33</f>
        <v>#REF!</v>
      </c>
      <c r="AV31" s="164"/>
      <c r="AW31" s="202">
        <f t="shared" si="8"/>
        <v>0</v>
      </c>
      <c r="AX31" s="202" t="e">
        <f t="shared" si="9"/>
        <v>#REF!</v>
      </c>
      <c r="AY31" s="164" t="e">
        <f t="shared" si="10"/>
        <v>#REF!</v>
      </c>
      <c r="AZ31" s="247">
        <f t="shared" si="11"/>
        <v>0</v>
      </c>
      <c r="BA31" s="203" t="e">
        <f t="shared" ref="BA31:BA36" si="59">N31+Z31+AL31+AX31</f>
        <v>#REF!</v>
      </c>
      <c r="BB31" s="244" t="e">
        <f t="shared" si="57"/>
        <v>#REF!</v>
      </c>
      <c r="BC31" s="217" t="e">
        <f t="shared" si="12"/>
        <v>#REF!</v>
      </c>
      <c r="BD31" s="189" t="e">
        <f t="shared" si="13"/>
        <v>#REF!</v>
      </c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  <c r="IW31" s="78"/>
      <c r="IX31" s="78"/>
      <c r="IY31" s="78"/>
      <c r="IZ31" s="78"/>
      <c r="JA31" s="78"/>
      <c r="JB31" s="78"/>
      <c r="JC31" s="78"/>
      <c r="JD31" s="78"/>
      <c r="JE31" s="78"/>
      <c r="JF31" s="78"/>
      <c r="JG31" s="78"/>
      <c r="JH31" s="78"/>
      <c r="JI31" s="78"/>
      <c r="JJ31" s="78"/>
      <c r="JK31" s="78"/>
      <c r="JL31" s="78"/>
      <c r="JM31" s="78"/>
      <c r="JN31" s="78"/>
      <c r="JO31" s="78"/>
      <c r="JP31" s="78"/>
      <c r="JQ31" s="78"/>
      <c r="JR31" s="78"/>
      <c r="JS31" s="78"/>
      <c r="JT31" s="78"/>
    </row>
    <row r="32" spans="1:280" s="67" customFormat="1" ht="30" customHeight="1" outlineLevel="1">
      <c r="A32" s="67" t="s">
        <v>77</v>
      </c>
      <c r="B32" s="71" t="s">
        <v>78</v>
      </c>
      <c r="C32" s="103">
        <v>0</v>
      </c>
      <c r="D32" s="139"/>
      <c r="E32" s="4" t="e">
        <f>#REF!</f>
        <v>#REF!</v>
      </c>
      <c r="F32" s="140" t="e">
        <f t="shared" si="47"/>
        <v>#REF!</v>
      </c>
      <c r="G32" s="4"/>
      <c r="H32" s="4" t="e">
        <f>#REF!</f>
        <v>#REF!</v>
      </c>
      <c r="I32" s="140" t="e">
        <f t="shared" si="48"/>
        <v>#REF!</v>
      </c>
      <c r="J32" s="4"/>
      <c r="K32" s="4" t="e">
        <f>#REF!</f>
        <v>#REF!</v>
      </c>
      <c r="L32" s="150"/>
      <c r="M32" s="104"/>
      <c r="N32" s="104"/>
      <c r="O32" s="200" t="e">
        <f>L32/N32</f>
        <v>#DIV/0!</v>
      </c>
      <c r="P32" s="138"/>
      <c r="Q32" s="4" t="e">
        <f>#REF!</f>
        <v>#REF!</v>
      </c>
      <c r="R32" s="140" t="e">
        <f t="shared" si="3"/>
        <v>#REF!</v>
      </c>
      <c r="S32" s="4"/>
      <c r="T32" s="4" t="e">
        <f>#REF!</f>
        <v>#REF!</v>
      </c>
      <c r="U32" s="140" t="e">
        <f t="shared" si="4"/>
        <v>#REF!</v>
      </c>
      <c r="V32" s="4"/>
      <c r="W32" s="4" t="e">
        <f>#REF!</f>
        <v>#REF!</v>
      </c>
      <c r="X32" s="140" t="e">
        <f t="shared" si="5"/>
        <v>#REF!</v>
      </c>
      <c r="Y32" s="202">
        <f t="shared" si="16"/>
        <v>0</v>
      </c>
      <c r="Z32" s="202" t="e">
        <f t="shared" si="17"/>
        <v>#REF!</v>
      </c>
      <c r="AA32" s="148" t="e">
        <f t="shared" si="6"/>
        <v>#REF!</v>
      </c>
      <c r="AB32" s="153"/>
      <c r="AC32" s="67" t="e">
        <f>#REF!</f>
        <v>#REF!</v>
      </c>
      <c r="AD32" s="165"/>
      <c r="AF32" s="67" t="e">
        <f>#REF!</f>
        <v>#REF!</v>
      </c>
      <c r="AG32" s="165"/>
      <c r="AI32" s="67" t="e">
        <f>#REF!</f>
        <v>#REF!</v>
      </c>
      <c r="AJ32" s="165"/>
      <c r="AK32" s="105"/>
      <c r="AL32" s="76" t="e">
        <f>AC32+AF32+AI32</f>
        <v>#REF!</v>
      </c>
      <c r="AM32" s="165"/>
      <c r="AN32" s="172"/>
      <c r="AO32" s="67" t="e">
        <f>#REF!</f>
        <v>#REF!</v>
      </c>
      <c r="AP32" s="165"/>
      <c r="AR32" s="67" t="e">
        <f>#REF!</f>
        <v>#REF!</v>
      </c>
      <c r="AS32" s="165"/>
      <c r="AU32" s="67" t="e">
        <f>#REF!</f>
        <v>#REF!</v>
      </c>
      <c r="AV32" s="165"/>
      <c r="AW32" s="202">
        <f t="shared" si="8"/>
        <v>0</v>
      </c>
      <c r="AX32" s="202" t="e">
        <f t="shared" si="9"/>
        <v>#REF!</v>
      </c>
      <c r="AY32" s="165" t="e">
        <f t="shared" si="10"/>
        <v>#REF!</v>
      </c>
      <c r="AZ32" s="247">
        <f t="shared" si="11"/>
        <v>0</v>
      </c>
      <c r="BA32" s="203" t="e">
        <f t="shared" si="59"/>
        <v>#REF!</v>
      </c>
      <c r="BB32" s="244" t="e">
        <f t="shared" si="57"/>
        <v>#REF!</v>
      </c>
      <c r="BC32" s="217" t="e">
        <f t="shared" si="12"/>
        <v>#REF!</v>
      </c>
      <c r="BD32" s="189" t="e">
        <f t="shared" si="13"/>
        <v>#REF!</v>
      </c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79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  <c r="IU32" s="81"/>
      <c r="IV32" s="81"/>
      <c r="IW32" s="81"/>
      <c r="IX32" s="81"/>
      <c r="IY32" s="81"/>
      <c r="IZ32" s="81"/>
      <c r="JA32" s="81"/>
      <c r="JB32" s="81"/>
      <c r="JC32" s="81"/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</row>
    <row r="33" spans="1:119" s="67" customFormat="1" ht="27.75" customHeight="1" outlineLevel="1">
      <c r="A33" s="67" t="s">
        <v>79</v>
      </c>
      <c r="B33" s="71" t="s">
        <v>80</v>
      </c>
      <c r="C33" s="103">
        <v>0</v>
      </c>
      <c r="D33" s="139"/>
      <c r="E33" s="4"/>
      <c r="F33" s="140" t="e">
        <f t="shared" si="47"/>
        <v>#DIV/0!</v>
      </c>
      <c r="G33" s="4"/>
      <c r="H33" s="4"/>
      <c r="I33" s="140" t="e">
        <f t="shared" si="48"/>
        <v>#DIV/0!</v>
      </c>
      <c r="J33" s="4"/>
      <c r="K33" s="4"/>
      <c r="L33" s="150"/>
      <c r="M33" s="104"/>
      <c r="N33" s="104"/>
      <c r="O33" s="200" t="e">
        <f>L33/N33</f>
        <v>#DIV/0!</v>
      </c>
      <c r="P33" s="138"/>
      <c r="Q33" s="4"/>
      <c r="R33" s="140" t="e">
        <f t="shared" si="3"/>
        <v>#DIV/0!</v>
      </c>
      <c r="S33" s="4"/>
      <c r="T33" s="4">
        <v>0</v>
      </c>
      <c r="U33" s="140" t="e">
        <f t="shared" si="4"/>
        <v>#DIV/0!</v>
      </c>
      <c r="V33" s="4"/>
      <c r="W33" s="4"/>
      <c r="X33" s="140" t="e">
        <f t="shared" si="5"/>
        <v>#DIV/0!</v>
      </c>
      <c r="Y33" s="202">
        <f t="shared" si="16"/>
        <v>0</v>
      </c>
      <c r="Z33" s="202">
        <f t="shared" si="17"/>
        <v>0</v>
      </c>
      <c r="AA33" s="148" t="e">
        <f t="shared" si="6"/>
        <v>#DIV/0!</v>
      </c>
      <c r="AB33" s="153"/>
      <c r="AD33" s="165"/>
      <c r="AG33" s="165"/>
      <c r="AJ33" s="165"/>
      <c r="AK33" s="105"/>
      <c r="AL33" s="76"/>
      <c r="AM33" s="165"/>
      <c r="AN33" s="172"/>
      <c r="AP33" s="165"/>
      <c r="AS33" s="165"/>
      <c r="AV33" s="165"/>
      <c r="AW33" s="202">
        <f t="shared" si="8"/>
        <v>0</v>
      </c>
      <c r="AX33" s="202">
        <f t="shared" si="9"/>
        <v>0</v>
      </c>
      <c r="AY33" s="165" t="e">
        <f t="shared" si="10"/>
        <v>#DIV/0!</v>
      </c>
      <c r="AZ33" s="247">
        <f t="shared" si="11"/>
        <v>0</v>
      </c>
      <c r="BA33" s="203">
        <f t="shared" si="59"/>
        <v>0</v>
      </c>
      <c r="BB33" s="244" t="e">
        <f t="shared" si="57"/>
        <v>#DIV/0!</v>
      </c>
      <c r="BC33" s="217">
        <f t="shared" si="12"/>
        <v>0</v>
      </c>
      <c r="BD33" s="189" t="e">
        <f t="shared" si="13"/>
        <v>#DIV/0!</v>
      </c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82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</row>
    <row r="34" spans="1:119" s="66" customFormat="1" ht="61.5" customHeight="1">
      <c r="A34" s="62">
        <v>4</v>
      </c>
      <c r="B34" s="72" t="s">
        <v>81</v>
      </c>
      <c r="C34" s="247">
        <v>49954770.630000003</v>
      </c>
      <c r="D34" s="3" t="e">
        <f>D14-D21-D31</f>
        <v>#REF!</v>
      </c>
      <c r="E34" s="3" t="e">
        <f>E14-E21-E31</f>
        <v>#REF!</v>
      </c>
      <c r="F34" s="140" t="e">
        <f t="shared" si="47"/>
        <v>#REF!</v>
      </c>
      <c r="G34" s="3" t="e">
        <f>G14-G21+G31</f>
        <v>#REF!</v>
      </c>
      <c r="H34" s="3" t="e">
        <f>H14-H21-H31</f>
        <v>#REF!</v>
      </c>
      <c r="I34" s="140" t="e">
        <f>G34/H34</f>
        <v>#REF!</v>
      </c>
      <c r="J34" s="3" t="e">
        <f>J14-J21-J31</f>
        <v>#REF!</v>
      </c>
      <c r="K34" s="3" t="e">
        <f>K14-K21-K31</f>
        <v>#REF!</v>
      </c>
      <c r="L34" s="149" t="e">
        <f>J34/K34</f>
        <v>#REF!</v>
      </c>
      <c r="M34" s="202" t="e">
        <f t="shared" ref="M34:N36" si="60">D34+G34+J34</f>
        <v>#REF!</v>
      </c>
      <c r="N34" s="202" t="e">
        <f t="shared" si="60"/>
        <v>#REF!</v>
      </c>
      <c r="O34" s="140" t="e">
        <f>M34/N34</f>
        <v>#REF!</v>
      </c>
      <c r="P34" s="3" t="e">
        <f>P14-P21-P31</f>
        <v>#REF!</v>
      </c>
      <c r="Q34" s="3" t="e">
        <f t="shared" ref="Q34:W34" si="61">Q14-Q21-Q31</f>
        <v>#REF!</v>
      </c>
      <c r="R34" s="140" t="e">
        <f t="shared" si="3"/>
        <v>#REF!</v>
      </c>
      <c r="S34" s="3" t="e">
        <f>S14-S21-S31</f>
        <v>#REF!</v>
      </c>
      <c r="T34" s="3" t="e">
        <f t="shared" si="61"/>
        <v>#REF!</v>
      </c>
      <c r="U34" s="140" t="e">
        <f t="shared" si="4"/>
        <v>#REF!</v>
      </c>
      <c r="V34" s="3" t="e">
        <f t="shared" si="61"/>
        <v>#REF!</v>
      </c>
      <c r="W34" s="3" t="e">
        <f t="shared" si="61"/>
        <v>#REF!</v>
      </c>
      <c r="X34" s="140" t="e">
        <f t="shared" si="5"/>
        <v>#REF!</v>
      </c>
      <c r="Y34" s="202" t="e">
        <f t="shared" si="16"/>
        <v>#REF!</v>
      </c>
      <c r="Z34" s="202" t="e">
        <f t="shared" si="17"/>
        <v>#REF!</v>
      </c>
      <c r="AA34" s="148" t="e">
        <f t="shared" si="6"/>
        <v>#REF!</v>
      </c>
      <c r="AB34" s="157" t="e">
        <f>AB14-AB21-AB31</f>
        <v>#REF!</v>
      </c>
      <c r="AC34" s="3" t="e">
        <f>AC14-AC21-AC31</f>
        <v>#REF!</v>
      </c>
      <c r="AD34" s="140" t="e">
        <f>AB34/AC34</f>
        <v>#REF!</v>
      </c>
      <c r="AE34" s="3" t="e">
        <f>AE14-AE21-AE31</f>
        <v>#REF!</v>
      </c>
      <c r="AF34" s="3" t="e">
        <f>AF14-AF21-AF31</f>
        <v>#REF!</v>
      </c>
      <c r="AG34" s="140" t="e">
        <f>AE34/AF34</f>
        <v>#REF!</v>
      </c>
      <c r="AH34" s="3" t="e">
        <f>AH14-AH21-AH31</f>
        <v>#REF!</v>
      </c>
      <c r="AI34" s="3" t="e">
        <f>AI14-AI21-AI31</f>
        <v>#REF!</v>
      </c>
      <c r="AJ34" s="140" t="e">
        <f>AH34/AI34</f>
        <v>#REF!</v>
      </c>
      <c r="AK34" s="202" t="e">
        <f>AB34+AE34+AH34</f>
        <v>#REF!</v>
      </c>
      <c r="AL34" s="221" t="e">
        <f>AC34+AF34+AI34</f>
        <v>#REF!</v>
      </c>
      <c r="AM34" s="140" t="e">
        <f>AK34/AL34</f>
        <v>#REF!</v>
      </c>
      <c r="AN34" s="3" t="e">
        <f>AN14-AN21-AN31</f>
        <v>#REF!</v>
      </c>
      <c r="AO34" s="3" t="e">
        <f>AO14-AO21-AO31</f>
        <v>#REF!</v>
      </c>
      <c r="AP34" s="140" t="e">
        <f>AN34/AO34</f>
        <v>#REF!</v>
      </c>
      <c r="AQ34" s="3" t="e">
        <f>AQ14-AQ21-AQ31</f>
        <v>#REF!</v>
      </c>
      <c r="AR34" s="3" t="e">
        <f>AR14-AR21-AR31</f>
        <v>#REF!</v>
      </c>
      <c r="AS34" s="140" t="e">
        <f>AQ34/AR34</f>
        <v>#REF!</v>
      </c>
      <c r="AT34" s="3" t="e">
        <f>AT14-AT21-AT31</f>
        <v>#REF!</v>
      </c>
      <c r="AU34" s="3" t="e">
        <f>AU14-AU21-AU31</f>
        <v>#REF!</v>
      </c>
      <c r="AV34" s="140" t="e">
        <f>AT34/AU34</f>
        <v>#REF!</v>
      </c>
      <c r="AW34" s="202" t="e">
        <f t="shared" si="8"/>
        <v>#REF!</v>
      </c>
      <c r="AX34" s="202" t="e">
        <f t="shared" si="9"/>
        <v>#REF!</v>
      </c>
      <c r="AY34" s="140" t="e">
        <f t="shared" si="10"/>
        <v>#REF!</v>
      </c>
      <c r="AZ34" s="247" t="e">
        <f t="shared" si="11"/>
        <v>#REF!</v>
      </c>
      <c r="BA34" s="203" t="e">
        <f>N34+Z34+AL34+AX34</f>
        <v>#REF!</v>
      </c>
      <c r="BB34" s="244" t="e">
        <f t="shared" si="57"/>
        <v>#REF!</v>
      </c>
      <c r="BC34" s="217" t="e">
        <f t="shared" si="12"/>
        <v>#REF!</v>
      </c>
      <c r="BD34" s="189" t="e">
        <f t="shared" si="13"/>
        <v>#REF!</v>
      </c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</row>
    <row r="35" spans="1:119" s="98" customFormat="1" ht="24" customHeight="1">
      <c r="A35" s="107">
        <v>5</v>
      </c>
      <c r="B35" s="108" t="s">
        <v>82</v>
      </c>
      <c r="C35" s="247">
        <v>1272341.02</v>
      </c>
      <c r="D35" s="106">
        <v>155408</v>
      </c>
      <c r="E35" s="106">
        <f>([2]Финплан!$AV$14+[2]Финплан!$AV$20-[2]Финплан!$AV$23)*5%+12137+125471</f>
        <v>500056.21600000001</v>
      </c>
      <c r="F35" s="140">
        <f t="shared" si="47"/>
        <v>0.31078105826405722</v>
      </c>
      <c r="G35" s="106"/>
      <c r="H35" s="106"/>
      <c r="I35" s="140" t="e">
        <f t="shared" si="48"/>
        <v>#DIV/0!</v>
      </c>
      <c r="J35" s="106"/>
      <c r="K35" s="106"/>
      <c r="L35" s="149">
        <v>0</v>
      </c>
      <c r="M35" s="202">
        <f t="shared" si="60"/>
        <v>155408</v>
      </c>
      <c r="N35" s="202">
        <f t="shared" si="60"/>
        <v>500056.21600000001</v>
      </c>
      <c r="O35" s="140">
        <f>M35/N35</f>
        <v>0.31078105826405722</v>
      </c>
      <c r="P35" s="106">
        <f>544537.41+48202</f>
        <v>592739.41</v>
      </c>
      <c r="Q35" s="106" t="e">
        <f>(N15+N20-(N24/2)-N25-N26-N27-N28-N29)*5%+155408</f>
        <v>#REF!</v>
      </c>
      <c r="R35" s="140" t="e">
        <f t="shared" si="3"/>
        <v>#REF!</v>
      </c>
      <c r="S35" s="106"/>
      <c r="T35" s="106"/>
      <c r="U35" s="140" t="e">
        <f t="shared" si="4"/>
        <v>#DIV/0!</v>
      </c>
      <c r="V35" s="106"/>
      <c r="W35" s="106"/>
      <c r="X35" s="140" t="e">
        <f t="shared" si="5"/>
        <v>#DIV/0!</v>
      </c>
      <c r="Y35" s="202">
        <f>P35+S35+V35</f>
        <v>592739.41</v>
      </c>
      <c r="Z35" s="202" t="e">
        <f t="shared" si="17"/>
        <v>#REF!</v>
      </c>
      <c r="AA35" s="148" t="e">
        <f t="shared" si="6"/>
        <v>#REF!</v>
      </c>
      <c r="AB35" s="152">
        <f>48202+462975</f>
        <v>511177</v>
      </c>
      <c r="AC35" s="106" t="e">
        <f>(Z15+Z20+Z19-(Z24/2)-Z25-Z26-Z27-Z28-Z29)*5%+155408</f>
        <v>#REF!</v>
      </c>
      <c r="AD35" s="140" t="e">
        <f>AB35/AC35</f>
        <v>#REF!</v>
      </c>
      <c r="AE35" s="106"/>
      <c r="AF35" s="106"/>
      <c r="AG35" s="140"/>
      <c r="AH35" s="106"/>
      <c r="AI35" s="106"/>
      <c r="AJ35" s="140"/>
      <c r="AK35" s="202">
        <f>AB35+AE35+AH35</f>
        <v>511177</v>
      </c>
      <c r="AL35" s="221" t="e">
        <f>AC35+AF35+AI35</f>
        <v>#REF!</v>
      </c>
      <c r="AM35" s="140" t="e">
        <f>AK35/AL35</f>
        <v>#REF!</v>
      </c>
      <c r="AN35" s="166">
        <f>282975+48900</f>
        <v>331875</v>
      </c>
      <c r="AO35" s="106" t="e">
        <f>(AL15+AL20+AL19-(AL24/2)-AL25-AL26-AL27-AL28-AL29)*5%+155408</f>
        <v>#REF!</v>
      </c>
      <c r="AP35" s="140" t="e">
        <f t="shared" ref="AP35:AP36" si="62">AN35/AO35</f>
        <v>#REF!</v>
      </c>
      <c r="AQ35" s="106"/>
      <c r="AR35" s="106"/>
      <c r="AS35" s="140"/>
      <c r="AT35" s="106"/>
      <c r="AU35" s="106"/>
      <c r="AV35" s="140"/>
      <c r="AW35" s="202">
        <f t="shared" si="8"/>
        <v>331875</v>
      </c>
      <c r="AX35" s="202" t="e">
        <f t="shared" si="9"/>
        <v>#REF!</v>
      </c>
      <c r="AY35" s="140" t="e">
        <f t="shared" si="10"/>
        <v>#REF!</v>
      </c>
      <c r="AZ35" s="247">
        <f t="shared" si="11"/>
        <v>1591199.4100000001</v>
      </c>
      <c r="BA35" s="203" t="e">
        <f t="shared" si="59"/>
        <v>#REF!</v>
      </c>
      <c r="BB35" s="244" t="e">
        <f t="shared" si="57"/>
        <v>#REF!</v>
      </c>
      <c r="BC35" s="217" t="e">
        <f t="shared" si="12"/>
        <v>#REF!</v>
      </c>
      <c r="BD35" s="189" t="e">
        <f t="shared" si="13"/>
        <v>#REF!</v>
      </c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</row>
    <row r="36" spans="1:119" s="84" customFormat="1" ht="58.5" customHeight="1">
      <c r="A36" s="62">
        <v>6</v>
      </c>
      <c r="B36" s="72" t="s">
        <v>83</v>
      </c>
      <c r="C36" s="247">
        <v>48682429.609999999</v>
      </c>
      <c r="D36" s="3" t="e">
        <f>D34-D35</f>
        <v>#REF!</v>
      </c>
      <c r="E36" s="3" t="e">
        <f>E34-E35</f>
        <v>#REF!</v>
      </c>
      <c r="F36" s="140" t="e">
        <f t="shared" si="47"/>
        <v>#REF!</v>
      </c>
      <c r="G36" s="3" t="e">
        <f>G34-G35</f>
        <v>#REF!</v>
      </c>
      <c r="H36" s="3" t="e">
        <f>H34-H35</f>
        <v>#REF!</v>
      </c>
      <c r="I36" s="140" t="e">
        <f t="shared" si="48"/>
        <v>#REF!</v>
      </c>
      <c r="J36" s="3" t="e">
        <f>J34-J35</f>
        <v>#REF!</v>
      </c>
      <c r="K36" s="3" t="e">
        <f>K34-K35</f>
        <v>#REF!</v>
      </c>
      <c r="L36" s="149" t="e">
        <f>L34-L35</f>
        <v>#REF!</v>
      </c>
      <c r="M36" s="202" t="e">
        <f t="shared" si="60"/>
        <v>#REF!</v>
      </c>
      <c r="N36" s="202" t="e">
        <f>E36+H36+K36</f>
        <v>#REF!</v>
      </c>
      <c r="O36" s="140" t="e">
        <f>M36/N36</f>
        <v>#REF!</v>
      </c>
      <c r="P36" s="3" t="e">
        <f>P34-P35</f>
        <v>#REF!</v>
      </c>
      <c r="Q36" s="3" t="e">
        <f t="shared" ref="Q36:W36" si="63">Q34-Q35</f>
        <v>#REF!</v>
      </c>
      <c r="R36" s="140" t="e">
        <f t="shared" si="3"/>
        <v>#REF!</v>
      </c>
      <c r="S36" s="3" t="e">
        <f t="shared" si="63"/>
        <v>#REF!</v>
      </c>
      <c r="T36" s="3" t="e">
        <f t="shared" si="63"/>
        <v>#REF!</v>
      </c>
      <c r="U36" s="140" t="e">
        <f t="shared" si="4"/>
        <v>#REF!</v>
      </c>
      <c r="V36" s="3" t="e">
        <f>V34-V35</f>
        <v>#REF!</v>
      </c>
      <c r="W36" s="3" t="e">
        <f t="shared" si="63"/>
        <v>#REF!</v>
      </c>
      <c r="X36" s="140" t="e">
        <f t="shared" si="5"/>
        <v>#REF!</v>
      </c>
      <c r="Y36" s="202" t="e">
        <f t="shared" si="16"/>
        <v>#REF!</v>
      </c>
      <c r="Z36" s="202" t="e">
        <f t="shared" si="17"/>
        <v>#REF!</v>
      </c>
      <c r="AA36" s="148" t="e">
        <f t="shared" si="6"/>
        <v>#REF!</v>
      </c>
      <c r="AB36" s="157" t="e">
        <f>AB34-AB35</f>
        <v>#REF!</v>
      </c>
      <c r="AC36" s="3" t="e">
        <f>AC34-AC35</f>
        <v>#REF!</v>
      </c>
      <c r="AD36" s="140" t="e">
        <f>AB36/AC36</f>
        <v>#REF!</v>
      </c>
      <c r="AE36" s="3" t="e">
        <f>AE34-AE35</f>
        <v>#REF!</v>
      </c>
      <c r="AF36" s="3" t="e">
        <f>AF34-AF35</f>
        <v>#REF!</v>
      </c>
      <c r="AG36" s="140" t="e">
        <f>AE36/AF36</f>
        <v>#REF!</v>
      </c>
      <c r="AH36" s="3" t="e">
        <f>AH34-AH35</f>
        <v>#REF!</v>
      </c>
      <c r="AI36" s="3" t="e">
        <f>AI34-AI35</f>
        <v>#REF!</v>
      </c>
      <c r="AJ36" s="140" t="e">
        <f t="shared" ref="AJ36" si="64">AH36/AI36</f>
        <v>#REF!</v>
      </c>
      <c r="AK36" s="202" t="e">
        <f>AK34-AK35</f>
        <v>#REF!</v>
      </c>
      <c r="AL36" s="221" t="e">
        <f>AL34-AL35</f>
        <v>#REF!</v>
      </c>
      <c r="AM36" s="140" t="e">
        <f>AK36/AL36</f>
        <v>#REF!</v>
      </c>
      <c r="AN36" s="3" t="e">
        <f>AN34-AN35</f>
        <v>#REF!</v>
      </c>
      <c r="AO36" s="3" t="e">
        <f>AO34-AO35</f>
        <v>#REF!</v>
      </c>
      <c r="AP36" s="140" t="e">
        <f t="shared" si="62"/>
        <v>#REF!</v>
      </c>
      <c r="AQ36" s="3" t="e">
        <f>AQ34-AQ35</f>
        <v>#REF!</v>
      </c>
      <c r="AR36" s="3" t="e">
        <f>AR34-AR35</f>
        <v>#REF!</v>
      </c>
      <c r="AS36" s="140" t="e">
        <f t="shared" ref="AS36" si="65">AQ36/AR36</f>
        <v>#REF!</v>
      </c>
      <c r="AT36" s="3" t="e">
        <f>AT34-AT35</f>
        <v>#REF!</v>
      </c>
      <c r="AU36" s="3" t="e">
        <f>AU34-AU35</f>
        <v>#REF!</v>
      </c>
      <c r="AV36" s="140" t="e">
        <f>AT36/AU36</f>
        <v>#REF!</v>
      </c>
      <c r="AW36" s="202" t="e">
        <f t="shared" si="8"/>
        <v>#REF!</v>
      </c>
      <c r="AX36" s="202" t="e">
        <f>AO36+AR36+AU36</f>
        <v>#REF!</v>
      </c>
      <c r="AY36" s="140" t="e">
        <f t="shared" si="10"/>
        <v>#REF!</v>
      </c>
      <c r="AZ36" s="247" t="e">
        <f t="shared" si="11"/>
        <v>#REF!</v>
      </c>
      <c r="BA36" s="203" t="e">
        <f t="shared" si="59"/>
        <v>#REF!</v>
      </c>
      <c r="BB36" s="244" t="e">
        <f t="shared" si="57"/>
        <v>#REF!</v>
      </c>
      <c r="BC36" s="217" t="e">
        <f t="shared" si="12"/>
        <v>#REF!</v>
      </c>
      <c r="BD36" s="189" t="e">
        <f t="shared" si="13"/>
        <v>#REF!</v>
      </c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 s="87" customFormat="1" ht="60" customHeight="1">
      <c r="A37" s="85" t="s">
        <v>84</v>
      </c>
      <c r="B37" s="86" t="s">
        <v>85</v>
      </c>
      <c r="C37" s="248">
        <f>C36-C13</f>
        <v>10258357.609999999</v>
      </c>
      <c r="D37" s="138"/>
      <c r="E37" s="6"/>
      <c r="F37" s="6"/>
      <c r="G37" s="6"/>
      <c r="H37" s="6"/>
      <c r="I37" s="6"/>
      <c r="J37" s="6"/>
      <c r="K37" s="6"/>
      <c r="L37" s="6" t="e">
        <f>L36-L13</f>
        <v>#REF!</v>
      </c>
      <c r="M37" s="6"/>
      <c r="N37" s="6" t="e">
        <f>N36-N13</f>
        <v>#REF!</v>
      </c>
      <c r="O37" s="6" t="e">
        <f>L37/N37</f>
        <v>#REF!</v>
      </c>
      <c r="P37" s="6"/>
      <c r="Q37" s="6" t="e">
        <f>Q36-Q13</f>
        <v>#REF!</v>
      </c>
      <c r="R37" s="6"/>
      <c r="S37" s="6"/>
      <c r="T37" s="6" t="e">
        <f>T36-T13</f>
        <v>#REF!</v>
      </c>
      <c r="U37" s="6"/>
      <c r="V37" s="6"/>
      <c r="W37" s="6" t="e">
        <f>W36-W13</f>
        <v>#REF!</v>
      </c>
      <c r="X37" s="6"/>
      <c r="Y37" s="6" t="e">
        <f>Y36-Y13</f>
        <v>#REF!</v>
      </c>
      <c r="Z37" s="6" t="e">
        <f>Z36</f>
        <v>#REF!</v>
      </c>
      <c r="AA37" s="6" t="e">
        <f>Y37/Z37</f>
        <v>#REF!</v>
      </c>
      <c r="AB37" s="158"/>
      <c r="AC37" s="6" t="e">
        <f>AC36-AC13</f>
        <v>#REF!</v>
      </c>
      <c r="AD37" s="6"/>
      <c r="AE37" s="6"/>
      <c r="AF37" s="6" t="e">
        <f>AF36-AF13</f>
        <v>#REF!</v>
      </c>
      <c r="AG37" s="6"/>
      <c r="AH37" s="6"/>
      <c r="AI37" s="6" t="e">
        <f>AI36-AI13</f>
        <v>#REF!</v>
      </c>
      <c r="AJ37" s="6"/>
      <c r="AK37" s="258" t="e">
        <f>AK36-AK13</f>
        <v>#REF!</v>
      </c>
      <c r="AL37" s="258" t="e">
        <f>AL36-AL13</f>
        <v>#REF!</v>
      </c>
      <c r="AM37" s="6" t="e">
        <f>AK37/AL37</f>
        <v>#REF!</v>
      </c>
      <c r="AN37" s="6"/>
      <c r="AO37" s="6" t="e">
        <f>AO36-AO13</f>
        <v>#REF!</v>
      </c>
      <c r="AP37" s="6"/>
      <c r="AQ37" s="6"/>
      <c r="AR37" s="6" t="e">
        <f>AR36-AR13</f>
        <v>#REF!</v>
      </c>
      <c r="AS37" s="6"/>
      <c r="AT37" s="6"/>
      <c r="AU37" s="6" t="e">
        <f>AU36-AU13</f>
        <v>#REF!</v>
      </c>
      <c r="AV37" s="6"/>
      <c r="AW37" s="6" t="e">
        <f>AW36-AW13</f>
        <v>#REF!</v>
      </c>
      <c r="AX37" s="6" t="e">
        <f>AX36-AX13</f>
        <v>#REF!</v>
      </c>
      <c r="AY37" s="6" t="e">
        <f>AX37/AW37-1</f>
        <v>#REF!</v>
      </c>
      <c r="AZ37" s="6" t="e">
        <f>L37+Y37+AK37+AW37</f>
        <v>#REF!</v>
      </c>
      <c r="BA37" s="6" t="e">
        <f>BA36-BA13</f>
        <v>#REF!</v>
      </c>
      <c r="BB37" s="62" t="e">
        <f>AZ37/BA37</f>
        <v>#REF!</v>
      </c>
      <c r="BC37" s="217" t="e">
        <f t="shared" ref="BC37" si="66">AZ37-BA37</f>
        <v>#REF!</v>
      </c>
      <c r="BD37" s="189" t="e">
        <f t="shared" ref="BD37" si="67">AZ37/BA37</f>
        <v>#REF!</v>
      </c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 s="61" customFormat="1" ht="18.75" customHeight="1">
      <c r="A38" s="162">
        <v>7</v>
      </c>
      <c r="B38" s="201" t="s">
        <v>86</v>
      </c>
      <c r="C38" s="248">
        <f>C36/C13</f>
        <v>1.2669773679895249</v>
      </c>
      <c r="D38" s="206"/>
      <c r="E38" s="300" t="e">
        <f>BA36/BA13</f>
        <v>#REF!</v>
      </c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2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</row>
    <row r="39" spans="1:119" s="61" customFormat="1" ht="21.75" customHeight="1">
      <c r="A39" s="286" t="s">
        <v>87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1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</row>
    <row r="40" spans="1:119" s="96" customFormat="1" ht="33.75" customHeight="1">
      <c r="A40" s="49"/>
      <c r="B40" s="93" t="s">
        <v>88</v>
      </c>
      <c r="C40" s="49">
        <f>C34/C14</f>
        <v>0.51524606900824721</v>
      </c>
      <c r="D40" s="49" t="e">
        <f>D34/D14</f>
        <v>#REF!</v>
      </c>
      <c r="E40" s="49" t="e">
        <f>E34/E14</f>
        <v>#REF!</v>
      </c>
      <c r="F40" s="49" t="s">
        <v>89</v>
      </c>
      <c r="G40" s="49" t="e">
        <f>G34/G14</f>
        <v>#REF!</v>
      </c>
      <c r="H40" s="49" t="e">
        <f>H34/H14</f>
        <v>#REF!</v>
      </c>
      <c r="I40" s="49" t="s">
        <v>89</v>
      </c>
      <c r="J40" s="49"/>
      <c r="K40" s="49" t="e">
        <f>K34/K14</f>
        <v>#REF!</v>
      </c>
      <c r="L40" s="49" t="e">
        <f>L34/L14</f>
        <v>#REF!</v>
      </c>
      <c r="M40" s="49" t="e">
        <f>M34/M14</f>
        <v>#REF!</v>
      </c>
      <c r="N40" s="49" t="e">
        <f>N34/N14</f>
        <v>#REF!</v>
      </c>
      <c r="O40" s="49" t="s">
        <v>89</v>
      </c>
      <c r="P40" s="49" t="e">
        <f t="shared" ref="P40:S40" si="68">P34/P14</f>
        <v>#REF!</v>
      </c>
      <c r="Q40" s="49" t="e">
        <f t="shared" si="68"/>
        <v>#REF!</v>
      </c>
      <c r="R40" s="49" t="e">
        <f t="shared" si="68"/>
        <v>#REF!</v>
      </c>
      <c r="S40" s="49" t="e">
        <f t="shared" si="68"/>
        <v>#REF!</v>
      </c>
      <c r="T40" s="49" t="e">
        <f t="shared" ref="T40:AL40" si="69">T34/T14</f>
        <v>#REF!</v>
      </c>
      <c r="U40" s="49" t="s">
        <v>89</v>
      </c>
      <c r="V40" s="49" t="e">
        <f>V34/V14</f>
        <v>#REF!</v>
      </c>
      <c r="W40" s="49" t="e">
        <f t="shared" si="69"/>
        <v>#REF!</v>
      </c>
      <c r="X40" s="49" t="s">
        <v>89</v>
      </c>
      <c r="Y40" s="49" t="e">
        <f>Y34/Y14</f>
        <v>#REF!</v>
      </c>
      <c r="Z40" s="49" t="e">
        <f t="shared" si="69"/>
        <v>#REF!</v>
      </c>
      <c r="AA40" s="49" t="s">
        <v>89</v>
      </c>
      <c r="AB40" s="49" t="e">
        <f t="shared" si="69"/>
        <v>#REF!</v>
      </c>
      <c r="AC40" s="49" t="e">
        <f t="shared" si="69"/>
        <v>#REF!</v>
      </c>
      <c r="AD40" s="49"/>
      <c r="AE40" s="49" t="e">
        <f>AE34/AE14</f>
        <v>#REF!</v>
      </c>
      <c r="AF40" s="49" t="e">
        <f t="shared" si="69"/>
        <v>#REF!</v>
      </c>
      <c r="AG40" s="49" t="s">
        <v>89</v>
      </c>
      <c r="AH40" s="49" t="e">
        <f>AH34/AH14</f>
        <v>#REF!</v>
      </c>
      <c r="AI40" s="49" t="e">
        <f t="shared" si="69"/>
        <v>#REF!</v>
      </c>
      <c r="AJ40" s="49" t="s">
        <v>89</v>
      </c>
      <c r="AK40" s="49" t="e">
        <f t="shared" si="69"/>
        <v>#REF!</v>
      </c>
      <c r="AL40" s="49" t="e">
        <f t="shared" si="69"/>
        <v>#REF!</v>
      </c>
      <c r="AM40" s="49" t="s">
        <v>89</v>
      </c>
      <c r="AN40" s="49"/>
      <c r="AO40" s="49" t="e">
        <f t="shared" ref="AO40:BA40" si="70">AO34/AO14</f>
        <v>#REF!</v>
      </c>
      <c r="AP40" s="49"/>
      <c r="AQ40" s="49"/>
      <c r="AR40" s="49" t="e">
        <f t="shared" si="70"/>
        <v>#REF!</v>
      </c>
      <c r="AS40" s="49"/>
      <c r="AT40" s="49"/>
      <c r="AU40" s="49" t="e">
        <f t="shared" si="70"/>
        <v>#REF!</v>
      </c>
      <c r="AV40" s="49"/>
      <c r="AW40" s="49" t="e">
        <f t="shared" si="70"/>
        <v>#REF!</v>
      </c>
      <c r="AX40" s="49" t="e">
        <f t="shared" si="70"/>
        <v>#REF!</v>
      </c>
      <c r="AY40" s="49" t="e">
        <f t="shared" si="70"/>
        <v>#REF!</v>
      </c>
      <c r="AZ40" s="49" t="e">
        <f t="shared" si="70"/>
        <v>#REF!</v>
      </c>
      <c r="BA40" s="49" t="e">
        <f t="shared" si="70"/>
        <v>#REF!</v>
      </c>
      <c r="BB40" s="46" t="e">
        <f t="shared" ref="BB40:BB42" si="71">AZ40/BA40</f>
        <v>#REF!</v>
      </c>
      <c r="BC40" s="94" t="s">
        <v>89</v>
      </c>
      <c r="BD40" s="94" t="s">
        <v>89</v>
      </c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</row>
    <row r="41" spans="1:119" s="96" customFormat="1" ht="34.5" customHeight="1">
      <c r="A41" s="49"/>
      <c r="B41" s="93" t="s">
        <v>90</v>
      </c>
      <c r="C41" s="49">
        <f t="shared" ref="C41:N41" si="72">C36/C14</f>
        <v>0.50212282370604089</v>
      </c>
      <c r="D41" s="49" t="e">
        <f>D36/D14</f>
        <v>#REF!</v>
      </c>
      <c r="E41" s="49" t="e">
        <f t="shared" si="72"/>
        <v>#REF!</v>
      </c>
      <c r="F41" s="49" t="s">
        <v>89</v>
      </c>
      <c r="G41" s="49" t="e">
        <f t="shared" ref="G41" si="73">G36/G14</f>
        <v>#REF!</v>
      </c>
      <c r="H41" s="49" t="e">
        <f t="shared" si="72"/>
        <v>#REF!</v>
      </c>
      <c r="I41" s="49" t="s">
        <v>89</v>
      </c>
      <c r="J41" s="49"/>
      <c r="K41" s="49" t="e">
        <f t="shared" si="72"/>
        <v>#REF!</v>
      </c>
      <c r="L41" s="49" t="e">
        <f t="shared" si="72"/>
        <v>#REF!</v>
      </c>
      <c r="M41" s="49" t="e">
        <f>M36/M14</f>
        <v>#REF!</v>
      </c>
      <c r="N41" s="49" t="e">
        <f t="shared" si="72"/>
        <v>#REF!</v>
      </c>
      <c r="O41" s="49" t="s">
        <v>89</v>
      </c>
      <c r="P41" s="49" t="e">
        <f t="shared" ref="P41:S41" si="74">P36/P14</f>
        <v>#REF!</v>
      </c>
      <c r="Q41" s="49" t="e">
        <f t="shared" si="74"/>
        <v>#REF!</v>
      </c>
      <c r="R41" s="49" t="e">
        <f t="shared" si="74"/>
        <v>#REF!</v>
      </c>
      <c r="S41" s="49" t="e">
        <f t="shared" si="74"/>
        <v>#REF!</v>
      </c>
      <c r="T41" s="49" t="e">
        <f t="shared" ref="T41:AL41" si="75">T36/T14</f>
        <v>#REF!</v>
      </c>
      <c r="U41" s="49" t="s">
        <v>89</v>
      </c>
      <c r="V41" s="49" t="e">
        <f>V36/V14</f>
        <v>#REF!</v>
      </c>
      <c r="W41" s="49" t="e">
        <f t="shared" si="75"/>
        <v>#REF!</v>
      </c>
      <c r="X41" s="49" t="s">
        <v>89</v>
      </c>
      <c r="Y41" s="49" t="e">
        <f t="shared" si="75"/>
        <v>#REF!</v>
      </c>
      <c r="Z41" s="49" t="e">
        <f t="shared" si="75"/>
        <v>#REF!</v>
      </c>
      <c r="AA41" s="49" t="s">
        <v>89</v>
      </c>
      <c r="AB41" s="49" t="e">
        <f t="shared" ref="AB41" si="76">AB36/AB14</f>
        <v>#REF!</v>
      </c>
      <c r="AC41" s="49" t="e">
        <f t="shared" si="75"/>
        <v>#REF!</v>
      </c>
      <c r="AD41" s="49"/>
      <c r="AE41" s="49" t="e">
        <f t="shared" ref="AE41" si="77">AE36/AE14</f>
        <v>#REF!</v>
      </c>
      <c r="AF41" s="49" t="e">
        <f t="shared" si="75"/>
        <v>#REF!</v>
      </c>
      <c r="AG41" s="49" t="s">
        <v>89</v>
      </c>
      <c r="AH41" s="49" t="e">
        <f>AH36/AH14</f>
        <v>#REF!</v>
      </c>
      <c r="AI41" s="49" t="e">
        <f t="shared" si="75"/>
        <v>#REF!</v>
      </c>
      <c r="AJ41" s="49" t="s">
        <v>89</v>
      </c>
      <c r="AK41" s="49" t="e">
        <f t="shared" si="75"/>
        <v>#REF!</v>
      </c>
      <c r="AL41" s="49" t="e">
        <f t="shared" si="75"/>
        <v>#REF!</v>
      </c>
      <c r="AM41" s="49" t="s">
        <v>89</v>
      </c>
      <c r="AN41" s="49"/>
      <c r="AO41" s="49" t="e">
        <f t="shared" ref="AO41:BA41" si="78">AO36/AO14</f>
        <v>#REF!</v>
      </c>
      <c r="AP41" s="49"/>
      <c r="AQ41" s="49"/>
      <c r="AR41" s="49" t="e">
        <f t="shared" si="78"/>
        <v>#REF!</v>
      </c>
      <c r="AS41" s="49"/>
      <c r="AT41" s="49"/>
      <c r="AU41" s="49" t="e">
        <f t="shared" si="78"/>
        <v>#REF!</v>
      </c>
      <c r="AV41" s="49"/>
      <c r="AW41" s="49" t="e">
        <f t="shared" si="78"/>
        <v>#REF!</v>
      </c>
      <c r="AX41" s="49" t="e">
        <f t="shared" si="78"/>
        <v>#REF!</v>
      </c>
      <c r="AY41" s="49" t="e">
        <f t="shared" si="78"/>
        <v>#REF!</v>
      </c>
      <c r="AZ41" s="49" t="e">
        <f t="shared" si="78"/>
        <v>#REF!</v>
      </c>
      <c r="BA41" s="49" t="e">
        <f t="shared" si="78"/>
        <v>#REF!</v>
      </c>
      <c r="BB41" s="46" t="e">
        <f t="shared" si="71"/>
        <v>#REF!</v>
      </c>
      <c r="BC41" s="94" t="s">
        <v>89</v>
      </c>
      <c r="BD41" s="94" t="s">
        <v>89</v>
      </c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</row>
    <row r="42" spans="1:119" s="96" customFormat="1" ht="37.5" customHeight="1">
      <c r="A42" s="49"/>
      <c r="B42" s="93" t="s">
        <v>91</v>
      </c>
      <c r="C42" s="49">
        <f t="shared" ref="C42:N42" si="79">C36/C21</f>
        <v>1.0358303287582489</v>
      </c>
      <c r="D42" s="49" t="e">
        <f>D36/D21</f>
        <v>#REF!</v>
      </c>
      <c r="E42" s="49" t="e">
        <f t="shared" si="79"/>
        <v>#REF!</v>
      </c>
      <c r="F42" s="49" t="s">
        <v>89</v>
      </c>
      <c r="G42" s="49" t="e">
        <f t="shared" ref="G42" si="80">G36/G21</f>
        <v>#REF!</v>
      </c>
      <c r="H42" s="49" t="e">
        <f t="shared" si="79"/>
        <v>#REF!</v>
      </c>
      <c r="I42" s="49" t="s">
        <v>89</v>
      </c>
      <c r="J42" s="49"/>
      <c r="K42" s="49" t="e">
        <f t="shared" si="79"/>
        <v>#REF!</v>
      </c>
      <c r="L42" s="49" t="e">
        <f t="shared" si="79"/>
        <v>#REF!</v>
      </c>
      <c r="M42" s="49" t="e">
        <f>M36/M21</f>
        <v>#REF!</v>
      </c>
      <c r="N42" s="49" t="e">
        <f t="shared" si="79"/>
        <v>#REF!</v>
      </c>
      <c r="O42" s="49" t="s">
        <v>89</v>
      </c>
      <c r="P42" s="49" t="e">
        <f t="shared" ref="P42:S42" si="81">P36/P21</f>
        <v>#REF!</v>
      </c>
      <c r="Q42" s="49" t="e">
        <f t="shared" si="81"/>
        <v>#REF!</v>
      </c>
      <c r="R42" s="49" t="e">
        <f t="shared" si="81"/>
        <v>#REF!</v>
      </c>
      <c r="S42" s="49" t="e">
        <f t="shared" si="81"/>
        <v>#REF!</v>
      </c>
      <c r="T42" s="49" t="e">
        <f t="shared" ref="T42:AL42" si="82">T36/T21</f>
        <v>#REF!</v>
      </c>
      <c r="U42" s="49" t="s">
        <v>89</v>
      </c>
      <c r="V42" s="49" t="e">
        <f>V36/V21</f>
        <v>#REF!</v>
      </c>
      <c r="W42" s="49" t="e">
        <f t="shared" si="82"/>
        <v>#REF!</v>
      </c>
      <c r="X42" s="49" t="s">
        <v>89</v>
      </c>
      <c r="Y42" s="49" t="e">
        <f t="shared" si="82"/>
        <v>#REF!</v>
      </c>
      <c r="Z42" s="49" t="e">
        <f t="shared" si="82"/>
        <v>#REF!</v>
      </c>
      <c r="AA42" s="49" t="s">
        <v>89</v>
      </c>
      <c r="AB42" s="49" t="e">
        <f t="shared" ref="AB42" si="83">AB36/AB21</f>
        <v>#REF!</v>
      </c>
      <c r="AC42" s="49" t="e">
        <f t="shared" si="82"/>
        <v>#REF!</v>
      </c>
      <c r="AD42" s="49"/>
      <c r="AE42" s="49" t="e">
        <f t="shared" ref="AE42" si="84">AE36/AE21</f>
        <v>#REF!</v>
      </c>
      <c r="AF42" s="49" t="e">
        <f t="shared" si="82"/>
        <v>#REF!</v>
      </c>
      <c r="AG42" s="49" t="s">
        <v>89</v>
      </c>
      <c r="AH42" s="49" t="e">
        <f t="shared" ref="AH42" si="85">AH36/AH21</f>
        <v>#REF!</v>
      </c>
      <c r="AI42" s="49" t="e">
        <f t="shared" si="82"/>
        <v>#REF!</v>
      </c>
      <c r="AJ42" s="49" t="s">
        <v>89</v>
      </c>
      <c r="AK42" s="49" t="e">
        <f t="shared" si="82"/>
        <v>#REF!</v>
      </c>
      <c r="AL42" s="49" t="e">
        <f t="shared" si="82"/>
        <v>#REF!</v>
      </c>
      <c r="AM42" s="49" t="s">
        <v>89</v>
      </c>
      <c r="AN42" s="49"/>
      <c r="AO42" s="49" t="e">
        <f t="shared" ref="AO42:BA42" si="86">AO36/AO21</f>
        <v>#REF!</v>
      </c>
      <c r="AP42" s="49"/>
      <c r="AQ42" s="49"/>
      <c r="AR42" s="49" t="e">
        <f t="shared" si="86"/>
        <v>#REF!</v>
      </c>
      <c r="AS42" s="49"/>
      <c r="AT42" s="49"/>
      <c r="AU42" s="49" t="e">
        <f t="shared" si="86"/>
        <v>#REF!</v>
      </c>
      <c r="AV42" s="49"/>
      <c r="AW42" s="49" t="e">
        <f t="shared" si="86"/>
        <v>#REF!</v>
      </c>
      <c r="AX42" s="49" t="e">
        <f t="shared" si="86"/>
        <v>#REF!</v>
      </c>
      <c r="AY42" s="49" t="e">
        <f t="shared" si="86"/>
        <v>#REF!</v>
      </c>
      <c r="AZ42" s="49" t="e">
        <f t="shared" si="86"/>
        <v>#REF!</v>
      </c>
      <c r="BA42" s="49" t="e">
        <f t="shared" si="86"/>
        <v>#REF!</v>
      </c>
      <c r="BB42" s="46" t="e">
        <f t="shared" si="71"/>
        <v>#REF!</v>
      </c>
      <c r="BC42" s="94" t="s">
        <v>89</v>
      </c>
      <c r="BD42" s="94" t="s">
        <v>89</v>
      </c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</row>
    <row r="43" spans="1:119">
      <c r="C43" s="90"/>
      <c r="D43" s="90"/>
    </row>
    <row r="44" spans="1:119">
      <c r="C44" s="91"/>
      <c r="D44" s="91"/>
    </row>
    <row r="45" spans="1:119">
      <c r="C45" s="91"/>
      <c r="D45" s="91"/>
    </row>
    <row r="46" spans="1:119" s="119" customFormat="1" ht="26.25" customHeight="1">
      <c r="A46" s="115"/>
      <c r="B46" s="208" t="s">
        <v>92</v>
      </c>
      <c r="C46" s="109"/>
      <c r="D46" s="109"/>
      <c r="E46" s="116"/>
      <c r="F46" s="116"/>
      <c r="G46" s="116"/>
      <c r="H46" s="116"/>
      <c r="I46" s="116"/>
      <c r="J46" s="116"/>
      <c r="K46" s="294"/>
      <c r="L46" s="294"/>
      <c r="M46" s="294"/>
      <c r="N46" s="294"/>
      <c r="O46" s="116"/>
      <c r="P46" s="116"/>
      <c r="Q46" s="116"/>
      <c r="R46" s="116"/>
      <c r="S46" s="116"/>
      <c r="T46" s="116"/>
      <c r="U46" s="116"/>
      <c r="V46" s="298" t="s">
        <v>93</v>
      </c>
      <c r="W46" s="298"/>
      <c r="X46" s="298"/>
      <c r="Y46" s="298"/>
      <c r="Z46" s="118"/>
      <c r="AA46" s="118"/>
      <c r="AB46" s="117"/>
      <c r="AC46" s="117"/>
      <c r="AD46" s="117"/>
      <c r="AE46" s="117"/>
      <c r="BC46" s="213"/>
      <c r="BD46" s="191"/>
    </row>
    <row r="47" spans="1:119" s="127" customFormat="1" ht="15.75" customHeight="1">
      <c r="A47" s="120"/>
      <c r="B47" s="36"/>
      <c r="C47" s="36"/>
      <c r="D47" s="36"/>
      <c r="E47" s="116"/>
      <c r="F47" s="116"/>
      <c r="G47" s="116"/>
      <c r="H47" s="116"/>
      <c r="I47" s="116"/>
      <c r="J47" s="116"/>
      <c r="K47" s="121"/>
      <c r="L47" s="122"/>
      <c r="M47" s="122"/>
      <c r="N47" s="118"/>
      <c r="O47" s="116"/>
      <c r="P47" s="116"/>
      <c r="Q47" s="116"/>
      <c r="R47" s="116"/>
      <c r="S47" s="116"/>
      <c r="T47" s="116"/>
      <c r="U47" s="116"/>
      <c r="V47" s="116"/>
      <c r="W47" s="123"/>
      <c r="X47" s="123"/>
      <c r="Y47" s="124"/>
      <c r="Z47" s="125"/>
      <c r="AA47" s="126"/>
      <c r="AB47" s="125"/>
      <c r="AC47" s="125"/>
      <c r="AD47" s="125"/>
      <c r="AE47" s="125"/>
      <c r="AL47" s="119"/>
      <c r="BC47" s="144"/>
      <c r="BD47" s="192"/>
    </row>
    <row r="48" spans="1:119" s="34" customFormat="1" ht="33.75" customHeight="1">
      <c r="A48" s="110"/>
      <c r="B48" s="111" t="s">
        <v>94</v>
      </c>
      <c r="C48" s="110"/>
      <c r="D48" s="110"/>
      <c r="E48" s="112"/>
      <c r="F48" s="112"/>
      <c r="G48" s="112"/>
      <c r="H48" s="112"/>
      <c r="I48" s="112"/>
      <c r="J48" s="112"/>
      <c r="K48" s="295"/>
      <c r="L48" s="295"/>
      <c r="M48" s="295"/>
      <c r="N48" s="295"/>
      <c r="O48" s="216"/>
      <c r="P48" s="216"/>
      <c r="Q48" s="216"/>
      <c r="R48" s="216"/>
      <c r="S48" s="216"/>
      <c r="T48" s="216"/>
      <c r="U48" s="216"/>
      <c r="V48" s="299" t="s">
        <v>95</v>
      </c>
      <c r="W48" s="299"/>
      <c r="X48" s="299"/>
      <c r="Y48" s="299"/>
      <c r="Z48" s="112"/>
      <c r="AA48" s="112"/>
      <c r="AB48" s="159"/>
      <c r="AC48" s="112"/>
      <c r="AD48" s="112"/>
      <c r="AE48" s="112"/>
      <c r="AF48" s="113"/>
      <c r="AG48" s="113"/>
      <c r="AH48" s="113"/>
      <c r="AI48" s="214"/>
      <c r="AJ48" s="214"/>
      <c r="AK48" s="212"/>
      <c r="AL48" s="22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193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2"/>
      <c r="CT48" s="212"/>
      <c r="CU48" s="212"/>
      <c r="CV48" s="212"/>
      <c r="CW48" s="212"/>
      <c r="CX48" s="212"/>
      <c r="CY48" s="212"/>
      <c r="CZ48" s="212"/>
      <c r="DA48" s="212"/>
      <c r="DB48" s="212"/>
      <c r="DC48" s="212"/>
      <c r="DD48" s="212"/>
      <c r="DE48" s="212"/>
      <c r="DF48" s="212"/>
      <c r="DG48" s="212"/>
      <c r="DH48" s="212"/>
      <c r="DI48" s="212"/>
      <c r="DJ48" s="212"/>
      <c r="DK48" s="212"/>
      <c r="DL48" s="212"/>
      <c r="DM48" s="212"/>
      <c r="DN48" s="212"/>
      <c r="DO48" s="212"/>
    </row>
    <row r="49" spans="1:102" s="61" customFormat="1" ht="18"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114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60"/>
      <c r="BC49" s="60"/>
      <c r="BD49" s="95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</row>
    <row r="50" spans="1:102" ht="18">
      <c r="C50" s="91"/>
      <c r="D50" s="91"/>
      <c r="T50" s="39"/>
      <c r="U50" s="39"/>
      <c r="V50" s="39"/>
    </row>
    <row r="51" spans="1:102" s="31" customFormat="1" ht="17.25" customHeight="1">
      <c r="A51" s="23"/>
      <c r="B51" s="47"/>
      <c r="C51" s="25"/>
      <c r="D51" s="25"/>
      <c r="E51" s="25"/>
      <c r="F51" s="25"/>
      <c r="G51" s="25"/>
      <c r="H51" s="293"/>
      <c r="I51" s="293"/>
      <c r="J51" s="293"/>
      <c r="K51" s="293"/>
      <c r="L51" s="26"/>
      <c r="M51" s="26"/>
      <c r="N51" s="25"/>
      <c r="O51" s="25"/>
      <c r="P51" s="25"/>
      <c r="Q51" s="25"/>
      <c r="R51" s="25"/>
      <c r="S51" s="25"/>
      <c r="T51" s="39"/>
      <c r="U51" s="39"/>
      <c r="V51" s="39"/>
      <c r="W51" s="25"/>
      <c r="X51" s="25"/>
      <c r="Z51" s="32"/>
      <c r="BC51" s="23"/>
      <c r="BD51" s="194"/>
    </row>
    <row r="52" spans="1:102" s="137" customFormat="1" ht="15.75" customHeight="1">
      <c r="A52" s="131"/>
      <c r="B52" s="21"/>
      <c r="C52" s="132"/>
      <c r="D52" s="132"/>
      <c r="E52" s="132"/>
      <c r="F52" s="132"/>
      <c r="G52" s="132"/>
      <c r="H52" s="133"/>
      <c r="I52" s="133"/>
      <c r="J52" s="133"/>
      <c r="K52" s="134"/>
      <c r="L52" s="135"/>
      <c r="M52" s="135"/>
      <c r="N52" s="132"/>
      <c r="O52" s="132"/>
      <c r="P52" s="25"/>
      <c r="Q52" s="132"/>
      <c r="R52" s="132"/>
      <c r="S52" s="132"/>
      <c r="T52" s="136"/>
      <c r="U52" s="136"/>
      <c r="V52" s="136"/>
      <c r="W52" s="136"/>
      <c r="X52" s="136"/>
      <c r="Y52" s="136"/>
      <c r="Z52" s="136"/>
      <c r="AL52" s="223"/>
      <c r="BC52" s="131"/>
      <c r="BD52" s="195"/>
    </row>
    <row r="53" spans="1:102" s="29" customFormat="1" ht="15.75" customHeight="1">
      <c r="B53" s="48"/>
      <c r="C53" s="27"/>
      <c r="D53" s="27"/>
      <c r="E53" s="27"/>
      <c r="F53" s="27"/>
      <c r="G53" s="27"/>
      <c r="H53" s="291"/>
      <c r="I53" s="291"/>
      <c r="J53" s="291"/>
      <c r="K53" s="291"/>
      <c r="L53" s="27"/>
      <c r="M53" s="27"/>
      <c r="N53" s="28"/>
      <c r="O53" s="28"/>
      <c r="P53" s="28"/>
      <c r="Q53" s="28"/>
      <c r="R53" s="28"/>
      <c r="S53" s="28"/>
      <c r="T53" s="129"/>
      <c r="U53" s="129"/>
      <c r="V53" s="129"/>
      <c r="W53" s="129"/>
      <c r="X53" s="129"/>
      <c r="Y53" s="129"/>
      <c r="Z53" s="129"/>
      <c r="AA53" s="27"/>
      <c r="AB53" s="160"/>
      <c r="AC53" s="27"/>
      <c r="AD53" s="27"/>
      <c r="AE53" s="27"/>
      <c r="BD53" s="196"/>
    </row>
    <row r="55" spans="1:102">
      <c r="C55" s="92"/>
      <c r="D55" s="92"/>
    </row>
    <row r="56" spans="1:102">
      <c r="C56" s="92"/>
      <c r="D56" s="92"/>
    </row>
    <row r="57" spans="1:102">
      <c r="C57" s="92"/>
      <c r="D57" s="92"/>
    </row>
    <row r="58" spans="1:102">
      <c r="C58" s="92"/>
      <c r="D58" s="92"/>
    </row>
    <row r="59" spans="1:102">
      <c r="C59" s="92"/>
      <c r="D59" s="92"/>
    </row>
    <row r="60" spans="1:102">
      <c r="C60" s="92"/>
      <c r="D60" s="92"/>
    </row>
    <row r="61" spans="1:102" ht="15" customHeight="1">
      <c r="C61" s="92"/>
      <c r="D61" s="92"/>
    </row>
    <row r="62" spans="1:102" ht="15" customHeight="1">
      <c r="C62" s="92"/>
      <c r="D62" s="92"/>
    </row>
    <row r="63" spans="1:102" ht="18" customHeight="1">
      <c r="C63" s="92"/>
      <c r="D63" s="92"/>
    </row>
    <row r="64" spans="1:102">
      <c r="C64" s="92"/>
      <c r="D64" s="92"/>
    </row>
    <row r="65" spans="3:4">
      <c r="C65" s="92"/>
      <c r="D65" s="92"/>
    </row>
    <row r="66" spans="3:4">
      <c r="C66" s="92"/>
      <c r="D66" s="92"/>
    </row>
    <row r="67" spans="3:4">
      <c r="C67" s="92"/>
      <c r="D67" s="92"/>
    </row>
    <row r="68" spans="3:4">
      <c r="C68" s="92"/>
      <c r="D68" s="92"/>
    </row>
    <row r="69" spans="3:4">
      <c r="C69" s="92"/>
      <c r="D69" s="92"/>
    </row>
    <row r="70" spans="3:4">
      <c r="C70" s="92"/>
      <c r="D70" s="92"/>
    </row>
    <row r="71" spans="3:4">
      <c r="C71" s="92"/>
      <c r="D71" s="92"/>
    </row>
    <row r="72" spans="3:4">
      <c r="C72" s="92"/>
      <c r="D72" s="92"/>
    </row>
    <row r="73" spans="3:4">
      <c r="C73" s="92"/>
      <c r="D73" s="92"/>
    </row>
    <row r="74" spans="3:4">
      <c r="C74" s="92"/>
      <c r="D74" s="92"/>
    </row>
    <row r="75" spans="3:4">
      <c r="C75" s="155"/>
      <c r="D75" s="155"/>
    </row>
    <row r="76" spans="3:4">
      <c r="C76" s="155"/>
      <c r="D76" s="155"/>
    </row>
    <row r="77" spans="3:4">
      <c r="C77" s="155"/>
      <c r="D77" s="155"/>
    </row>
    <row r="78" spans="3:4">
      <c r="C78" s="155"/>
      <c r="D78" s="155"/>
    </row>
    <row r="79" spans="3:4">
      <c r="C79" s="155"/>
      <c r="D79" s="155"/>
    </row>
    <row r="80" spans="3:4">
      <c r="C80" s="155"/>
      <c r="D80" s="155"/>
    </row>
    <row r="81" spans="3:4">
      <c r="C81" s="155"/>
      <c r="D81" s="155"/>
    </row>
    <row r="82" spans="3:4">
      <c r="C82" s="155"/>
      <c r="D82" s="155"/>
    </row>
    <row r="83" spans="3:4">
      <c r="C83" s="155"/>
      <c r="D83" s="155"/>
    </row>
    <row r="84" spans="3:4">
      <c r="C84" s="155"/>
      <c r="D84" s="155"/>
    </row>
    <row r="85" spans="3:4">
      <c r="C85" s="155"/>
      <c r="D85" s="155"/>
    </row>
    <row r="86" spans="3:4">
      <c r="C86" s="155"/>
      <c r="D86" s="155"/>
    </row>
    <row r="87" spans="3:4">
      <c r="C87" s="155"/>
      <c r="D87" s="155"/>
    </row>
    <row r="88" spans="3:4">
      <c r="C88" s="155"/>
      <c r="D88" s="155"/>
    </row>
    <row r="89" spans="3:4">
      <c r="C89" s="155"/>
      <c r="D89" s="155"/>
    </row>
    <row r="90" spans="3:4">
      <c r="C90" s="155"/>
      <c r="D90" s="155"/>
    </row>
    <row r="91" spans="3:4">
      <c r="C91" s="155"/>
      <c r="D91" s="155"/>
    </row>
    <row r="92" spans="3:4">
      <c r="C92" s="155"/>
      <c r="D92" s="155"/>
    </row>
    <row r="93" spans="3:4">
      <c r="C93" s="155"/>
      <c r="D93" s="155"/>
    </row>
    <row r="94" spans="3:4">
      <c r="C94" s="155"/>
      <c r="D94" s="155"/>
    </row>
    <row r="95" spans="3:4" ht="15" customHeight="1">
      <c r="C95" s="155"/>
      <c r="D95" s="155"/>
    </row>
    <row r="96" spans="3:4">
      <c r="C96" s="155"/>
      <c r="D96" s="155"/>
    </row>
    <row r="97" spans="3:4">
      <c r="C97" s="155"/>
      <c r="D97" s="155"/>
    </row>
    <row r="98" spans="3:4">
      <c r="C98" s="155"/>
      <c r="D98" s="155"/>
    </row>
    <row r="99" spans="3:4">
      <c r="C99" s="155"/>
      <c r="D99" s="155"/>
    </row>
    <row r="100" spans="3:4">
      <c r="C100" s="155"/>
      <c r="D100" s="155"/>
    </row>
    <row r="101" spans="3:4">
      <c r="C101" s="155"/>
      <c r="D101" s="155"/>
    </row>
    <row r="102" spans="3:4">
      <c r="C102" s="155"/>
      <c r="D102" s="155"/>
    </row>
    <row r="103" spans="3:4">
      <c r="C103" s="155"/>
      <c r="D103" s="155"/>
    </row>
    <row r="104" spans="3:4">
      <c r="C104" s="155"/>
      <c r="D104" s="155"/>
    </row>
    <row r="105" spans="3:4">
      <c r="C105" s="155"/>
      <c r="D105" s="155"/>
    </row>
    <row r="106" spans="3:4">
      <c r="C106" s="155"/>
      <c r="D106" s="155"/>
    </row>
    <row r="107" spans="3:4">
      <c r="C107" s="155"/>
      <c r="D107" s="155"/>
    </row>
    <row r="108" spans="3:4">
      <c r="C108" s="155"/>
      <c r="D108" s="155"/>
    </row>
    <row r="109" spans="3:4">
      <c r="C109" s="155"/>
      <c r="D109" s="155"/>
    </row>
    <row r="110" spans="3:4">
      <c r="C110" s="155"/>
      <c r="D110" s="155"/>
    </row>
    <row r="111" spans="3:4">
      <c r="C111" s="155"/>
      <c r="D111" s="155"/>
    </row>
    <row r="112" spans="3:4">
      <c r="C112" s="155"/>
      <c r="D112" s="155"/>
    </row>
    <row r="113" spans="3:4">
      <c r="C113" s="155"/>
      <c r="D113" s="155"/>
    </row>
    <row r="114" spans="3:4">
      <c r="C114" s="155"/>
      <c r="D114" s="155"/>
    </row>
    <row r="115" spans="3:4">
      <c r="C115" s="155"/>
      <c r="D115" s="155"/>
    </row>
    <row r="116" spans="3:4">
      <c r="C116" s="155"/>
      <c r="D116" s="155"/>
    </row>
    <row r="117" spans="3:4">
      <c r="C117" s="155"/>
      <c r="D117" s="155"/>
    </row>
    <row r="118" spans="3:4">
      <c r="C118" s="155"/>
      <c r="D118" s="155"/>
    </row>
    <row r="119" spans="3:4">
      <c r="C119" s="155"/>
      <c r="D119" s="155"/>
    </row>
    <row r="120" spans="3:4">
      <c r="C120" s="155"/>
      <c r="D120" s="155"/>
    </row>
    <row r="121" spans="3:4">
      <c r="C121" s="155"/>
      <c r="D121" s="155"/>
    </row>
    <row r="122" spans="3:4">
      <c r="C122" s="155"/>
      <c r="D122" s="155"/>
    </row>
    <row r="123" spans="3:4">
      <c r="C123" s="155"/>
      <c r="D123" s="155"/>
    </row>
    <row r="124" spans="3:4">
      <c r="C124" s="155"/>
      <c r="D124" s="155"/>
    </row>
    <row r="125" spans="3:4">
      <c r="C125" s="155"/>
      <c r="D125" s="155"/>
    </row>
    <row r="126" spans="3:4">
      <c r="C126" s="155"/>
      <c r="D126" s="155"/>
    </row>
    <row r="127" spans="3:4">
      <c r="C127" s="155"/>
      <c r="D127" s="155"/>
    </row>
    <row r="128" spans="3:4">
      <c r="C128" s="155"/>
      <c r="D128" s="155"/>
    </row>
    <row r="129" spans="3:4">
      <c r="C129" s="155"/>
      <c r="D129" s="155"/>
    </row>
    <row r="130" spans="3:4">
      <c r="C130" s="155"/>
      <c r="D130" s="155"/>
    </row>
    <row r="131" spans="3:4">
      <c r="C131" s="155"/>
      <c r="D131" s="155"/>
    </row>
    <row r="132" spans="3:4">
      <c r="C132" s="155"/>
      <c r="D132" s="155"/>
    </row>
    <row r="133" spans="3:4">
      <c r="C133" s="155"/>
      <c r="D133" s="155"/>
    </row>
    <row r="134" spans="3:4">
      <c r="C134" s="155"/>
      <c r="D134" s="155"/>
    </row>
    <row r="135" spans="3:4">
      <c r="C135" s="155"/>
      <c r="D135" s="155"/>
    </row>
    <row r="136" spans="3:4">
      <c r="C136" s="155"/>
      <c r="D136" s="155"/>
    </row>
    <row r="137" spans="3:4">
      <c r="C137" s="155"/>
      <c r="D137" s="155"/>
    </row>
    <row r="138" spans="3:4">
      <c r="C138" s="155"/>
      <c r="D138" s="155"/>
    </row>
    <row r="139" spans="3:4">
      <c r="C139" s="155"/>
      <c r="D139" s="155"/>
    </row>
    <row r="140" spans="3:4">
      <c r="C140" s="155"/>
      <c r="D140" s="155"/>
    </row>
    <row r="141" spans="3:4">
      <c r="C141" s="155"/>
      <c r="D141" s="155"/>
    </row>
    <row r="142" spans="3:4">
      <c r="C142" s="155"/>
      <c r="D142" s="155"/>
    </row>
    <row r="143" spans="3:4">
      <c r="C143" s="155"/>
      <c r="D143" s="155"/>
    </row>
    <row r="144" spans="3:4">
      <c r="C144" s="155"/>
      <c r="D144" s="155"/>
    </row>
    <row r="145" spans="3:4">
      <c r="C145" s="155"/>
      <c r="D145" s="155"/>
    </row>
    <row r="146" spans="3:4">
      <c r="C146" s="155"/>
      <c r="D146" s="155"/>
    </row>
    <row r="147" spans="3:4">
      <c r="C147" s="155"/>
      <c r="D147" s="155"/>
    </row>
    <row r="148" spans="3:4">
      <c r="C148" s="155"/>
      <c r="D148" s="155"/>
    </row>
    <row r="149" spans="3:4">
      <c r="C149" s="155"/>
      <c r="D149" s="155"/>
    </row>
    <row r="150" spans="3:4">
      <c r="C150" s="155"/>
      <c r="D150" s="155"/>
    </row>
    <row r="151" spans="3:4">
      <c r="C151" s="155"/>
      <c r="D151" s="155"/>
    </row>
    <row r="152" spans="3:4">
      <c r="C152" s="155"/>
      <c r="D152" s="155"/>
    </row>
    <row r="153" spans="3:4">
      <c r="C153" s="155"/>
      <c r="D153" s="155"/>
    </row>
    <row r="154" spans="3:4">
      <c r="C154" s="155"/>
      <c r="D154" s="155"/>
    </row>
    <row r="155" spans="3:4">
      <c r="C155" s="155"/>
      <c r="D155" s="155"/>
    </row>
    <row r="156" spans="3:4">
      <c r="C156" s="155"/>
      <c r="D156" s="155"/>
    </row>
    <row r="157" spans="3:4">
      <c r="C157" s="155"/>
      <c r="D157" s="155"/>
    </row>
    <row r="158" spans="3:4">
      <c r="C158" s="155"/>
      <c r="D158" s="155"/>
    </row>
    <row r="159" spans="3:4">
      <c r="C159" s="155"/>
      <c r="D159" s="155"/>
    </row>
  </sheetData>
  <mergeCells count="55">
    <mergeCell ref="C7:H7"/>
    <mergeCell ref="BA1:BC1"/>
    <mergeCell ref="BA3:BC3"/>
    <mergeCell ref="C6:H6"/>
    <mergeCell ref="D11:E11"/>
    <mergeCell ref="G11:H11"/>
    <mergeCell ref="J11:K11"/>
    <mergeCell ref="D10:N10"/>
    <mergeCell ref="BC10:BC12"/>
    <mergeCell ref="I11:I12"/>
    <mergeCell ref="P10:Z10"/>
    <mergeCell ref="U11:U12"/>
    <mergeCell ref="X11:X12"/>
    <mergeCell ref="U6:Z6"/>
    <mergeCell ref="U7:Z7"/>
    <mergeCell ref="B9:BA9"/>
    <mergeCell ref="H53:K53"/>
    <mergeCell ref="Y11:Z11"/>
    <mergeCell ref="H51:K51"/>
    <mergeCell ref="K46:N46"/>
    <mergeCell ref="K48:N48"/>
    <mergeCell ref="P11:Q11"/>
    <mergeCell ref="S11:T11"/>
    <mergeCell ref="V11:W11"/>
    <mergeCell ref="M11:N11"/>
    <mergeCell ref="L11:L12"/>
    <mergeCell ref="V46:Y46"/>
    <mergeCell ref="V48:Y48"/>
    <mergeCell ref="A39:BD39"/>
    <mergeCell ref="E38:BD38"/>
    <mergeCell ref="A10:A12"/>
    <mergeCell ref="AK11:AL11"/>
    <mergeCell ref="AK10:AL10"/>
    <mergeCell ref="B10:B12"/>
    <mergeCell ref="AB11:AD11"/>
    <mergeCell ref="AE11:AG11"/>
    <mergeCell ref="AH11:AJ11"/>
    <mergeCell ref="AB10:AJ10"/>
    <mergeCell ref="C10:C12"/>
    <mergeCell ref="AN10:AY10"/>
    <mergeCell ref="BD10:BD12"/>
    <mergeCell ref="F11:F12"/>
    <mergeCell ref="O10:O12"/>
    <mergeCell ref="BB10:BB12"/>
    <mergeCell ref="AW11:AX11"/>
    <mergeCell ref="R11:R12"/>
    <mergeCell ref="AY11:AY12"/>
    <mergeCell ref="AZ10:BA11"/>
    <mergeCell ref="AN11:AO11"/>
    <mergeCell ref="AP11:AP12"/>
    <mergeCell ref="AQ11:AR11"/>
    <mergeCell ref="AS11:AS12"/>
    <mergeCell ref="AV11:AV12"/>
    <mergeCell ref="AT11:AU11"/>
    <mergeCell ref="AM10:AM12"/>
  </mergeCells>
  <phoneticPr fontId="9" type="noConversion"/>
  <conditionalFormatting sqref="B47:J47 B52 Y47">
    <cfRule type="expression" dxfId="6" priority="9" stopIfTrue="1">
      <formula>"c$59&lt;&gt;c$28"</formula>
    </cfRule>
    <cfRule type="cellIs" dxfId="5" priority="10" stopIfTrue="1" operator="equal">
      <formula>еслиош()</formula>
    </cfRule>
  </conditionalFormatting>
  <conditionalFormatting sqref="O21:O33">
    <cfRule type="cellIs" dxfId="4" priority="4" operator="greaterThan">
      <formula>100</formula>
    </cfRule>
  </conditionalFormatting>
  <conditionalFormatting sqref="O21:O29">
    <cfRule type="cellIs" dxfId="3" priority="3" operator="greaterThan">
      <formula>100</formula>
    </cfRule>
  </conditionalFormatting>
  <conditionalFormatting sqref="F21:F33">
    <cfRule type="cellIs" dxfId="2" priority="1" operator="greaterThan">
      <formula>100</formula>
    </cfRule>
  </conditionalFormatting>
  <pageMargins left="0" right="0" top="0" bottom="0" header="0.51181102362204722" footer="0.51181102362204722"/>
  <pageSetup paperSize="9" scale="40" orientation="landscape" r:id="rId1"/>
  <headerFooter alignWithMargins="0"/>
  <colBreaks count="1" manualBreakCount="1">
    <brk id="56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theme="7" tint="0.39997558519241921"/>
    <pageSetUpPr fitToPage="1"/>
  </sheetPr>
  <dimension ref="A1:BJ41"/>
  <sheetViews>
    <sheetView view="pageBreakPreview" zoomScale="65" zoomScaleSheetLayoutView="65" workbookViewId="0">
      <selection activeCell="B30" sqref="B30"/>
    </sheetView>
  </sheetViews>
  <sheetFormatPr defaultColWidth="9.140625" defaultRowHeight="15" outlineLevelCol="2"/>
  <cols>
    <col min="1" max="1" width="5.5703125" style="8" customWidth="1"/>
    <col min="2" max="2" width="46.85546875" style="9" customWidth="1"/>
    <col min="3" max="3" width="18.140625" style="10" hidden="1" customWidth="1"/>
    <col min="4" max="6" width="18.140625" style="9" hidden="1" customWidth="1" outlineLevel="2"/>
    <col min="7" max="7" width="13.28515625" style="9" hidden="1" customWidth="1" outlineLevel="1" collapsed="1"/>
    <col min="8" max="10" width="18.140625" style="9" hidden="1" customWidth="1" outlineLevel="2"/>
    <col min="11" max="11" width="13.140625" style="9" hidden="1" customWidth="1" outlineLevel="1" collapsed="1"/>
    <col min="12" max="14" width="18.140625" style="9" hidden="1" customWidth="1" outlineLevel="2"/>
    <col min="15" max="15" width="13.7109375" style="9" hidden="1" customWidth="1" outlineLevel="1" collapsed="1"/>
    <col min="16" max="16" width="13.7109375" style="9" hidden="1" customWidth="1" outlineLevel="1"/>
    <col min="17" max="17" width="15.140625" style="9" customWidth="1" outlineLevel="1"/>
    <col min="18" max="18" width="14.85546875" style="9" hidden="1" customWidth="1" outlineLevel="1"/>
    <col min="19" max="19" width="14.42578125" style="9" hidden="1" customWidth="1"/>
    <col min="20" max="20" width="15.7109375" style="9" hidden="1" customWidth="1"/>
    <col min="21" max="21" width="14.140625" style="9" hidden="1" customWidth="1" outlineLevel="1"/>
    <col min="22" max="22" width="12.140625" style="9" hidden="1" customWidth="1" outlineLevel="1"/>
    <col min="23" max="23" width="14" style="9" hidden="1" customWidth="1" outlineLevel="1"/>
    <col min="24" max="24" width="13.140625" style="9" customWidth="1" outlineLevel="1"/>
    <col min="25" max="25" width="14.42578125" style="9" customWidth="1" outlineLevel="1"/>
    <col min="26" max="26" width="16" style="9" hidden="1" customWidth="1" outlineLevel="1"/>
    <col min="27" max="28" width="14.42578125" style="9" hidden="1" customWidth="1"/>
    <col min="29" max="31" width="14.5703125" style="9" hidden="1" customWidth="1" outlineLevel="1"/>
    <col min="32" max="32" width="14.5703125" style="9" customWidth="1" outlineLevel="1"/>
    <col min="33" max="33" width="15.7109375" style="9" customWidth="1" outlineLevel="1"/>
    <col min="34" max="34" width="16.140625" style="9" hidden="1" customWidth="1"/>
    <col min="35" max="36" width="13.85546875" style="9" hidden="1" customWidth="1"/>
    <col min="37" max="37" width="14.42578125" style="9" hidden="1" customWidth="1" outlineLevel="1"/>
    <col min="38" max="38" width="14.140625" style="9" hidden="1" customWidth="1" outlineLevel="1"/>
    <col min="39" max="39" width="14.7109375" style="9" hidden="1" customWidth="1" outlineLevel="1"/>
    <col min="40" max="40" width="14.7109375" style="9" customWidth="1" outlineLevel="1"/>
    <col min="41" max="42" width="15.42578125" style="9" customWidth="1" outlineLevel="1"/>
    <col min="43" max="44" width="14.85546875" style="9" customWidth="1"/>
    <col min="45" max="46" width="14.7109375" style="9" customWidth="1" outlineLevel="1"/>
    <col min="47" max="48" width="13.85546875" style="9" customWidth="1" outlineLevel="1"/>
    <col min="49" max="50" width="16.28515625" style="9" customWidth="1" outlineLevel="1"/>
    <col min="51" max="51" width="15.85546875" style="9" customWidth="1"/>
    <col min="52" max="52" width="16.28515625" style="11" customWidth="1"/>
    <col min="53" max="53" width="16.85546875" style="9" customWidth="1"/>
    <col min="54" max="60" width="9.140625" style="9"/>
    <col min="61" max="62" width="9.140625" style="101"/>
    <col min="63" max="16384" width="9.140625" style="9"/>
  </cols>
  <sheetData>
    <row r="1" spans="1:53" s="37" customFormat="1" ht="20.25">
      <c r="A1" s="36"/>
      <c r="C1" s="38"/>
      <c r="U1" s="39"/>
      <c r="V1" s="39"/>
      <c r="W1" s="39"/>
      <c r="X1" s="39"/>
      <c r="AQ1" s="50"/>
      <c r="AR1" s="50"/>
      <c r="AS1" s="50"/>
      <c r="AT1" s="50"/>
      <c r="AU1" s="50"/>
      <c r="AV1" s="50"/>
      <c r="AY1" s="50"/>
      <c r="AZ1" s="51"/>
      <c r="BA1" s="219" t="s">
        <v>96</v>
      </c>
    </row>
    <row r="2" spans="1:53" s="37" customFormat="1" ht="18">
      <c r="A2" s="36"/>
      <c r="C2" s="38"/>
      <c r="S2" s="100"/>
      <c r="T2" s="100"/>
      <c r="U2" s="45"/>
      <c r="V2" s="45"/>
      <c r="W2" s="45"/>
      <c r="X2" s="45"/>
      <c r="Y2" s="100"/>
      <c r="Z2" s="100"/>
      <c r="AQ2" s="50"/>
      <c r="AR2" s="50"/>
      <c r="AS2" s="50"/>
      <c r="AT2" s="50"/>
      <c r="AU2" s="50"/>
      <c r="AV2" s="50"/>
      <c r="AY2" s="50"/>
      <c r="AZ2" s="51"/>
      <c r="BA2" s="52"/>
    </row>
    <row r="3" spans="1:53" s="37" customFormat="1" ht="18">
      <c r="A3" s="36"/>
      <c r="C3" s="38"/>
      <c r="U3" s="45"/>
      <c r="V3" s="45"/>
      <c r="W3" s="45"/>
      <c r="X3" s="45"/>
      <c r="AE3" s="42"/>
      <c r="AF3" s="42"/>
      <c r="AQ3" s="50"/>
      <c r="AR3" s="50"/>
      <c r="AS3" s="50"/>
      <c r="AT3" s="50"/>
      <c r="AU3" s="50"/>
      <c r="AV3" s="50"/>
      <c r="AY3" s="50"/>
      <c r="AZ3" s="9"/>
      <c r="BA3" s="220" t="s">
        <v>0</v>
      </c>
    </row>
    <row r="4" spans="1:53" s="37" customFormat="1" ht="18">
      <c r="A4" s="36"/>
      <c r="C4" s="38"/>
      <c r="U4" s="45"/>
      <c r="V4" s="45"/>
      <c r="W4" s="45"/>
      <c r="X4" s="45"/>
      <c r="AE4" s="42"/>
      <c r="AF4" s="42"/>
      <c r="AM4" s="51"/>
      <c r="AN4" s="51"/>
      <c r="AO4" s="53"/>
      <c r="AP4" s="53"/>
      <c r="AQ4" s="50"/>
      <c r="AR4" s="50"/>
      <c r="AS4" s="50"/>
      <c r="AT4" s="50"/>
      <c r="AU4" s="50"/>
      <c r="AV4" s="50"/>
      <c r="AY4" s="50"/>
      <c r="AZ4" s="9"/>
      <c r="BA4" s="220" t="s">
        <v>97</v>
      </c>
    </row>
    <row r="5" spans="1:53" s="37" customFormat="1" ht="18">
      <c r="A5" s="36"/>
      <c r="C5" s="38"/>
      <c r="U5" s="45"/>
      <c r="V5" s="45"/>
      <c r="W5" s="45"/>
      <c r="X5" s="45"/>
      <c r="AE5" s="42"/>
      <c r="AF5" s="42"/>
      <c r="AM5" s="51"/>
      <c r="AN5" s="51"/>
      <c r="AO5" s="53"/>
      <c r="AP5" s="53"/>
      <c r="AQ5" s="50"/>
      <c r="AR5" s="50"/>
      <c r="AS5" s="50"/>
      <c r="AT5" s="50"/>
      <c r="AU5" s="50"/>
      <c r="AV5" s="50"/>
      <c r="AW5" s="50"/>
      <c r="AX5" s="50"/>
      <c r="AY5" s="50"/>
      <c r="AZ5" s="41"/>
    </row>
    <row r="6" spans="1:53" s="37" customFormat="1" ht="18">
      <c r="A6" s="36"/>
      <c r="C6" s="38"/>
      <c r="AM6" s="40"/>
      <c r="AN6" s="40"/>
      <c r="AZ6" s="41"/>
    </row>
    <row r="7" spans="1:53" s="37" customFormat="1" ht="18">
      <c r="A7" s="36"/>
      <c r="B7" s="316" t="s">
        <v>133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41"/>
    </row>
    <row r="8" spans="1:53" s="37" customFormat="1" ht="18">
      <c r="A8" s="36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41"/>
    </row>
    <row r="9" spans="1:53" s="37" customFormat="1" ht="18.75">
      <c r="A9" s="36"/>
      <c r="B9" s="43"/>
      <c r="C9" s="44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1"/>
    </row>
    <row r="10" spans="1:53" ht="15" customHeight="1">
      <c r="B10" s="12" t="s">
        <v>2</v>
      </c>
      <c r="C10" s="13"/>
      <c r="D10" s="14"/>
      <c r="E10" s="14"/>
      <c r="F10" s="14"/>
      <c r="G10" s="318" t="s">
        <v>98</v>
      </c>
      <c r="H10" s="318"/>
      <c r="I10" s="318"/>
      <c r="J10" s="318"/>
      <c r="K10" s="318"/>
      <c r="L10" s="318"/>
      <c r="M10" s="318"/>
      <c r="N10" s="318"/>
      <c r="O10" s="318"/>
      <c r="P10" s="14"/>
      <c r="R10" s="306" t="s">
        <v>3</v>
      </c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3" ht="30.6" customHeight="1">
      <c r="B11" s="12" t="s">
        <v>99</v>
      </c>
      <c r="C11" s="13"/>
      <c r="D11" s="14"/>
      <c r="E11" s="14"/>
      <c r="F11" s="14"/>
      <c r="G11" s="318" t="s">
        <v>5</v>
      </c>
      <c r="H11" s="318"/>
      <c r="I11" s="318"/>
      <c r="J11" s="318"/>
      <c r="K11" s="318"/>
      <c r="L11" s="318"/>
      <c r="M11" s="318"/>
      <c r="N11" s="318"/>
      <c r="O11" s="318"/>
      <c r="P11" s="14"/>
      <c r="R11" s="306" t="s">
        <v>5</v>
      </c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1:53" ht="15" customHeight="1">
      <c r="B12" s="12"/>
      <c r="C12" s="13"/>
      <c r="D12" s="14"/>
      <c r="E12" s="14"/>
      <c r="F12" s="14"/>
      <c r="G12" s="24"/>
      <c r="H12" s="35"/>
      <c r="I12" s="35"/>
      <c r="J12" s="14"/>
      <c r="K12" s="14"/>
      <c r="L12" s="14"/>
      <c r="M12" s="14"/>
      <c r="N12" s="14"/>
      <c r="O12" s="14"/>
      <c r="P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3"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</row>
    <row r="14" spans="1:53" ht="31.5" customHeight="1">
      <c r="A14" s="312" t="s">
        <v>8</v>
      </c>
      <c r="B14" s="313" t="s">
        <v>100</v>
      </c>
      <c r="C14" s="313" t="s">
        <v>101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4" t="s">
        <v>130</v>
      </c>
      <c r="R14" s="320" t="s">
        <v>126</v>
      </c>
      <c r="S14" s="321"/>
      <c r="T14" s="321"/>
      <c r="U14" s="321"/>
      <c r="V14" s="321"/>
      <c r="W14" s="321"/>
      <c r="X14" s="321"/>
      <c r="Y14" s="322"/>
      <c r="Z14" s="320" t="s">
        <v>127</v>
      </c>
      <c r="AA14" s="321"/>
      <c r="AB14" s="321"/>
      <c r="AC14" s="321"/>
      <c r="AD14" s="321"/>
      <c r="AE14" s="321"/>
      <c r="AF14" s="321"/>
      <c r="AG14" s="322"/>
      <c r="AH14" s="320" t="s">
        <v>128</v>
      </c>
      <c r="AI14" s="321"/>
      <c r="AJ14" s="321"/>
      <c r="AK14" s="321"/>
      <c r="AL14" s="321"/>
      <c r="AM14" s="321"/>
      <c r="AN14" s="321"/>
      <c r="AO14" s="322"/>
      <c r="AP14" s="320" t="s">
        <v>129</v>
      </c>
      <c r="AQ14" s="321"/>
      <c r="AR14" s="321"/>
      <c r="AS14" s="321"/>
      <c r="AT14" s="321"/>
      <c r="AU14" s="321"/>
      <c r="AV14" s="321"/>
      <c r="AW14" s="322"/>
      <c r="AX14" s="319" t="s">
        <v>135</v>
      </c>
      <c r="AY14" s="319" t="s">
        <v>134</v>
      </c>
      <c r="AZ14" s="330" t="s">
        <v>11</v>
      </c>
      <c r="BA14" s="331" t="s">
        <v>12</v>
      </c>
    </row>
    <row r="15" spans="1:53" ht="49.5" customHeight="1">
      <c r="A15" s="312"/>
      <c r="B15" s="313"/>
      <c r="C15" s="315" t="s">
        <v>102</v>
      </c>
      <c r="D15" s="315"/>
      <c r="E15" s="315"/>
      <c r="F15" s="313" t="s">
        <v>103</v>
      </c>
      <c r="G15" s="315" t="s">
        <v>104</v>
      </c>
      <c r="H15" s="236"/>
      <c r="I15" s="236"/>
      <c r="J15" s="313"/>
      <c r="K15" s="315" t="s">
        <v>105</v>
      </c>
      <c r="L15" s="315" t="s">
        <v>104</v>
      </c>
      <c r="M15" s="315" t="s">
        <v>104</v>
      </c>
      <c r="N15" s="315" t="s">
        <v>104</v>
      </c>
      <c r="O15" s="315" t="s">
        <v>106</v>
      </c>
      <c r="P15" s="315" t="s">
        <v>107</v>
      </c>
      <c r="Q15" s="314"/>
      <c r="R15" s="323" t="s">
        <v>108</v>
      </c>
      <c r="S15" s="324"/>
      <c r="T15" s="323" t="s">
        <v>109</v>
      </c>
      <c r="U15" s="324"/>
      <c r="V15" s="323" t="s">
        <v>110</v>
      </c>
      <c r="W15" s="324"/>
      <c r="X15" s="320" t="s">
        <v>103</v>
      </c>
      <c r="Y15" s="322"/>
      <c r="Z15" s="323" t="s">
        <v>19</v>
      </c>
      <c r="AA15" s="324"/>
      <c r="AB15" s="323" t="s">
        <v>21</v>
      </c>
      <c r="AC15" s="324"/>
      <c r="AD15" s="323" t="s">
        <v>22</v>
      </c>
      <c r="AE15" s="324"/>
      <c r="AF15" s="325" t="s">
        <v>111</v>
      </c>
      <c r="AG15" s="326"/>
      <c r="AH15" s="323" t="s">
        <v>24</v>
      </c>
      <c r="AI15" s="324"/>
      <c r="AJ15" s="323" t="s">
        <v>25</v>
      </c>
      <c r="AK15" s="324"/>
      <c r="AL15" s="323" t="s">
        <v>26</v>
      </c>
      <c r="AM15" s="324"/>
      <c r="AN15" s="320" t="s">
        <v>112</v>
      </c>
      <c r="AO15" s="322"/>
      <c r="AP15" s="323" t="s">
        <v>28</v>
      </c>
      <c r="AQ15" s="324"/>
      <c r="AR15" s="323" t="s">
        <v>30</v>
      </c>
      <c r="AS15" s="324"/>
      <c r="AT15" s="323" t="s">
        <v>31</v>
      </c>
      <c r="AU15" s="324"/>
      <c r="AV15" s="320" t="s">
        <v>113</v>
      </c>
      <c r="AW15" s="322"/>
      <c r="AX15" s="319"/>
      <c r="AY15" s="319"/>
      <c r="AZ15" s="330"/>
      <c r="BA15" s="331"/>
    </row>
    <row r="16" spans="1:53" ht="31.5" customHeight="1">
      <c r="A16" s="312"/>
      <c r="B16" s="313"/>
      <c r="C16" s="237" t="s">
        <v>108</v>
      </c>
      <c r="D16" s="237" t="s">
        <v>109</v>
      </c>
      <c r="E16" s="237" t="s">
        <v>110</v>
      </c>
      <c r="F16" s="313"/>
      <c r="G16" s="315"/>
      <c r="H16" s="237"/>
      <c r="I16" s="237"/>
      <c r="J16" s="313"/>
      <c r="K16" s="315"/>
      <c r="L16" s="315"/>
      <c r="M16" s="315"/>
      <c r="N16" s="315"/>
      <c r="O16" s="315"/>
      <c r="P16" s="315"/>
      <c r="Q16" s="314"/>
      <c r="R16" s="238" t="s">
        <v>35</v>
      </c>
      <c r="S16" s="237" t="s">
        <v>36</v>
      </c>
      <c r="T16" s="237" t="s">
        <v>35</v>
      </c>
      <c r="U16" s="237" t="s">
        <v>36</v>
      </c>
      <c r="V16" s="237" t="s">
        <v>35</v>
      </c>
      <c r="W16" s="237" t="s">
        <v>36</v>
      </c>
      <c r="X16" s="237" t="s">
        <v>35</v>
      </c>
      <c r="Y16" s="239" t="s">
        <v>36</v>
      </c>
      <c r="Z16" s="239" t="s">
        <v>35</v>
      </c>
      <c r="AA16" s="237" t="s">
        <v>36</v>
      </c>
      <c r="AB16" s="237" t="s">
        <v>35</v>
      </c>
      <c r="AC16" s="237" t="s">
        <v>36</v>
      </c>
      <c r="AD16" s="237" t="s">
        <v>35</v>
      </c>
      <c r="AE16" s="237" t="s">
        <v>36</v>
      </c>
      <c r="AF16" s="239" t="s">
        <v>35</v>
      </c>
      <c r="AG16" s="239" t="s">
        <v>36</v>
      </c>
      <c r="AH16" s="237" t="s">
        <v>35</v>
      </c>
      <c r="AI16" s="237" t="s">
        <v>36</v>
      </c>
      <c r="AJ16" s="237" t="s">
        <v>35</v>
      </c>
      <c r="AK16" s="237" t="s">
        <v>36</v>
      </c>
      <c r="AL16" s="237" t="s">
        <v>35</v>
      </c>
      <c r="AM16" s="237" t="s">
        <v>36</v>
      </c>
      <c r="AN16" s="237" t="s">
        <v>35</v>
      </c>
      <c r="AO16" s="239" t="s">
        <v>36</v>
      </c>
      <c r="AP16" s="239" t="s">
        <v>35</v>
      </c>
      <c r="AQ16" s="237" t="s">
        <v>36</v>
      </c>
      <c r="AR16" s="237" t="s">
        <v>35</v>
      </c>
      <c r="AS16" s="237" t="s">
        <v>36</v>
      </c>
      <c r="AT16" s="237" t="s">
        <v>35</v>
      </c>
      <c r="AU16" s="237" t="s">
        <v>36</v>
      </c>
      <c r="AV16" s="237" t="s">
        <v>35</v>
      </c>
      <c r="AW16" s="239" t="s">
        <v>36</v>
      </c>
      <c r="AX16" s="319"/>
      <c r="AY16" s="319"/>
      <c r="AZ16" s="330"/>
      <c r="BA16" s="331"/>
    </row>
    <row r="17" spans="1:62" s="15" customFormat="1" ht="30" customHeight="1">
      <c r="A17" s="235" t="s">
        <v>114</v>
      </c>
      <c r="B17" s="327" t="s">
        <v>115</v>
      </c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328"/>
      <c r="AY17" s="328"/>
      <c r="AZ17" s="328"/>
      <c r="BA17" s="329"/>
    </row>
    <row r="18" spans="1:62" s="16" customFormat="1" ht="30" customHeight="1">
      <c r="A18" s="226"/>
      <c r="B18" s="227" t="s">
        <v>116</v>
      </c>
      <c r="C18" s="226">
        <f>SUM(C19:C21)</f>
        <v>0</v>
      </c>
      <c r="D18" s="226">
        <f>SUM(D19:D21)</f>
        <v>0</v>
      </c>
      <c r="E18" s="226">
        <f>SUM(E19:E21)</f>
        <v>0</v>
      </c>
      <c r="F18" s="226">
        <f>AVERAGE(C18,D18,E18)</f>
        <v>0</v>
      </c>
      <c r="G18" s="226">
        <f>SUM(G19:G21)</f>
        <v>10442</v>
      </c>
      <c r="H18" s="226">
        <f>SUM(H19:H21)</f>
        <v>0</v>
      </c>
      <c r="I18" s="226">
        <f>SUM(I19:I21)</f>
        <v>0</v>
      </c>
      <c r="J18" s="226">
        <f>AVERAGE(G18,H18,I18)</f>
        <v>3480.6666666666665</v>
      </c>
      <c r="K18" s="226">
        <f>SUM(K19:K21)</f>
        <v>15087</v>
      </c>
      <c r="L18" s="226">
        <f>SUM(L19:L21)</f>
        <v>0</v>
      </c>
      <c r="M18" s="226">
        <f>SUM(M19:M21)</f>
        <v>0</v>
      </c>
      <c r="N18" s="226">
        <f>AVERAGE(K18,L18,M18)</f>
        <v>5029</v>
      </c>
      <c r="O18" s="226">
        <f t="shared" ref="O18:W18" si="0">SUM(O19:O21)</f>
        <v>24220</v>
      </c>
      <c r="P18" s="226">
        <f t="shared" si="0"/>
        <v>11646.400000000001</v>
      </c>
      <c r="Q18" s="228">
        <f>SUM(Q19:Q21)</f>
        <v>17295</v>
      </c>
      <c r="R18" s="226">
        <f t="shared" si="0"/>
        <v>25080</v>
      </c>
      <c r="S18" s="226" t="e">
        <f>SUM(S19:S21)</f>
        <v>#REF!</v>
      </c>
      <c r="T18" s="226">
        <f>SUM(T19:T21)</f>
        <v>17575</v>
      </c>
      <c r="U18" s="226" t="e">
        <f t="shared" si="0"/>
        <v>#REF!</v>
      </c>
      <c r="V18" s="226">
        <f>SUM(V19:V21)</f>
        <v>18794</v>
      </c>
      <c r="W18" s="226" t="e">
        <f t="shared" si="0"/>
        <v>#REF!</v>
      </c>
      <c r="X18" s="226">
        <f>AVERAGE(R18,T18,V18)</f>
        <v>20483</v>
      </c>
      <c r="Y18" s="226" t="e">
        <f t="shared" ref="X18:Y21" si="1">AVERAGE(S18,U18,W18)</f>
        <v>#REF!</v>
      </c>
      <c r="Z18" s="226">
        <f t="shared" ref="Z18:AD18" si="2">SUM(Z19:Z21)</f>
        <v>16273</v>
      </c>
      <c r="AA18" s="226" t="e">
        <f t="shared" si="2"/>
        <v>#REF!</v>
      </c>
      <c r="AB18" s="226">
        <f t="shared" si="2"/>
        <v>16369</v>
      </c>
      <c r="AC18" s="226" t="e">
        <f t="shared" si="2"/>
        <v>#REF!</v>
      </c>
      <c r="AD18" s="226">
        <f t="shared" si="2"/>
        <v>27438</v>
      </c>
      <c r="AE18" s="226" t="e">
        <f>SUM(AE19:AE21)</f>
        <v>#REF!</v>
      </c>
      <c r="AF18" s="226">
        <f t="shared" ref="AF18:AG21" si="3">AVERAGE(Z18,AB18,AD18)</f>
        <v>20026.666666666668</v>
      </c>
      <c r="AG18" s="226" t="e">
        <f t="shared" si="3"/>
        <v>#REF!</v>
      </c>
      <c r="AH18" s="226">
        <f t="shared" ref="AH18:AM18" si="4">SUM(AH19:AH21)</f>
        <v>47375</v>
      </c>
      <c r="AI18" s="226" t="e">
        <f t="shared" si="4"/>
        <v>#REF!</v>
      </c>
      <c r="AJ18" s="226">
        <f t="shared" si="4"/>
        <v>40341</v>
      </c>
      <c r="AK18" s="226" t="e">
        <f t="shared" si="4"/>
        <v>#REF!</v>
      </c>
      <c r="AL18" s="226">
        <f t="shared" si="4"/>
        <v>14671</v>
      </c>
      <c r="AM18" s="226" t="e">
        <f t="shared" si="4"/>
        <v>#REF!</v>
      </c>
      <c r="AN18" s="226">
        <f>AVERAGE(AH18,AJ18,AL18)</f>
        <v>34129</v>
      </c>
      <c r="AO18" s="226" t="e">
        <f>AVERAGE(AI18,AK18,AM18)</f>
        <v>#REF!</v>
      </c>
      <c r="AP18" s="226">
        <f t="shared" ref="AP18:AU18" si="5">SUM(AP19:AP21)</f>
        <v>15491</v>
      </c>
      <c r="AQ18" s="226" t="e">
        <f t="shared" si="5"/>
        <v>#REF!</v>
      </c>
      <c r="AR18" s="226">
        <f t="shared" si="5"/>
        <v>18209</v>
      </c>
      <c r="AS18" s="226" t="e">
        <f t="shared" si="5"/>
        <v>#REF!</v>
      </c>
      <c r="AT18" s="226">
        <f t="shared" si="5"/>
        <v>12869</v>
      </c>
      <c r="AU18" s="226" t="e">
        <f t="shared" si="5"/>
        <v>#REF!</v>
      </c>
      <c r="AV18" s="226">
        <f t="shared" ref="AV18:AW21" si="6">AVERAGE(AP18,AR18,AT18)</f>
        <v>15523</v>
      </c>
      <c r="AW18" s="226" t="e">
        <f t="shared" si="6"/>
        <v>#REF!</v>
      </c>
      <c r="AX18" s="229">
        <f t="shared" ref="AX18:AY21" si="7">AVERAGE(X18,AF18,AN18,AV18)</f>
        <v>22540.416666666668</v>
      </c>
      <c r="AY18" s="229" t="e">
        <f t="shared" si="7"/>
        <v>#REF!</v>
      </c>
      <c r="AZ18" s="230" t="e">
        <f>AY18-Q18</f>
        <v>#REF!</v>
      </c>
      <c r="BA18" s="231" t="e">
        <f>AY18/Q18</f>
        <v>#REF!</v>
      </c>
    </row>
    <row r="19" spans="1:62" s="16" customFormat="1" ht="38.25" customHeight="1">
      <c r="A19" s="232" t="s">
        <v>43</v>
      </c>
      <c r="B19" s="233" t="s">
        <v>117</v>
      </c>
      <c r="C19" s="232"/>
      <c r="D19" s="232"/>
      <c r="E19" s="232"/>
      <c r="F19" s="234" t="e">
        <f>AVERAGE(C19,D19,E19)</f>
        <v>#DIV/0!</v>
      </c>
      <c r="G19" s="232">
        <v>627</v>
      </c>
      <c r="H19" s="232"/>
      <c r="I19" s="232"/>
      <c r="J19" s="232"/>
      <c r="K19" s="232">
        <v>1152</v>
      </c>
      <c r="L19" s="232"/>
      <c r="M19" s="232"/>
      <c r="N19" s="232"/>
      <c r="O19" s="232">
        <v>2055</v>
      </c>
      <c r="P19" s="232">
        <f>(452+880+219*1.2)/3</f>
        <v>531.6</v>
      </c>
      <c r="Q19" s="228">
        <v>1907</v>
      </c>
      <c r="R19" s="234">
        <v>1962</v>
      </c>
      <c r="S19" s="234" t="e">
        <f>#REF!*#REF!</f>
        <v>#REF!</v>
      </c>
      <c r="T19" s="234">
        <v>1244</v>
      </c>
      <c r="U19" s="234" t="e">
        <f>#REF!*#REF!</f>
        <v>#REF!</v>
      </c>
      <c r="V19" s="234">
        <v>1507</v>
      </c>
      <c r="W19" s="234" t="e">
        <f>#REF!*#REF!</f>
        <v>#REF!</v>
      </c>
      <c r="X19" s="240">
        <f>AVERAGE(R19,T19,V19)</f>
        <v>1571</v>
      </c>
      <c r="Y19" s="234" t="e">
        <f>AVERAGE(S19,U19,W19)</f>
        <v>#REF!</v>
      </c>
      <c r="Z19" s="234">
        <v>1008</v>
      </c>
      <c r="AA19" s="234" t="e">
        <f>#REF!*#REF!</f>
        <v>#REF!</v>
      </c>
      <c r="AB19" s="234">
        <v>1184</v>
      </c>
      <c r="AC19" s="234" t="e">
        <f>#REF!*#REF!</f>
        <v>#REF!</v>
      </c>
      <c r="AD19" s="234">
        <v>3127</v>
      </c>
      <c r="AE19" s="234" t="e">
        <f>#REF!*#REF!</f>
        <v>#REF!</v>
      </c>
      <c r="AF19" s="241">
        <f t="shared" si="3"/>
        <v>1773</v>
      </c>
      <c r="AG19" s="234" t="e">
        <f t="shared" si="3"/>
        <v>#REF!</v>
      </c>
      <c r="AH19" s="234">
        <v>6059</v>
      </c>
      <c r="AI19" s="234" t="e">
        <f>#REF!*#REF!</f>
        <v>#REF!</v>
      </c>
      <c r="AJ19" s="234">
        <v>4868</v>
      </c>
      <c r="AK19" s="234" t="e">
        <f>#REF!*#REF!</f>
        <v>#REF!</v>
      </c>
      <c r="AL19" s="234">
        <v>897</v>
      </c>
      <c r="AM19" s="234" t="e">
        <f>#REF!*#REF!</f>
        <v>#REF!</v>
      </c>
      <c r="AN19" s="243">
        <f t="shared" ref="AN19:AO20" si="8">AVERAGE(AH19,AJ19,AL19)</f>
        <v>3941.3333333333335</v>
      </c>
      <c r="AO19" s="234" t="e">
        <f t="shared" si="8"/>
        <v>#REF!</v>
      </c>
      <c r="AP19" s="234">
        <v>1005</v>
      </c>
      <c r="AQ19" s="234" t="e">
        <f>#REF!*#REF!</f>
        <v>#REF!</v>
      </c>
      <c r="AR19" s="234">
        <v>1374</v>
      </c>
      <c r="AS19" s="234" t="e">
        <f>#REF!*#REF!</f>
        <v>#REF!</v>
      </c>
      <c r="AT19" s="234">
        <v>713</v>
      </c>
      <c r="AU19" s="234" t="e">
        <f>#REF!*#REF!</f>
        <v>#REF!</v>
      </c>
      <c r="AV19" s="234">
        <f t="shared" si="6"/>
        <v>1030.6666666666667</v>
      </c>
      <c r="AW19" s="234" t="e">
        <f t="shared" si="6"/>
        <v>#REF!</v>
      </c>
      <c r="AX19" s="229">
        <f t="shared" si="7"/>
        <v>2079</v>
      </c>
      <c r="AY19" s="229" t="e">
        <f t="shared" si="7"/>
        <v>#REF!</v>
      </c>
      <c r="AZ19" s="230" t="e">
        <f t="shared" ref="AZ19:AZ21" si="9">AY19-Q19</f>
        <v>#REF!</v>
      </c>
      <c r="BA19" s="231" t="e">
        <f t="shared" ref="BA19:BA21" si="10">AY19/Q19</f>
        <v>#REF!</v>
      </c>
    </row>
    <row r="20" spans="1:62" s="16" customFormat="1" ht="30" customHeight="1">
      <c r="A20" s="232" t="s">
        <v>45</v>
      </c>
      <c r="B20" s="233" t="s">
        <v>118</v>
      </c>
      <c r="C20" s="232"/>
      <c r="D20" s="232"/>
      <c r="E20" s="232"/>
      <c r="F20" s="234" t="e">
        <f>AVERAGE(C20,D20,E20)</f>
        <v>#DIV/0!</v>
      </c>
      <c r="G20" s="232">
        <v>8079</v>
      </c>
      <c r="H20" s="232"/>
      <c r="I20" s="232"/>
      <c r="J20" s="232"/>
      <c r="K20" s="232">
        <v>10723</v>
      </c>
      <c r="L20" s="232"/>
      <c r="M20" s="232"/>
      <c r="N20" s="232"/>
      <c r="O20" s="232">
        <v>16597</v>
      </c>
      <c r="P20" s="232">
        <f>(10268+10800+4506*1.2)/3</f>
        <v>8825.0666666666675</v>
      </c>
      <c r="Q20" s="228">
        <v>11316</v>
      </c>
      <c r="R20" s="234">
        <v>18290</v>
      </c>
      <c r="S20" s="234" t="e">
        <f>#REF!*#REF!</f>
        <v>#REF!</v>
      </c>
      <c r="T20" s="234">
        <v>12143</v>
      </c>
      <c r="U20" s="234" t="e">
        <f>#REF!*#REF!</f>
        <v>#REF!</v>
      </c>
      <c r="V20" s="234">
        <v>12263</v>
      </c>
      <c r="W20" s="234" t="e">
        <f>#REF!*#REF!</f>
        <v>#REF!</v>
      </c>
      <c r="X20" s="240">
        <f>AVERAGE(R20,T20,V20)</f>
        <v>14232</v>
      </c>
      <c r="Y20" s="234" t="e">
        <f>AVERAGE(S20,U20,W20)</f>
        <v>#REF!</v>
      </c>
      <c r="Z20" s="234">
        <v>10444</v>
      </c>
      <c r="AA20" s="234" t="e">
        <f>#REF!*#REF!</f>
        <v>#REF!</v>
      </c>
      <c r="AB20" s="234">
        <v>10777</v>
      </c>
      <c r="AC20" s="234" t="e">
        <f>#REF!*#REF!</f>
        <v>#REF!</v>
      </c>
      <c r="AD20" s="234">
        <v>17599</v>
      </c>
      <c r="AE20" s="234" t="e">
        <f>#REF!*#REF!</f>
        <v>#REF!</v>
      </c>
      <c r="AF20" s="241">
        <f t="shared" si="3"/>
        <v>12940</v>
      </c>
      <c r="AG20" s="234" t="e">
        <f t="shared" si="3"/>
        <v>#REF!</v>
      </c>
      <c r="AH20" s="234">
        <v>30839</v>
      </c>
      <c r="AI20" s="234" t="e">
        <f>#REF!*#REF!</f>
        <v>#REF!</v>
      </c>
      <c r="AJ20" s="234">
        <v>25971</v>
      </c>
      <c r="AK20" s="234" t="e">
        <f>#REF!*#REF!</f>
        <v>#REF!</v>
      </c>
      <c r="AL20" s="234">
        <v>9632</v>
      </c>
      <c r="AM20" s="234" t="e">
        <f>#REF!*#REF!</f>
        <v>#REF!</v>
      </c>
      <c r="AN20" s="243">
        <f t="shared" si="8"/>
        <v>22147.333333333332</v>
      </c>
      <c r="AO20" s="234" t="e">
        <f t="shared" si="8"/>
        <v>#REF!</v>
      </c>
      <c r="AP20" s="234">
        <v>9579</v>
      </c>
      <c r="AQ20" s="234" t="e">
        <f>#REF!*#REF!</f>
        <v>#REF!</v>
      </c>
      <c r="AR20" s="234">
        <v>11547</v>
      </c>
      <c r="AS20" s="234" t="e">
        <f>#REF!*#REF!</f>
        <v>#REF!</v>
      </c>
      <c r="AT20" s="234">
        <v>8208</v>
      </c>
      <c r="AU20" s="234" t="e">
        <f>#REF!*#REF!</f>
        <v>#REF!</v>
      </c>
      <c r="AV20" s="234">
        <f t="shared" si="6"/>
        <v>9778</v>
      </c>
      <c r="AW20" s="234" t="e">
        <f>AVERAGE(AQ20,AS20,AU20)</f>
        <v>#REF!</v>
      </c>
      <c r="AX20" s="229">
        <f t="shared" si="7"/>
        <v>14774.333333333332</v>
      </c>
      <c r="AY20" s="229" t="e">
        <f t="shared" si="7"/>
        <v>#REF!</v>
      </c>
      <c r="AZ20" s="230" t="e">
        <f t="shared" si="9"/>
        <v>#REF!</v>
      </c>
      <c r="BA20" s="231" t="e">
        <f>AY20/Q20</f>
        <v>#REF!</v>
      </c>
    </row>
    <row r="21" spans="1:62" s="16" customFormat="1" ht="30" customHeight="1">
      <c r="A21" s="232" t="s">
        <v>47</v>
      </c>
      <c r="B21" s="233" t="s">
        <v>119</v>
      </c>
      <c r="C21" s="232"/>
      <c r="D21" s="232"/>
      <c r="E21" s="232"/>
      <c r="F21" s="234" t="e">
        <f>AVERAGE(C21,D21,E21)</f>
        <v>#DIV/0!</v>
      </c>
      <c r="G21" s="232">
        <v>1736</v>
      </c>
      <c r="H21" s="232"/>
      <c r="I21" s="232"/>
      <c r="J21" s="232"/>
      <c r="K21" s="232">
        <v>3212</v>
      </c>
      <c r="L21" s="232"/>
      <c r="M21" s="232"/>
      <c r="N21" s="232"/>
      <c r="O21" s="232">
        <v>5568</v>
      </c>
      <c r="P21" s="232">
        <f>(2186+3062+1351*1.2)/3</f>
        <v>2289.7333333333331</v>
      </c>
      <c r="Q21" s="228">
        <v>4072</v>
      </c>
      <c r="R21" s="234">
        <v>4828</v>
      </c>
      <c r="S21" s="234" t="e">
        <f>#REF!*#REF!</f>
        <v>#REF!</v>
      </c>
      <c r="T21" s="234">
        <v>4188</v>
      </c>
      <c r="U21" s="234" t="e">
        <f>#REF!*#REF!</f>
        <v>#REF!</v>
      </c>
      <c r="V21" s="234">
        <v>5024</v>
      </c>
      <c r="W21" s="234" t="e">
        <f>#REF!*#REF!</f>
        <v>#REF!</v>
      </c>
      <c r="X21" s="240">
        <f t="shared" si="1"/>
        <v>4680</v>
      </c>
      <c r="Y21" s="234" t="e">
        <f t="shared" si="1"/>
        <v>#REF!</v>
      </c>
      <c r="Z21" s="234">
        <v>4821</v>
      </c>
      <c r="AA21" s="234" t="e">
        <f>#REF!*#REF!</f>
        <v>#REF!</v>
      </c>
      <c r="AB21" s="234">
        <v>4408</v>
      </c>
      <c r="AC21" s="234" t="e">
        <f>#REF!*#REF!</f>
        <v>#REF!</v>
      </c>
      <c r="AD21" s="234">
        <v>6712</v>
      </c>
      <c r="AE21" s="234" t="e">
        <f>#REF!*#REF!</f>
        <v>#REF!</v>
      </c>
      <c r="AF21" s="241">
        <f t="shared" si="3"/>
        <v>5313.666666666667</v>
      </c>
      <c r="AG21" s="234" t="e">
        <f t="shared" si="3"/>
        <v>#REF!</v>
      </c>
      <c r="AH21" s="234">
        <v>10477</v>
      </c>
      <c r="AI21" s="234" t="e">
        <f>#REF!*#REF!</f>
        <v>#REF!</v>
      </c>
      <c r="AJ21" s="234">
        <v>9502</v>
      </c>
      <c r="AK21" s="234" t="e">
        <f>#REF!*#REF!</f>
        <v>#REF!</v>
      </c>
      <c r="AL21" s="234">
        <v>4142</v>
      </c>
      <c r="AM21" s="234" t="e">
        <f>#REF!*#REF!</f>
        <v>#REF!</v>
      </c>
      <c r="AN21" s="243">
        <f>AVERAGE(AH21,AJ21,AL21)</f>
        <v>8040.333333333333</v>
      </c>
      <c r="AO21" s="234" t="e">
        <f>AVERAGE(AI21,AK21,AM21)</f>
        <v>#REF!</v>
      </c>
      <c r="AP21" s="234">
        <v>4907</v>
      </c>
      <c r="AQ21" s="234" t="e">
        <f>#REF!*#REF!</f>
        <v>#REF!</v>
      </c>
      <c r="AR21" s="234">
        <v>5288</v>
      </c>
      <c r="AS21" s="234" t="e">
        <f>#REF!*#REF!</f>
        <v>#REF!</v>
      </c>
      <c r="AT21" s="234">
        <v>3948</v>
      </c>
      <c r="AU21" s="234" t="e">
        <f>#REF!*#REF!</f>
        <v>#REF!</v>
      </c>
      <c r="AV21" s="234">
        <f t="shared" si="6"/>
        <v>4714.333333333333</v>
      </c>
      <c r="AW21" s="234" t="e">
        <f t="shared" si="6"/>
        <v>#REF!</v>
      </c>
      <c r="AX21" s="229">
        <f t="shared" si="7"/>
        <v>5687.083333333333</v>
      </c>
      <c r="AY21" s="229" t="e">
        <f t="shared" si="7"/>
        <v>#REF!</v>
      </c>
      <c r="AZ21" s="230" t="e">
        <f t="shared" si="9"/>
        <v>#REF!</v>
      </c>
      <c r="BA21" s="231" t="e">
        <f t="shared" si="10"/>
        <v>#REF!</v>
      </c>
    </row>
    <row r="22" spans="1:62" ht="30" customHeight="1"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8"/>
      <c r="Q22" s="99"/>
      <c r="R22" s="99"/>
      <c r="S22" s="19"/>
      <c r="T22" s="19"/>
      <c r="U22" s="19"/>
      <c r="V22" s="19"/>
      <c r="W22" s="19"/>
      <c r="X22" s="19"/>
      <c r="Y22" s="19"/>
      <c r="Z22" s="19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19"/>
      <c r="AY22" s="19"/>
    </row>
    <row r="23" spans="1:62" s="119" customFormat="1" ht="43.5" customHeight="1">
      <c r="A23" s="115"/>
      <c r="B23" s="208" t="s">
        <v>92</v>
      </c>
      <c r="C23" s="109"/>
      <c r="D23" s="109"/>
      <c r="E23" s="116"/>
      <c r="F23" s="116"/>
      <c r="G23" s="116"/>
      <c r="H23" s="116"/>
      <c r="I23" s="116"/>
      <c r="J23" s="116"/>
      <c r="K23" s="294" t="s">
        <v>93</v>
      </c>
      <c r="L23" s="294"/>
      <c r="M23" s="294"/>
      <c r="N23" s="294"/>
      <c r="O23" s="116"/>
      <c r="P23" s="116"/>
      <c r="Q23" s="116"/>
      <c r="R23" s="116"/>
      <c r="S23" s="116"/>
      <c r="T23" s="117"/>
      <c r="U23" s="118"/>
      <c r="V23" s="117"/>
      <c r="X23" s="332" t="s">
        <v>93</v>
      </c>
      <c r="Y23" s="332"/>
      <c r="Z23" s="332"/>
      <c r="AA23" s="332"/>
      <c r="AX23" s="142"/>
    </row>
    <row r="24" spans="1:62" s="127" customFormat="1" ht="15.75" customHeight="1">
      <c r="A24" s="120"/>
      <c r="B24" s="36"/>
      <c r="C24" s="36"/>
      <c r="D24" s="36"/>
      <c r="E24" s="116"/>
      <c r="F24" s="116"/>
      <c r="G24" s="116"/>
      <c r="H24" s="116"/>
      <c r="I24" s="116"/>
      <c r="J24" s="116"/>
      <c r="K24" s="121"/>
      <c r="L24" s="122"/>
      <c r="M24" s="122"/>
      <c r="N24" s="118"/>
      <c r="O24" s="116"/>
      <c r="P24" s="116"/>
      <c r="Q24" s="116"/>
      <c r="R24" s="123"/>
      <c r="S24" s="124"/>
      <c r="T24" s="125"/>
      <c r="U24" s="126"/>
      <c r="V24" s="125"/>
      <c r="AW24" s="144"/>
      <c r="AX24" s="143"/>
    </row>
    <row r="25" spans="1:62" s="141" customFormat="1" ht="40.5" customHeight="1">
      <c r="A25" s="110"/>
      <c r="B25" s="111" t="s">
        <v>94</v>
      </c>
      <c r="C25" s="110"/>
      <c r="D25" s="110"/>
      <c r="E25" s="112"/>
      <c r="F25" s="112"/>
      <c r="G25" s="112"/>
      <c r="H25" s="112"/>
      <c r="I25" s="112"/>
      <c r="J25" s="112"/>
      <c r="K25" s="295" t="s">
        <v>95</v>
      </c>
      <c r="L25" s="295"/>
      <c r="M25" s="295"/>
      <c r="N25" s="295"/>
      <c r="O25" s="216"/>
      <c r="P25" s="216"/>
      <c r="Q25" s="216"/>
      <c r="R25" s="216"/>
      <c r="S25" s="112"/>
      <c r="T25" s="112"/>
      <c r="U25" s="112"/>
      <c r="V25" s="112"/>
      <c r="W25" s="113"/>
      <c r="X25" s="333" t="s">
        <v>95</v>
      </c>
      <c r="Y25" s="333"/>
      <c r="Z25" s="333"/>
      <c r="AA25" s="333"/>
      <c r="AB25" s="212"/>
      <c r="AC25" s="212"/>
      <c r="AD25" s="212"/>
      <c r="AE25" s="212"/>
      <c r="AF25" s="212"/>
      <c r="AG25" s="212"/>
      <c r="AH25" s="212"/>
      <c r="AI25" s="212"/>
      <c r="AJ25" s="212" t="s">
        <v>120</v>
      </c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10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</row>
    <row r="26" spans="1:62" ht="30" customHeight="1">
      <c r="B26" s="20"/>
      <c r="C26" s="21"/>
      <c r="D26" s="8"/>
      <c r="E26" s="8"/>
      <c r="F26" s="8"/>
      <c r="G26" s="8"/>
      <c r="H26" s="8"/>
      <c r="I26" s="8"/>
      <c r="J26" s="8"/>
      <c r="K26" s="8"/>
      <c r="S26" s="128"/>
      <c r="T26" s="128"/>
      <c r="U26" s="146"/>
      <c r="V26" s="146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9"/>
      <c r="BA26" s="101"/>
      <c r="BB26" s="101"/>
      <c r="BI26" s="9"/>
      <c r="BJ26" s="9"/>
    </row>
    <row r="27" spans="1:62" ht="30" customHeight="1">
      <c r="B27" s="8"/>
      <c r="C27" s="21"/>
      <c r="D27" s="8"/>
      <c r="E27" s="8"/>
      <c r="F27" s="8"/>
      <c r="G27" s="8"/>
      <c r="H27" s="8"/>
      <c r="I27" s="8"/>
      <c r="J27" s="8"/>
      <c r="K27" s="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 t="s">
        <v>121</v>
      </c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</row>
    <row r="28" spans="1:62" ht="30" customHeight="1">
      <c r="B28" s="20"/>
      <c r="C28" s="21"/>
      <c r="D28" s="8"/>
      <c r="E28" s="8"/>
      <c r="F28" s="8"/>
      <c r="G28" s="8"/>
      <c r="H28" s="8"/>
      <c r="I28" s="8"/>
      <c r="J28" s="22"/>
      <c r="K28" s="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</row>
    <row r="29" spans="1:62" ht="30" customHeight="1">
      <c r="B29" s="8"/>
      <c r="C29" s="21"/>
      <c r="D29" s="8"/>
      <c r="E29" s="8"/>
      <c r="F29" s="8"/>
      <c r="G29" s="8"/>
      <c r="H29" s="8"/>
      <c r="I29" s="8"/>
      <c r="J29" s="8"/>
      <c r="K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62" ht="30" customHeight="1">
      <c r="B30" s="8"/>
      <c r="C30" s="21"/>
      <c r="D30" s="8"/>
      <c r="E30" s="8"/>
      <c r="F30" s="8"/>
      <c r="G30" s="8"/>
      <c r="H30" s="8"/>
      <c r="I30" s="8"/>
      <c r="J30" s="8"/>
      <c r="K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62" ht="30" customHeight="1">
      <c r="B31" s="8"/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62" ht="30" customHeight="1">
      <c r="B32" s="8"/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2:51" ht="30" customHeight="1">
      <c r="B33" s="8"/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2:51" ht="30" customHeight="1">
      <c r="B34" s="8"/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2:51" ht="30" customHeight="1">
      <c r="B35" s="8"/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2:51" ht="30" customHeight="1">
      <c r="B36" s="7"/>
      <c r="C36" s="2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2:51" ht="30" customHeight="1">
      <c r="B37" s="7"/>
      <c r="C37" s="2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2:51" ht="30" customHeight="1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2:51">
      <c r="B39" s="7"/>
      <c r="C39" s="2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2:51">
      <c r="B40" s="7"/>
      <c r="C40" s="2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2:51">
      <c r="B41" s="7"/>
      <c r="C41" s="2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</sheetData>
  <mergeCells count="49">
    <mergeCell ref="R11:AG11"/>
    <mergeCell ref="AH15:AI15"/>
    <mergeCell ref="AJ15:AK15"/>
    <mergeCell ref="AL15:AM15"/>
    <mergeCell ref="AN15:AO15"/>
    <mergeCell ref="K23:N23"/>
    <mergeCell ref="K25:N25"/>
    <mergeCell ref="T15:U15"/>
    <mergeCell ref="B17:BA17"/>
    <mergeCell ref="AZ14:AZ16"/>
    <mergeCell ref="BA14:BA16"/>
    <mergeCell ref="AY14:AY16"/>
    <mergeCell ref="R14:Y14"/>
    <mergeCell ref="AH14:AO14"/>
    <mergeCell ref="AR15:AS15"/>
    <mergeCell ref="AT15:AU15"/>
    <mergeCell ref="AV15:AW15"/>
    <mergeCell ref="AP14:AW14"/>
    <mergeCell ref="X23:AA23"/>
    <mergeCell ref="X25:AA25"/>
    <mergeCell ref="B7:AY7"/>
    <mergeCell ref="B13:AY13"/>
    <mergeCell ref="C14:P14"/>
    <mergeCell ref="G10:O10"/>
    <mergeCell ref="G11:O11"/>
    <mergeCell ref="R10:AG10"/>
    <mergeCell ref="AX14:AX16"/>
    <mergeCell ref="Z14:AG14"/>
    <mergeCell ref="Z15:AA15"/>
    <mergeCell ref="AB15:AC15"/>
    <mergeCell ref="AD15:AE15"/>
    <mergeCell ref="AF15:AG15"/>
    <mergeCell ref="R15:S15"/>
    <mergeCell ref="V15:W15"/>
    <mergeCell ref="X15:Y15"/>
    <mergeCell ref="AP15:AQ15"/>
    <mergeCell ref="A14:A16"/>
    <mergeCell ref="B14:B16"/>
    <mergeCell ref="Q14:Q16"/>
    <mergeCell ref="N15:N16"/>
    <mergeCell ref="L15:L16"/>
    <mergeCell ref="M15:M16"/>
    <mergeCell ref="C15:E15"/>
    <mergeCell ref="F15:F16"/>
    <mergeCell ref="G15:G16"/>
    <mergeCell ref="O15:O16"/>
    <mergeCell ref="J15:J16"/>
    <mergeCell ref="P15:P16"/>
    <mergeCell ref="K15:K16"/>
  </mergeCells>
  <phoneticPr fontId="9" type="noConversion"/>
  <conditionalFormatting sqref="B24:J24 S24">
    <cfRule type="expression" dxfId="1" priority="1" stopIfTrue="1">
      <formula>"c$59&lt;&gt;c$28"</formula>
    </cfRule>
    <cfRule type="cellIs" dxfId="0" priority="2" stopIfTrue="1" operator="equal">
      <formula>еслиош()</formula>
    </cfRule>
  </conditionalFormatting>
  <pageMargins left="0.59055118110236227" right="0" top="0.39370078740157483" bottom="0.39370078740157483" header="0" footer="0"/>
  <pageSetup paperSize="9" scale="41" orientation="landscape" r:id="rId1"/>
  <headerFooter alignWithMargins="0"/>
  <colBreaks count="1" manualBreakCount="1">
    <brk id="2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Финплан</vt:lpstr>
      <vt:lpstr>0</vt:lpstr>
      <vt:lpstr>'0'!Область_печати</vt:lpstr>
      <vt:lpstr>Финплан!Область_печати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Gurich</dc:creator>
  <cp:lastModifiedBy>Денис</cp:lastModifiedBy>
  <cp:revision/>
  <cp:lastPrinted>2017-10-16T09:02:23Z</cp:lastPrinted>
  <dcterms:created xsi:type="dcterms:W3CDTF">2013-05-13T07:44:22Z</dcterms:created>
  <dcterms:modified xsi:type="dcterms:W3CDTF">2018-02-13T02:17:56Z</dcterms:modified>
</cp:coreProperties>
</file>