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Рустам Бегалиев\Desktop\"/>
    </mc:Choice>
  </mc:AlternateContent>
  <bookViews>
    <workbookView xWindow="0" yWindow="0" windowWidth="17745" windowHeight="9570" tabRatio="500" activeTab="2"/>
  </bookViews>
  <sheets>
    <sheet name="ежедневный" sheetId="1" r:id="rId1"/>
    <sheet name="планы" sheetId="2" r:id="rId2"/>
    <sheet name="Инд_планы" sheetId="3" r:id="rId3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35" i="3" l="1"/>
  <c r="B35" i="3"/>
  <c r="N20" i="3"/>
  <c r="F20" i="3"/>
  <c r="J16" i="3"/>
  <c r="B16" i="3"/>
  <c r="N1" i="3"/>
  <c r="F1" i="3"/>
  <c r="Q33" i="2"/>
  <c r="C14" i="1" s="1"/>
  <c r="P33" i="2"/>
  <c r="D13" i="1" s="1"/>
  <c r="G13" i="1" s="1"/>
  <c r="O33" i="2"/>
  <c r="C12" i="1" s="1"/>
  <c r="E12" i="1" s="1"/>
  <c r="F12" i="1" s="1"/>
  <c r="N33" i="2"/>
  <c r="D11" i="1" s="1"/>
  <c r="M33" i="2"/>
  <c r="D10" i="1" s="1"/>
  <c r="G10" i="1" s="1"/>
  <c r="L33" i="2"/>
  <c r="D9" i="1" s="1"/>
  <c r="K33" i="2"/>
  <c r="D8" i="1" s="1"/>
  <c r="G8" i="1" s="1"/>
  <c r="J33" i="2"/>
  <c r="D7" i="1" s="1"/>
  <c r="I33" i="2"/>
  <c r="C6" i="1" s="1"/>
  <c r="E6" i="1" s="1"/>
  <c r="F6" i="1" s="1"/>
  <c r="H33" i="2"/>
  <c r="D5" i="1" s="1"/>
  <c r="G33" i="2"/>
  <c r="C4" i="1" s="1"/>
  <c r="E4" i="1" s="1"/>
  <c r="F4" i="1" s="1"/>
  <c r="F33" i="2"/>
  <c r="D3" i="1" s="1"/>
  <c r="E33" i="2"/>
  <c r="D2" i="1" s="1"/>
  <c r="G2" i="1" s="1"/>
  <c r="B3" i="2"/>
  <c r="D14" i="1"/>
  <c r="F14" i="1" s="1"/>
  <c r="J13" i="1"/>
  <c r="I13" i="1" s="1"/>
  <c r="C13" i="1"/>
  <c r="D12" i="1"/>
  <c r="G12" i="1" s="1"/>
  <c r="G11" i="1"/>
  <c r="C11" i="1"/>
  <c r="E11" i="1" s="1"/>
  <c r="F11" i="1" s="1"/>
  <c r="C10" i="1"/>
  <c r="E10" i="1" s="1"/>
  <c r="F10" i="1" s="1"/>
  <c r="G9" i="1"/>
  <c r="C9" i="1"/>
  <c r="E9" i="1" s="1"/>
  <c r="F9" i="1" s="1"/>
  <c r="C8" i="1"/>
  <c r="E8" i="1" s="1"/>
  <c r="F8" i="1" s="1"/>
  <c r="G7" i="1"/>
  <c r="C7" i="1"/>
  <c r="E7" i="1" s="1"/>
  <c r="F7" i="1" s="1"/>
  <c r="G5" i="1"/>
  <c r="C5" i="1"/>
  <c r="E5" i="1" s="1"/>
  <c r="F5" i="1" s="1"/>
  <c r="D4" i="1"/>
  <c r="G4" i="1" s="1"/>
  <c r="G3" i="1"/>
  <c r="C3" i="1"/>
  <c r="E3" i="1" s="1"/>
  <c r="F3" i="1" s="1"/>
  <c r="C2" i="1"/>
  <c r="E2" i="1" s="1"/>
  <c r="F2" i="1" s="1"/>
  <c r="D6" i="1" l="1"/>
  <c r="G6" i="1" s="1"/>
  <c r="J24" i="3"/>
  <c r="J5" i="3"/>
  <c r="J2" i="1"/>
  <c r="I2" i="1" s="1"/>
  <c r="B24" i="3"/>
  <c r="B5" i="3"/>
  <c r="J25" i="3"/>
  <c r="J6" i="3"/>
  <c r="B25" i="3"/>
  <c r="B6" i="3"/>
  <c r="J3" i="1"/>
  <c r="I3" i="1" s="1"/>
  <c r="J26" i="3"/>
  <c r="J7" i="3"/>
  <c r="J4" i="1"/>
  <c r="I4" i="1" s="1"/>
  <c r="B26" i="3"/>
  <c r="B7" i="3"/>
  <c r="J27" i="3"/>
  <c r="J8" i="3"/>
  <c r="B27" i="3"/>
  <c r="B8" i="3"/>
  <c r="J5" i="1"/>
  <c r="I5" i="1" s="1"/>
  <c r="J28" i="3"/>
  <c r="J9" i="3"/>
  <c r="J6" i="1"/>
  <c r="I6" i="1" s="1"/>
  <c r="B28" i="3"/>
  <c r="B9" i="3"/>
  <c r="J29" i="3"/>
  <c r="J10" i="3"/>
  <c r="B29" i="3"/>
  <c r="B10" i="3"/>
  <c r="J7" i="1"/>
  <c r="I7" i="1" s="1"/>
  <c r="J30" i="3"/>
  <c r="J11" i="3"/>
  <c r="J8" i="1"/>
  <c r="I8" i="1" s="1"/>
  <c r="B30" i="3"/>
  <c r="B11" i="3"/>
  <c r="J31" i="3"/>
  <c r="J12" i="3"/>
  <c r="B31" i="3"/>
  <c r="B12" i="3"/>
  <c r="J9" i="1"/>
  <c r="I9" i="1" s="1"/>
  <c r="J32" i="3"/>
  <c r="J13" i="3"/>
  <c r="J10" i="1"/>
  <c r="I10" i="1" s="1"/>
  <c r="B32" i="3"/>
  <c r="B13" i="3"/>
  <c r="J33" i="3"/>
  <c r="J14" i="3"/>
  <c r="B33" i="3"/>
  <c r="B14" i="3"/>
  <c r="J11" i="1"/>
  <c r="I11" i="1" s="1"/>
  <c r="J34" i="3"/>
  <c r="J15" i="3"/>
  <c r="J12" i="1"/>
  <c r="I12" i="1" s="1"/>
  <c r="B34" i="3"/>
  <c r="B15" i="3"/>
  <c r="J36" i="3"/>
  <c r="J17" i="3"/>
  <c r="I14" i="1"/>
  <c r="B36" i="3"/>
  <c r="B17" i="3"/>
  <c r="G14" i="1"/>
</calcChain>
</file>

<file path=xl/sharedStrings.xml><?xml version="1.0" encoding="utf-8"?>
<sst xmlns="http://schemas.openxmlformats.org/spreadsheetml/2006/main" count="143" uniqueCount="63">
  <si>
    <t>план месяц</t>
  </si>
  <si>
    <t>остаток</t>
  </si>
  <si>
    <t>факт</t>
  </si>
  <si>
    <t>План на ДЕНЬ</t>
  </si>
  <si>
    <r>
      <rPr>
        <sz val="11"/>
        <color rgb="FF000000"/>
        <rFont val="Calibri"/>
        <family val="2"/>
        <charset val="204"/>
      </rPr>
      <t xml:space="preserve">       </t>
    </r>
    <r>
      <rPr>
        <b/>
        <sz val="11"/>
        <color rgb="FF000000"/>
        <rFont val="Arial Black"/>
        <family val="2"/>
        <charset val="204"/>
      </rPr>
      <t xml:space="preserve"> %</t>
    </r>
  </si>
  <si>
    <t>на человека</t>
  </si>
  <si>
    <t>План на человека</t>
  </si>
  <si>
    <t>Количество людей в смене</t>
  </si>
  <si>
    <t xml:space="preserve">ОВ 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</si>
  <si>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ОВ</t>
    </r>
  </si>
  <si>
    <t>СМАРТ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</si>
  <si>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СМАРТ</t>
    </r>
  </si>
  <si>
    <t>АКС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</si>
  <si>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АКС</t>
    </r>
  </si>
  <si>
    <t>КРЕДИТЫ</t>
  </si>
  <si>
    <r>
      <rPr>
        <sz val="11"/>
        <color rgb="FF000000"/>
        <rFont val="Calibri"/>
        <family val="2"/>
        <charset val="204"/>
      </rPr>
      <t>%</t>
    </r>
    <r>
      <rPr>
        <sz val="11"/>
        <color rgb="FFF2F2F2"/>
        <rFont val="Calibri"/>
        <family val="2"/>
        <charset val="204"/>
      </rPr>
      <t xml:space="preserve"> </t>
    </r>
    <r>
      <rPr>
        <b/>
        <sz val="11"/>
        <color rgb="FFF2F2F2"/>
        <rFont val="Calibri"/>
        <family val="2"/>
        <charset val="204"/>
      </rPr>
      <t>КРЕД</t>
    </r>
  </si>
  <si>
    <t>МВ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</si>
  <si>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МВ</t>
    </r>
  </si>
  <si>
    <t>ГРОСС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</si>
  <si>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ГРОСС</t>
    </r>
  </si>
  <si>
    <t>ВСЕ 2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</si>
  <si>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ВСЕ 2</t>
    </r>
  </si>
  <si>
    <t>СИМ+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</si>
  <si>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СИМ+</t>
    </r>
  </si>
  <si>
    <t>ДАТА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</si>
  <si>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ДАТА</t>
    </r>
  </si>
  <si>
    <t>UpSell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</si>
  <si>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UpSEll</t>
    </r>
  </si>
  <si>
    <t>ФВ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</si>
  <si>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ФВ</t>
    </r>
  </si>
  <si>
    <t>Ковер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</si>
  <si>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КОВЕР</t>
    </r>
  </si>
  <si>
    <t>VEON</t>
  </si>
  <si>
    <r>
      <rPr>
        <sz val="11"/>
        <color rgb="FF000000"/>
        <rFont val="Calibri"/>
        <family val="2"/>
        <charset val="204"/>
      </rPr>
      <t xml:space="preserve">% </t>
    </r>
    <r>
      <rPr>
        <b/>
        <sz val="11"/>
        <color rgb="FFF2F2F2"/>
        <rFont val="Calibri"/>
        <family val="2"/>
        <charset val="204"/>
      </rPr>
      <t>VEON</t>
    </r>
  </si>
  <si>
    <t>Подарок</t>
  </si>
  <si>
    <t>Сегодняшнее число</t>
  </si>
  <si>
    <t>Число</t>
  </si>
  <si>
    <t>ОВ</t>
  </si>
  <si>
    <t>КРЕД</t>
  </si>
  <si>
    <t>ВСЕ2</t>
  </si>
  <si>
    <t>Veon</t>
  </si>
  <si>
    <t>Заявки на кредит</t>
  </si>
  <si>
    <t>МНП</t>
  </si>
  <si>
    <t>Дней в месяце</t>
  </si>
  <si>
    <t>Итог для формулы</t>
  </si>
  <si>
    <t>итог сумма</t>
  </si>
  <si>
    <t>КАРТА ИНДИВИДУАЛЬНЫХ ЦЕЛЕЙ ________________ на</t>
  </si>
  <si>
    <t>UpSell (ко-во проверок)</t>
  </si>
  <si>
    <t>Категория</t>
  </si>
  <si>
    <t>План</t>
  </si>
  <si>
    <t>Факт</t>
  </si>
  <si>
    <t>Отметка о выполнении</t>
  </si>
  <si>
    <t>12:00 ч</t>
  </si>
  <si>
    <t>15:00 ч</t>
  </si>
  <si>
    <t>18:00 ч</t>
  </si>
  <si>
    <t>СМАРТЫ</t>
  </si>
  <si>
    <t>АКСЫ</t>
  </si>
  <si>
    <t>ГРОССЫ</t>
  </si>
  <si>
    <r>
      <rPr>
        <sz val="11"/>
        <color rgb="FF000000"/>
        <rFont val="Times New Roman"/>
        <family val="1"/>
        <charset val="204"/>
      </rPr>
      <t xml:space="preserve">ВСЕ 2 и </t>
    </r>
    <r>
      <rPr>
        <sz val="11"/>
        <color rgb="FF000000"/>
        <rFont val="Wingdings 3"/>
        <family val="1"/>
        <charset val="2"/>
      </rPr>
      <t>#</t>
    </r>
  </si>
  <si>
    <t>СИМ +</t>
  </si>
  <si>
    <t>DATA</t>
  </si>
  <si>
    <t>КОВЁР</t>
  </si>
  <si>
    <t>18:00ч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</si>
</sst>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\ ?/?"/>
  </numFmts>
  <fonts count="14" x14ac:knownFonts="1">
    <font>
      <sz val="11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1"/>
      <color rgb="FFC6D9F1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000000"/>
      <name val="Arial Black"/>
      <family val="2"/>
      <charset val="204"/>
    </font>
    <font>
      <b/>
      <sz val="11"/>
      <color rgb="FF000000"/>
      <name val="Times New Roman"/>
      <family val="1"/>
      <charset val="204"/>
    </font>
    <font>
      <b/>
      <sz val="11"/>
      <color rgb="FFF2F2F2"/>
      <name val="Calibri"/>
      <family val="2"/>
      <charset val="204"/>
    </font>
    <font>
      <sz val="11"/>
      <color rgb="FFF2F2F2"/>
      <name val="Calibri"/>
      <family val="2"/>
      <charset val="204"/>
    </font>
    <font>
      <sz val="11"/>
      <color rgb="FF70AD47"/>
      <name val="Calibri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Wingdings 3"/>
      <family val="1"/>
      <charset val="2"/>
    </font>
  </fonts>
  <fills count="11">
    <fill>
      <patternFill patternType="none"/>
    </fill>
    <fill>
      <patternFill patternType="gray125"/>
    </fill>
    <fill>
      <patternFill patternType="solid">
        <fgColor rgb="FFDDDDDD"/>
        <bgColor rgb="FFC6D9F1"/>
      </patternFill>
    </fill>
    <fill>
      <patternFill patternType="solid">
        <fgColor rgb="FF558ED5"/>
        <bgColor rgb="FF808080"/>
      </patternFill>
    </fill>
    <fill>
      <patternFill patternType="solid">
        <fgColor rgb="FF00B050"/>
        <bgColor rgb="FF008080"/>
      </patternFill>
    </fill>
    <fill>
      <patternFill patternType="solid">
        <fgColor rgb="FFC3D69B"/>
        <bgColor rgb="FFDDDDDD"/>
      </patternFill>
    </fill>
    <fill>
      <patternFill patternType="solid">
        <fgColor rgb="FFF2F2F2"/>
        <bgColor rgb="FFEFEFF0"/>
      </patternFill>
    </fill>
    <fill>
      <patternFill patternType="solid">
        <fgColor rgb="FFFF0000"/>
        <bgColor rgb="FFCC0000"/>
      </patternFill>
    </fill>
    <fill>
      <patternFill patternType="solid">
        <fgColor rgb="FF70AD47"/>
        <bgColor rgb="FF99CC00"/>
      </patternFill>
    </fill>
    <fill>
      <patternFill patternType="solid">
        <fgColor rgb="FFFCD5B5"/>
        <bgColor rgb="FFFFCCCC"/>
      </patternFill>
    </fill>
    <fill>
      <patternFill patternType="solid">
        <fgColor rgb="FF00B0F0"/>
        <bgColor rgb="FF33CC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2" borderId="0" applyBorder="0" applyProtection="0"/>
  </cellStyleXfs>
  <cellXfs count="62">
    <xf numFmtId="0" fontId="0" fillId="0" borderId="0" xfId="0"/>
    <xf numFmtId="0" fontId="0" fillId="0" borderId="1" xfId="0" applyBorder="1"/>
    <xf numFmtId="0" fontId="2" fillId="3" borderId="1" xfId="0" applyFont="1" applyFill="1" applyBorder="1"/>
    <xf numFmtId="0" fontId="0" fillId="3" borderId="1" xfId="0" applyFont="1" applyFill="1" applyBorder="1"/>
    <xf numFmtId="0" fontId="0" fillId="3" borderId="0" xfId="0" applyFont="1" applyFill="1"/>
    <xf numFmtId="0" fontId="3" fillId="4" borderId="1" xfId="0" applyFont="1" applyFill="1" applyBorder="1"/>
    <xf numFmtId="0" fontId="0" fillId="4" borderId="2" xfId="0" applyFont="1" applyFill="1" applyBorder="1"/>
    <xf numFmtId="0" fontId="3" fillId="5" borderId="1" xfId="0" applyFont="1" applyFill="1" applyBorder="1"/>
    <xf numFmtId="0" fontId="0" fillId="6" borderId="1" xfId="0" applyFill="1" applyBorder="1"/>
    <xf numFmtId="0" fontId="5" fillId="4" borderId="3" xfId="0" applyFont="1" applyFill="1" applyBorder="1"/>
    <xf numFmtId="1" fontId="0" fillId="4" borderId="3" xfId="0" applyNumberFormat="1" applyFill="1" applyBorder="1"/>
    <xf numFmtId="0" fontId="0" fillId="4" borderId="4" xfId="0" applyFont="1" applyFill="1" applyBorder="1"/>
    <xf numFmtId="1" fontId="6" fillId="4" borderId="4" xfId="0" applyNumberFormat="1" applyFont="1" applyFill="1" applyBorder="1"/>
    <xf numFmtId="1" fontId="0" fillId="0" borderId="0" xfId="0" applyNumberFormat="1"/>
    <xf numFmtId="0" fontId="0" fillId="7" borderId="0" xfId="0" applyFill="1"/>
    <xf numFmtId="164" fontId="6" fillId="4" borderId="4" xfId="0" applyNumberFormat="1" applyFont="1" applyFill="1" applyBorder="1"/>
    <xf numFmtId="164" fontId="0" fillId="0" borderId="0" xfId="0" applyNumberFormat="1"/>
    <xf numFmtId="0" fontId="3" fillId="5" borderId="5" xfId="0" applyFont="1" applyFill="1" applyBorder="1"/>
    <xf numFmtId="0" fontId="0" fillId="4" borderId="3" xfId="0" applyFill="1" applyBorder="1"/>
    <xf numFmtId="0" fontId="6" fillId="4" borderId="4" xfId="0" applyFont="1" applyFill="1" applyBorder="1"/>
    <xf numFmtId="0" fontId="0" fillId="6" borderId="5" xfId="0" applyFill="1" applyBorder="1"/>
    <xf numFmtId="165" fontId="8" fillId="8" borderId="1" xfId="0" applyNumberFormat="1" applyFont="1" applyFill="1" applyBorder="1"/>
    <xf numFmtId="0" fontId="0" fillId="9" borderId="1" xfId="0" applyFont="1" applyFill="1" applyBorder="1"/>
    <xf numFmtId="0" fontId="0" fillId="7" borderId="1" xfId="0" applyFill="1" applyBorder="1"/>
    <xf numFmtId="0" fontId="0" fillId="10" borderId="1" xfId="0" applyFont="1" applyFill="1" applyBorder="1"/>
    <xf numFmtId="0" fontId="0" fillId="10" borderId="5" xfId="0" applyFont="1" applyFill="1" applyBorder="1"/>
    <xf numFmtId="0" fontId="0" fillId="4" borderId="1" xfId="0" applyFill="1" applyBorder="1"/>
    <xf numFmtId="0" fontId="0" fillId="0" borderId="6" xfId="0" applyBorder="1"/>
    <xf numFmtId="0" fontId="0" fillId="0" borderId="0" xfId="0" applyBorder="1"/>
    <xf numFmtId="0" fontId="0" fillId="4" borderId="5" xfId="0" applyFill="1" applyBorder="1"/>
    <xf numFmtId="0" fontId="0" fillId="4" borderId="6" xfId="0" applyFill="1" applyBorder="1"/>
    <xf numFmtId="0" fontId="0" fillId="0" borderId="5" xfId="0" applyBorder="1"/>
    <xf numFmtId="0" fontId="0" fillId="10" borderId="0" xfId="0" applyFont="1" applyFill="1"/>
    <xf numFmtId="0" fontId="9" fillId="0" borderId="0" xfId="0" applyFont="1"/>
    <xf numFmtId="0" fontId="10" fillId="0" borderId="0" xfId="0" applyFont="1" applyAlignment="1"/>
    <xf numFmtId="14" fontId="10" fillId="0" borderId="0" xfId="0" applyNumberFormat="1" applyFont="1" applyAlignment="1">
      <alignment horizontal="left"/>
    </xf>
    <xf numFmtId="0" fontId="10" fillId="0" borderId="0" xfId="0" applyFont="1"/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vertical="center"/>
    </xf>
    <xf numFmtId="0" fontId="9" fillId="0" borderId="15" xfId="0" applyFont="1" applyBorder="1" applyAlignment="1">
      <alignment horizontal="center" vertical="center"/>
    </xf>
    <xf numFmtId="0" fontId="9" fillId="0" borderId="14" xfId="0" applyFont="1" applyBorder="1" applyAlignment="1">
      <alignment vertical="center"/>
    </xf>
    <xf numFmtId="0" fontId="9" fillId="0" borderId="16" xfId="0" applyFont="1" applyBorder="1" applyAlignment="1">
      <alignment vertical="center"/>
    </xf>
    <xf numFmtId="0" fontId="9" fillId="0" borderId="17" xfId="0" applyFont="1" applyBorder="1" applyAlignment="1">
      <alignment vertical="center"/>
    </xf>
    <xf numFmtId="0" fontId="9" fillId="0" borderId="18" xfId="0" applyFont="1" applyBorder="1" applyAlignment="1">
      <alignment vertical="center"/>
    </xf>
    <xf numFmtId="0" fontId="12" fillId="0" borderId="19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9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20" xfId="0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12" fillId="0" borderId="11" xfId="0" applyFont="1" applyBorder="1" applyAlignment="1">
      <alignment vertical="center"/>
    </xf>
    <xf numFmtId="0" fontId="9" fillId="0" borderId="22" xfId="0" applyFont="1" applyBorder="1" applyAlignment="1">
      <alignment horizontal="center" vertical="center"/>
    </xf>
    <xf numFmtId="0" fontId="9" fillId="0" borderId="11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13" xfId="0" applyFont="1" applyBorder="1" applyAlignment="1">
      <alignment vertical="center"/>
    </xf>
    <xf numFmtId="0" fontId="9" fillId="0" borderId="23" xfId="0" applyFont="1" applyBorder="1" applyAlignment="1">
      <alignment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</cellXfs>
  <cellStyles count="2">
    <cellStyle name="Обычный" xfId="0" builtinId="0"/>
    <cellStyle name="Пояснение" xfId="1" builtinId="53" customBuiltin="1"/>
  </cellStyles>
  <dxfs count="1">
    <dxf>
      <font>
        <b/>
        <i val="0"/>
        <color rgb="FFFFFFFF"/>
      </font>
      <fill>
        <patternFill>
          <bgColor rgb="FFEFEFF0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C0000"/>
      <rgbColor rgb="FF006600"/>
      <rgbColor rgb="FF000080"/>
      <rgbColor rgb="FF996600"/>
      <rgbColor rgb="FF800080"/>
      <rgbColor rgb="FF008080"/>
      <rgbColor rgb="FFC3D69B"/>
      <rgbColor rgb="FF808080"/>
      <rgbColor rgb="FF9999FF"/>
      <rgbColor rgb="FF993366"/>
      <rgbColor rgb="FFFFFFCC"/>
      <rgbColor rgb="FFEFEFF0"/>
      <rgbColor rgb="FF660066"/>
      <rgbColor rgb="FFFF8080"/>
      <rgbColor rgb="FF0066CC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F2F2F2"/>
      <rgbColor rgb="FFCCFFCC"/>
      <rgbColor rgb="FFDDDDDD"/>
      <rgbColor rgb="FF99CCFF"/>
      <rgbColor rgb="FFFFCCCC"/>
      <rgbColor rgb="FFCC99FF"/>
      <rgbColor rgb="FFFCD5B5"/>
      <rgbColor rgb="FF3366FF"/>
      <rgbColor rgb="FF33CCCC"/>
      <rgbColor rgb="FF99CC00"/>
      <rgbColor rgb="FFFFCC00"/>
      <rgbColor rgb="FFFF9900"/>
      <rgbColor rgb="FFFF6600"/>
      <rgbColor rgb="FF558ED5"/>
      <rgbColor rgb="FF70AD47"/>
      <rgbColor rgb="FF003366"/>
      <rgbColor rgb="FF00B050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opLeftCell="C1" zoomScale="175" zoomScaleNormal="175" workbookViewId="0">
      <selection activeCell="K3" sqref="K3"/>
    </sheetView>
  </sheetViews>
  <sheetFormatPr defaultRowHeight="15" x14ac:dyDescent="0.25"/>
  <cols>
    <col min="1" max="1" width="8.7109375" customWidth="1"/>
    <col min="2" max="2" width="11.5703125" customWidth="1"/>
    <col min="3" max="3" width="9.140625" customWidth="1"/>
    <col min="4" max="4" width="7.5703125" customWidth="1"/>
    <col min="5" max="5" width="2" hidden="1" customWidth="1"/>
    <col min="6" max="6" width="14.140625" customWidth="1"/>
    <col min="7" max="7" width="12.42578125" customWidth="1"/>
    <col min="8" max="8" width="18.85546875" customWidth="1"/>
    <col min="9" max="9" width="12.42578125" customWidth="1"/>
    <col min="10" max="10" width="23" hidden="1" customWidth="1"/>
    <col min="11" max="11" width="27.5703125" customWidth="1"/>
    <col min="12" max="1025" width="8.7109375" customWidth="1"/>
  </cols>
  <sheetData>
    <row r="1" spans="1:11" ht="18.75" x14ac:dyDescent="0.4">
      <c r="A1" s="1"/>
      <c r="B1" s="2" t="s">
        <v>0</v>
      </c>
      <c r="C1" s="3" t="s">
        <v>1</v>
      </c>
      <c r="D1" s="4" t="s">
        <v>2</v>
      </c>
      <c r="E1" s="3"/>
      <c r="F1" s="5" t="s">
        <v>3</v>
      </c>
      <c r="G1" s="6" t="s">
        <v>4</v>
      </c>
      <c r="H1" s="6"/>
      <c r="I1" s="5" t="s">
        <v>5</v>
      </c>
      <c r="J1" s="4" t="s">
        <v>6</v>
      </c>
      <c r="K1" s="4" t="s">
        <v>7</v>
      </c>
    </row>
    <row r="2" spans="1:11" x14ac:dyDescent="0.25">
      <c r="A2" s="7" t="s">
        <v>8</v>
      </c>
      <c r="B2" s="8">
        <v>368152</v>
      </c>
      <c r="C2" s="8">
        <f>B2-планы!E33</f>
        <v>240400</v>
      </c>
      <c r="D2" s="8">
        <f>планы!E33</f>
        <v>127752</v>
      </c>
      <c r="E2" s="8">
        <f>C2/планы!B3</f>
        <v>17171.428571428572</v>
      </c>
      <c r="F2" s="9">
        <f t="shared" ref="F2:F12" si="0">ROUNDUP(E2,0)</f>
        <v>17172</v>
      </c>
      <c r="G2" s="10">
        <f t="shared" ref="G2:G14" si="1">D2*100/B2</f>
        <v>34.700884417305893</v>
      </c>
      <c r="H2" s="11" t="s">
        <v>9</v>
      </c>
      <c r="I2" s="12">
        <f t="shared" ref="I2:I13" si="2">ROUNDUP(J2,0)</f>
        <v>8586</v>
      </c>
      <c r="J2" s="13">
        <f>F2/K2</f>
        <v>8586</v>
      </c>
      <c r="K2" s="14">
        <v>2</v>
      </c>
    </row>
    <row r="3" spans="1:11" x14ac:dyDescent="0.25">
      <c r="A3" s="7" t="s">
        <v>10</v>
      </c>
      <c r="B3" s="8">
        <v>28</v>
      </c>
      <c r="C3" s="8">
        <f>B3-планы!F33</f>
        <v>21</v>
      </c>
      <c r="D3" s="8">
        <f>планы!F33</f>
        <v>7</v>
      </c>
      <c r="E3" s="8">
        <f>C3/планы!B3</f>
        <v>1.5</v>
      </c>
      <c r="F3" s="9">
        <f t="shared" si="0"/>
        <v>2</v>
      </c>
      <c r="G3" s="10">
        <f t="shared" si="1"/>
        <v>25</v>
      </c>
      <c r="H3" s="11" t="s">
        <v>11</v>
      </c>
      <c r="I3" s="15">
        <f t="shared" si="2"/>
        <v>1</v>
      </c>
      <c r="J3" s="16">
        <f>F3/K2</f>
        <v>1</v>
      </c>
    </row>
    <row r="4" spans="1:11" x14ac:dyDescent="0.25">
      <c r="A4" s="7" t="s">
        <v>12</v>
      </c>
      <c r="B4" s="8">
        <v>59904</v>
      </c>
      <c r="C4" s="8">
        <f>B4-планы!G33</f>
        <v>36892</v>
      </c>
      <c r="D4" s="8">
        <f>планы!G33</f>
        <v>23012</v>
      </c>
      <c r="E4" s="8">
        <f>C4/планы!B3</f>
        <v>2635.1428571428573</v>
      </c>
      <c r="F4" s="9">
        <f t="shared" si="0"/>
        <v>2636</v>
      </c>
      <c r="G4" s="10">
        <f t="shared" si="1"/>
        <v>38.414797008547012</v>
      </c>
      <c r="H4" s="11" t="s">
        <v>13</v>
      </c>
      <c r="I4" s="12">
        <f t="shared" si="2"/>
        <v>1318</v>
      </c>
      <c r="J4" s="13">
        <f>F4/K2</f>
        <v>1318</v>
      </c>
    </row>
    <row r="5" spans="1:11" x14ac:dyDescent="0.25">
      <c r="A5" s="7" t="s">
        <v>14</v>
      </c>
      <c r="B5" s="8">
        <v>10</v>
      </c>
      <c r="C5" s="8">
        <f>B5-планы!H33</f>
        <v>9</v>
      </c>
      <c r="D5" s="8">
        <f>планы!H33</f>
        <v>1</v>
      </c>
      <c r="E5" s="8">
        <f>C5/планы!B3</f>
        <v>0.6428571428571429</v>
      </c>
      <c r="F5" s="9">
        <f t="shared" si="0"/>
        <v>1</v>
      </c>
      <c r="G5" s="10">
        <f t="shared" si="1"/>
        <v>10</v>
      </c>
      <c r="H5" s="11" t="s">
        <v>15</v>
      </c>
      <c r="I5" s="12">
        <f t="shared" si="2"/>
        <v>1</v>
      </c>
      <c r="J5" s="13">
        <f>F5/K2</f>
        <v>0.5</v>
      </c>
    </row>
    <row r="6" spans="1:11" x14ac:dyDescent="0.25">
      <c r="A6" s="7" t="s">
        <v>16</v>
      </c>
      <c r="B6" s="8">
        <v>320368</v>
      </c>
      <c r="C6" s="8">
        <f>B6-планы!I33</f>
        <v>223524</v>
      </c>
      <c r="D6" s="8">
        <f>планы!I33</f>
        <v>96844</v>
      </c>
      <c r="E6" s="8">
        <f>C6/планы!B3</f>
        <v>15966</v>
      </c>
      <c r="F6" s="9">
        <f t="shared" si="0"/>
        <v>15966</v>
      </c>
      <c r="G6" s="10">
        <f t="shared" si="1"/>
        <v>30.228986665334865</v>
      </c>
      <c r="H6" s="11" t="s">
        <v>17</v>
      </c>
      <c r="I6" s="12">
        <f t="shared" si="2"/>
        <v>7983</v>
      </c>
      <c r="J6" s="13">
        <f>F6/K2</f>
        <v>7983</v>
      </c>
    </row>
    <row r="7" spans="1:11" x14ac:dyDescent="0.25">
      <c r="A7" s="7" t="s">
        <v>18</v>
      </c>
      <c r="B7" s="8">
        <v>168</v>
      </c>
      <c r="C7" s="8">
        <f>B7-планы!J33</f>
        <v>122</v>
      </c>
      <c r="D7" s="8">
        <f>планы!J33</f>
        <v>46</v>
      </c>
      <c r="E7" s="8">
        <f>C7/планы!B3</f>
        <v>8.7142857142857135</v>
      </c>
      <c r="F7" s="9">
        <f t="shared" si="0"/>
        <v>9</v>
      </c>
      <c r="G7" s="10">
        <f t="shared" si="1"/>
        <v>27.38095238095238</v>
      </c>
      <c r="H7" s="11" t="s">
        <v>19</v>
      </c>
      <c r="I7" s="12">
        <f t="shared" si="2"/>
        <v>5</v>
      </c>
      <c r="J7" s="13">
        <f>F7/K2</f>
        <v>4.5</v>
      </c>
    </row>
    <row r="8" spans="1:11" x14ac:dyDescent="0.25">
      <c r="A8" s="7" t="s">
        <v>20</v>
      </c>
      <c r="B8" s="8">
        <v>28</v>
      </c>
      <c r="C8" s="8">
        <f>B8-планы!K33</f>
        <v>16</v>
      </c>
      <c r="D8" s="8">
        <f>планы!K33</f>
        <v>12</v>
      </c>
      <c r="E8" s="8">
        <f>C8/планы!B3</f>
        <v>1.1428571428571428</v>
      </c>
      <c r="F8" s="9">
        <f t="shared" si="0"/>
        <v>2</v>
      </c>
      <c r="G8" s="10">
        <f t="shared" si="1"/>
        <v>42.857142857142854</v>
      </c>
      <c r="H8" s="11" t="s">
        <v>21</v>
      </c>
      <c r="I8" s="12">
        <f t="shared" si="2"/>
        <v>1</v>
      </c>
      <c r="J8" s="13">
        <f>F8/K2</f>
        <v>1</v>
      </c>
    </row>
    <row r="9" spans="1:11" x14ac:dyDescent="0.25">
      <c r="A9" s="7" t="s">
        <v>22</v>
      </c>
      <c r="B9" s="8">
        <v>84</v>
      </c>
      <c r="C9" s="8">
        <f>B9-планы!L33</f>
        <v>74</v>
      </c>
      <c r="D9" s="8">
        <f>планы!L33</f>
        <v>10</v>
      </c>
      <c r="E9" s="8">
        <f>C9/планы!B3</f>
        <v>5.2857142857142856</v>
      </c>
      <c r="F9" s="9">
        <f t="shared" si="0"/>
        <v>6</v>
      </c>
      <c r="G9" s="10">
        <f t="shared" si="1"/>
        <v>11.904761904761905</v>
      </c>
      <c r="H9" s="11" t="s">
        <v>23</v>
      </c>
      <c r="I9" s="12">
        <f t="shared" si="2"/>
        <v>3</v>
      </c>
      <c r="J9" s="13">
        <f>F9/K2</f>
        <v>3</v>
      </c>
    </row>
    <row r="10" spans="1:11" x14ac:dyDescent="0.25">
      <c r="A10" s="7" t="s">
        <v>24</v>
      </c>
      <c r="B10" s="8">
        <v>10</v>
      </c>
      <c r="C10" s="8">
        <f>B10-планы!M33</f>
        <v>10</v>
      </c>
      <c r="D10" s="8">
        <f>планы!M33</f>
        <v>0</v>
      </c>
      <c r="E10" s="8">
        <f>C10/планы!B3</f>
        <v>0.7142857142857143</v>
      </c>
      <c r="F10" s="9">
        <f t="shared" si="0"/>
        <v>1</v>
      </c>
      <c r="G10" s="10">
        <f t="shared" si="1"/>
        <v>0</v>
      </c>
      <c r="H10" s="11" t="s">
        <v>25</v>
      </c>
      <c r="I10" s="12">
        <f t="shared" si="2"/>
        <v>1</v>
      </c>
      <c r="J10" s="13">
        <f>F10/K2</f>
        <v>0.5</v>
      </c>
    </row>
    <row r="11" spans="1:11" x14ac:dyDescent="0.25">
      <c r="A11" s="7" t="s">
        <v>26</v>
      </c>
      <c r="B11" s="8">
        <v>27748</v>
      </c>
      <c r="C11" s="8">
        <f>B11-планы!N33</f>
        <v>22314</v>
      </c>
      <c r="D11" s="8">
        <f>планы!N33</f>
        <v>5434</v>
      </c>
      <c r="E11" s="8">
        <f>C11/планы!B3</f>
        <v>1593.8571428571429</v>
      </c>
      <c r="F11" s="9">
        <f t="shared" si="0"/>
        <v>1594</v>
      </c>
      <c r="G11" s="10">
        <f t="shared" si="1"/>
        <v>19.583393397722357</v>
      </c>
      <c r="H11" s="11" t="s">
        <v>27</v>
      </c>
      <c r="I11" s="12">
        <f t="shared" si="2"/>
        <v>797</v>
      </c>
      <c r="J11" s="13">
        <f>F11/K2</f>
        <v>797</v>
      </c>
    </row>
    <row r="12" spans="1:11" x14ac:dyDescent="0.25">
      <c r="A12" s="7" t="s">
        <v>28</v>
      </c>
      <c r="B12" s="8">
        <v>11196</v>
      </c>
      <c r="C12" s="8">
        <f>B12-планы!O33</f>
        <v>4585</v>
      </c>
      <c r="D12" s="8">
        <f>планы!O33</f>
        <v>6611</v>
      </c>
      <c r="E12" s="8">
        <f>C12/планы!B3</f>
        <v>327.5</v>
      </c>
      <c r="F12" s="9">
        <f t="shared" si="0"/>
        <v>328</v>
      </c>
      <c r="G12" s="10">
        <f t="shared" si="1"/>
        <v>59.047874240800283</v>
      </c>
      <c r="H12" s="11" t="s">
        <v>29</v>
      </c>
      <c r="I12" s="12">
        <f t="shared" si="2"/>
        <v>164</v>
      </c>
      <c r="J12" s="13">
        <f>F12/K2</f>
        <v>164</v>
      </c>
    </row>
    <row r="13" spans="1:11" x14ac:dyDescent="0.25">
      <c r="A13" s="17" t="s">
        <v>30</v>
      </c>
      <c r="B13" s="8">
        <v>3</v>
      </c>
      <c r="C13" s="8">
        <f>B13-планы!P33</f>
        <v>-1</v>
      </c>
      <c r="D13" s="8">
        <f>планы!P33</f>
        <v>4</v>
      </c>
      <c r="E13" s="8"/>
      <c r="F13" s="18">
        <v>1</v>
      </c>
      <c r="G13" s="10">
        <f t="shared" si="1"/>
        <v>133.33333333333334</v>
      </c>
      <c r="H13" s="11" t="s">
        <v>31</v>
      </c>
      <c r="I13" s="12">
        <f t="shared" si="2"/>
        <v>1</v>
      </c>
      <c r="J13" s="13">
        <f>F13/K2</f>
        <v>0.5</v>
      </c>
    </row>
    <row r="14" spans="1:11" x14ac:dyDescent="0.25">
      <c r="A14" s="17" t="s">
        <v>32</v>
      </c>
      <c r="B14" s="8">
        <v>25</v>
      </c>
      <c r="C14" s="8">
        <f>B14-планы!Q33</f>
        <v>23</v>
      </c>
      <c r="D14" s="8">
        <f>планы!Q33</f>
        <v>2</v>
      </c>
      <c r="E14" s="8"/>
      <c r="F14" s="18">
        <f>B14-D14</f>
        <v>23</v>
      </c>
      <c r="G14" s="10">
        <f t="shared" si="1"/>
        <v>8</v>
      </c>
      <c r="H14" s="11" t="s">
        <v>33</v>
      </c>
      <c r="I14" s="19">
        <f>F14/K2</f>
        <v>11.5</v>
      </c>
      <c r="J14" s="13"/>
    </row>
    <row r="15" spans="1:11" x14ac:dyDescent="0.25">
      <c r="A15" s="17" t="s">
        <v>34</v>
      </c>
      <c r="B15" s="20">
        <v>31</v>
      </c>
      <c r="F15" s="21"/>
      <c r="G15" s="21"/>
      <c r="H15" s="21"/>
      <c r="I15" s="21"/>
    </row>
  </sheetData>
  <pageMargins left="0.7" right="0.7" top="0.75" bottom="0.75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zoomScaleNormal="100" workbookViewId="0">
      <selection activeCell="H18" sqref="H18"/>
    </sheetView>
  </sheetViews>
  <sheetFormatPr defaultRowHeight="15" x14ac:dyDescent="0.25"/>
  <cols>
    <col min="1" max="1" width="21.140625" customWidth="1"/>
    <col min="2" max="2" width="14.28515625" customWidth="1"/>
    <col min="3" max="3" width="3.85546875" customWidth="1"/>
    <col min="4" max="4" width="19.28515625" customWidth="1"/>
    <col min="5" max="5" width="9.140625" customWidth="1"/>
    <col min="6" max="17" width="8.7109375" customWidth="1"/>
    <col min="18" max="18" width="17.42578125" customWidth="1"/>
    <col min="19" max="1025" width="8.7109375" customWidth="1"/>
  </cols>
  <sheetData>
    <row r="1" spans="1:19" x14ac:dyDescent="0.25">
      <c r="A1" s="22" t="s">
        <v>35</v>
      </c>
      <c r="B1" s="23">
        <v>14</v>
      </c>
      <c r="D1" s="24" t="s">
        <v>36</v>
      </c>
      <c r="E1" s="24" t="s">
        <v>37</v>
      </c>
      <c r="F1" s="24" t="s">
        <v>10</v>
      </c>
      <c r="G1" s="24" t="s">
        <v>12</v>
      </c>
      <c r="H1" s="24" t="s">
        <v>38</v>
      </c>
      <c r="I1" s="24" t="s">
        <v>16</v>
      </c>
      <c r="J1" s="24" t="s">
        <v>18</v>
      </c>
      <c r="K1" s="24" t="s">
        <v>39</v>
      </c>
      <c r="L1" s="24" t="s">
        <v>22</v>
      </c>
      <c r="M1" s="24" t="s">
        <v>24</v>
      </c>
      <c r="N1" s="24" t="s">
        <v>26</v>
      </c>
      <c r="O1" s="24" t="s">
        <v>28</v>
      </c>
      <c r="P1" s="25" t="s">
        <v>30</v>
      </c>
      <c r="Q1" s="25" t="s">
        <v>40</v>
      </c>
      <c r="R1" s="25" t="s">
        <v>41</v>
      </c>
      <c r="S1" s="25" t="s">
        <v>42</v>
      </c>
    </row>
    <row r="2" spans="1:19" x14ac:dyDescent="0.25">
      <c r="A2" s="22" t="s">
        <v>43</v>
      </c>
      <c r="B2" s="22">
        <v>28</v>
      </c>
      <c r="D2" s="1">
        <v>1</v>
      </c>
      <c r="E2" s="26">
        <v>16782</v>
      </c>
      <c r="F2" s="26">
        <v>1</v>
      </c>
      <c r="G2" s="26">
        <v>4862</v>
      </c>
      <c r="H2" s="26"/>
      <c r="I2" s="26">
        <v>26294</v>
      </c>
      <c r="J2" s="26">
        <v>20</v>
      </c>
      <c r="K2" s="26">
        <v>1</v>
      </c>
      <c r="L2" s="26"/>
      <c r="M2" s="26"/>
      <c r="N2" s="26">
        <v>964</v>
      </c>
      <c r="O2" s="18">
        <v>1097</v>
      </c>
      <c r="P2" s="26">
        <v>1</v>
      </c>
      <c r="Q2" s="26"/>
      <c r="R2">
        <v>2</v>
      </c>
    </row>
    <row r="3" spans="1:19" x14ac:dyDescent="0.25">
      <c r="A3" s="22" t="s">
        <v>44</v>
      </c>
      <c r="B3" s="22">
        <f>B2-B1</f>
        <v>14</v>
      </c>
      <c r="D3" s="1">
        <v>2</v>
      </c>
      <c r="E3" s="26"/>
      <c r="F3" s="26"/>
      <c r="G3" s="26"/>
      <c r="H3" s="26"/>
      <c r="I3" s="26"/>
      <c r="J3" s="26"/>
      <c r="K3" s="26"/>
      <c r="L3" s="26">
        <v>1</v>
      </c>
      <c r="M3" s="26"/>
      <c r="N3" s="26">
        <v>210</v>
      </c>
      <c r="O3" s="18"/>
      <c r="P3" s="26"/>
      <c r="Q3" s="26"/>
      <c r="R3">
        <v>2</v>
      </c>
    </row>
    <row r="4" spans="1:19" x14ac:dyDescent="0.25">
      <c r="D4" s="1">
        <v>3</v>
      </c>
      <c r="E4" s="26"/>
      <c r="F4" s="26"/>
      <c r="G4" s="26"/>
      <c r="H4" s="26"/>
      <c r="I4" s="26"/>
      <c r="J4" s="26"/>
      <c r="K4" s="26"/>
      <c r="L4" s="26">
        <v>1</v>
      </c>
      <c r="M4" s="26"/>
      <c r="N4" s="26">
        <v>693</v>
      </c>
      <c r="O4" s="18"/>
      <c r="P4" s="26"/>
      <c r="Q4" s="26"/>
    </row>
    <row r="5" spans="1:19" x14ac:dyDescent="0.25">
      <c r="D5" s="1">
        <v>4</v>
      </c>
      <c r="E5" s="26"/>
      <c r="F5" s="26"/>
      <c r="G5" s="26"/>
      <c r="H5" s="26"/>
      <c r="I5" s="26"/>
      <c r="J5" s="26"/>
      <c r="K5" s="26"/>
      <c r="L5" s="26"/>
      <c r="M5" s="26"/>
      <c r="N5" s="26"/>
      <c r="O5" s="18"/>
      <c r="P5" s="26"/>
      <c r="Q5" s="26"/>
      <c r="R5" s="27"/>
      <c r="S5" s="28"/>
    </row>
    <row r="6" spans="1:19" x14ac:dyDescent="0.25">
      <c r="D6" s="1">
        <v>5</v>
      </c>
      <c r="E6" s="26"/>
      <c r="F6" s="26"/>
      <c r="G6" s="26"/>
      <c r="H6" s="26"/>
      <c r="I6" s="26"/>
      <c r="J6" s="26"/>
      <c r="K6" s="26"/>
      <c r="L6" s="26"/>
      <c r="M6" s="26"/>
      <c r="N6" s="26">
        <v>792</v>
      </c>
      <c r="O6" s="18"/>
      <c r="P6" s="26"/>
      <c r="Q6" s="26">
        <v>1</v>
      </c>
    </row>
    <row r="7" spans="1:19" x14ac:dyDescent="0.25">
      <c r="D7" s="1">
        <v>6</v>
      </c>
      <c r="E7" s="26"/>
      <c r="F7" s="26"/>
      <c r="G7" s="26"/>
      <c r="H7" s="26"/>
      <c r="I7" s="26"/>
      <c r="J7" s="26"/>
      <c r="K7" s="26"/>
      <c r="L7" s="26">
        <v>1</v>
      </c>
      <c r="M7" s="26"/>
      <c r="N7" s="26">
        <v>2164</v>
      </c>
      <c r="O7" s="18"/>
      <c r="P7" s="26"/>
      <c r="Q7" s="26"/>
    </row>
    <row r="8" spans="1:19" x14ac:dyDescent="0.25">
      <c r="D8" s="1">
        <v>7</v>
      </c>
      <c r="E8" s="26">
        <v>21040</v>
      </c>
      <c r="F8" s="26">
        <v>2</v>
      </c>
      <c r="G8" s="26">
        <v>1110</v>
      </c>
      <c r="H8" s="26">
        <v>1</v>
      </c>
      <c r="I8" s="26">
        <v>16300</v>
      </c>
      <c r="J8" s="26">
        <v>6</v>
      </c>
      <c r="K8" s="26">
        <v>2</v>
      </c>
      <c r="L8" s="26">
        <v>1</v>
      </c>
      <c r="M8" s="26"/>
      <c r="N8" s="26"/>
      <c r="O8" s="18">
        <v>1959</v>
      </c>
      <c r="P8" s="26"/>
      <c r="Q8" s="26"/>
      <c r="R8">
        <v>1</v>
      </c>
      <c r="S8">
        <v>2</v>
      </c>
    </row>
    <row r="9" spans="1:19" x14ac:dyDescent="0.25">
      <c r="D9" s="1">
        <v>8</v>
      </c>
      <c r="E9" s="26">
        <v>23310</v>
      </c>
      <c r="F9" s="26">
        <v>1</v>
      </c>
      <c r="G9" s="26">
        <v>20</v>
      </c>
      <c r="H9" s="26"/>
      <c r="I9" s="26"/>
      <c r="J9" s="26"/>
      <c r="K9" s="26"/>
      <c r="L9" s="26"/>
      <c r="M9" s="26"/>
      <c r="N9" s="26"/>
      <c r="O9" s="18">
        <v>299</v>
      </c>
      <c r="P9" s="26"/>
      <c r="Q9" s="26"/>
      <c r="R9" s="29"/>
      <c r="S9" s="30"/>
    </row>
    <row r="10" spans="1:19" x14ac:dyDescent="0.25">
      <c r="D10" s="1">
        <v>9</v>
      </c>
      <c r="E10" s="26">
        <v>1279</v>
      </c>
      <c r="F10" s="26"/>
      <c r="G10" s="26">
        <v>1279</v>
      </c>
      <c r="H10" s="26"/>
      <c r="I10" s="26"/>
      <c r="J10" s="26"/>
      <c r="K10" s="26"/>
      <c r="L10" s="26"/>
      <c r="M10" s="26"/>
      <c r="N10" s="26"/>
      <c r="O10" s="18">
        <v>299</v>
      </c>
      <c r="P10" s="26">
        <v>2</v>
      </c>
      <c r="Q10" s="26"/>
      <c r="S10">
        <v>1</v>
      </c>
    </row>
    <row r="11" spans="1:19" x14ac:dyDescent="0.25">
      <c r="D11" s="1">
        <v>10</v>
      </c>
      <c r="E11" s="26">
        <v>45349</v>
      </c>
      <c r="F11" s="26">
        <v>2</v>
      </c>
      <c r="G11" s="26">
        <v>7629</v>
      </c>
      <c r="H11" s="26"/>
      <c r="I11" s="26">
        <v>7800</v>
      </c>
      <c r="J11" s="26">
        <v>2</v>
      </c>
      <c r="K11" s="26">
        <v>1</v>
      </c>
      <c r="L11" s="26">
        <v>1</v>
      </c>
      <c r="M11" s="26"/>
      <c r="N11" s="26"/>
      <c r="O11" s="18">
        <v>499</v>
      </c>
      <c r="P11" s="26"/>
      <c r="Q11" s="26">
        <v>1</v>
      </c>
      <c r="R11">
        <v>2</v>
      </c>
      <c r="S11">
        <v>1</v>
      </c>
    </row>
    <row r="12" spans="1:19" x14ac:dyDescent="0.25">
      <c r="D12" s="1">
        <v>11</v>
      </c>
      <c r="E12" s="26"/>
      <c r="F12" s="26"/>
      <c r="G12" s="26"/>
      <c r="H12" s="26"/>
      <c r="I12" s="26">
        <v>15550</v>
      </c>
      <c r="J12" s="26">
        <v>6</v>
      </c>
      <c r="K12" s="26">
        <v>2</v>
      </c>
      <c r="L12" s="26">
        <v>1</v>
      </c>
      <c r="M12" s="26"/>
      <c r="N12" s="26"/>
      <c r="O12" s="18">
        <v>499</v>
      </c>
      <c r="P12" s="26">
        <v>1</v>
      </c>
      <c r="Q12" s="26"/>
      <c r="S12">
        <v>1</v>
      </c>
    </row>
    <row r="13" spans="1:19" x14ac:dyDescent="0.25">
      <c r="D13" s="1">
        <v>12</v>
      </c>
      <c r="E13" s="26">
        <v>4243</v>
      </c>
      <c r="F13" s="26"/>
      <c r="G13" s="26">
        <v>3353</v>
      </c>
      <c r="H13" s="26"/>
      <c r="I13" s="26">
        <v>23800</v>
      </c>
      <c r="J13" s="26">
        <v>9</v>
      </c>
      <c r="K13" s="26">
        <v>5</v>
      </c>
      <c r="L13" s="26">
        <v>3</v>
      </c>
      <c r="M13" s="26"/>
      <c r="N13" s="26"/>
      <c r="O13" s="18"/>
      <c r="P13" s="26"/>
      <c r="Q13" s="26"/>
      <c r="S13">
        <v>4</v>
      </c>
    </row>
    <row r="14" spans="1:19" x14ac:dyDescent="0.25">
      <c r="D14" s="1">
        <v>13</v>
      </c>
      <c r="E14" s="26">
        <v>779</v>
      </c>
      <c r="F14" s="26"/>
      <c r="G14" s="26">
        <v>779</v>
      </c>
      <c r="H14" s="26"/>
      <c r="I14" s="26"/>
      <c r="J14" s="26"/>
      <c r="K14" s="26"/>
      <c r="L14" s="26"/>
      <c r="M14" s="26"/>
      <c r="N14" s="26">
        <v>611</v>
      </c>
      <c r="O14" s="18"/>
      <c r="P14" s="26"/>
      <c r="Q14" s="26"/>
      <c r="R14">
        <v>1</v>
      </c>
    </row>
    <row r="15" spans="1:19" x14ac:dyDescent="0.25">
      <c r="D15" s="1">
        <v>14</v>
      </c>
      <c r="E15" s="26">
        <v>14970</v>
      </c>
      <c r="F15" s="26">
        <v>1</v>
      </c>
      <c r="G15" s="26">
        <v>3980</v>
      </c>
      <c r="H15" s="26"/>
      <c r="I15" s="26">
        <v>7100</v>
      </c>
      <c r="J15" s="26">
        <v>3</v>
      </c>
      <c r="K15" s="26">
        <v>1</v>
      </c>
      <c r="L15" s="26">
        <v>1</v>
      </c>
      <c r="M15" s="26"/>
      <c r="N15" s="26"/>
      <c r="O15" s="18">
        <v>1959</v>
      </c>
      <c r="P15" s="26"/>
      <c r="Q15" s="26"/>
      <c r="R15">
        <v>2</v>
      </c>
      <c r="S15">
        <v>1</v>
      </c>
    </row>
    <row r="16" spans="1:19" x14ac:dyDescent="0.25">
      <c r="D16" s="1">
        <v>15</v>
      </c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18"/>
      <c r="P16" s="26"/>
      <c r="Q16" s="26"/>
    </row>
    <row r="17" spans="4:19" x14ac:dyDescent="0.25">
      <c r="D17" s="1">
        <v>16</v>
      </c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18"/>
      <c r="P17" s="26"/>
      <c r="Q17" s="26"/>
    </row>
    <row r="18" spans="4:19" x14ac:dyDescent="0.25">
      <c r="D18" s="1">
        <v>17</v>
      </c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18"/>
      <c r="P18" s="26"/>
      <c r="Q18" s="26"/>
      <c r="R18" s="29"/>
      <c r="S18" s="29"/>
    </row>
    <row r="19" spans="4:19" x14ac:dyDescent="0.25">
      <c r="D19" s="1">
        <v>18</v>
      </c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18"/>
      <c r="P19" s="26"/>
      <c r="Q19" s="26"/>
    </row>
    <row r="20" spans="4:19" x14ac:dyDescent="0.25">
      <c r="D20" s="1">
        <v>19</v>
      </c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18"/>
      <c r="P20" s="26"/>
      <c r="Q20" s="26"/>
    </row>
    <row r="21" spans="4:19" x14ac:dyDescent="0.25">
      <c r="D21" s="1">
        <v>20</v>
      </c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18"/>
      <c r="P21" s="26"/>
      <c r="Q21" s="26"/>
      <c r="R21" s="31"/>
    </row>
    <row r="22" spans="4:19" x14ac:dyDescent="0.25">
      <c r="D22" s="1">
        <v>21</v>
      </c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18"/>
      <c r="P22" s="26"/>
      <c r="Q22" s="26"/>
    </row>
    <row r="23" spans="4:19" x14ac:dyDescent="0.25">
      <c r="D23" s="1">
        <v>22</v>
      </c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18"/>
      <c r="P23" s="26"/>
      <c r="Q23" s="26"/>
    </row>
    <row r="24" spans="4:19" x14ac:dyDescent="0.25">
      <c r="D24" s="1">
        <v>23</v>
      </c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18"/>
      <c r="P24" s="26"/>
      <c r="Q24" s="26"/>
    </row>
    <row r="25" spans="4:19" x14ac:dyDescent="0.25">
      <c r="D25" s="1">
        <v>24</v>
      </c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18"/>
      <c r="P25" s="26"/>
      <c r="Q25" s="26"/>
    </row>
    <row r="26" spans="4:19" x14ac:dyDescent="0.25">
      <c r="D26" s="1">
        <v>25</v>
      </c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18"/>
      <c r="P26" s="26"/>
      <c r="Q26" s="26"/>
    </row>
    <row r="27" spans="4:19" x14ac:dyDescent="0.25">
      <c r="D27" s="1">
        <v>26</v>
      </c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18"/>
      <c r="P27" s="26"/>
      <c r="Q27" s="26"/>
    </row>
    <row r="28" spans="4:19" x14ac:dyDescent="0.25">
      <c r="D28" s="1">
        <v>27</v>
      </c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18"/>
      <c r="P28" s="26"/>
      <c r="Q28" s="26"/>
    </row>
    <row r="29" spans="4:19" x14ac:dyDescent="0.25">
      <c r="D29" s="1">
        <v>28</v>
      </c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18"/>
      <c r="P29" s="26"/>
      <c r="Q29" s="26"/>
    </row>
    <row r="30" spans="4:19" x14ac:dyDescent="0.25">
      <c r="D30" s="1">
        <v>29</v>
      </c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18"/>
      <c r="P30" s="26"/>
      <c r="Q30" s="26"/>
    </row>
    <row r="31" spans="4:19" x14ac:dyDescent="0.25">
      <c r="D31" s="1">
        <v>30</v>
      </c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18"/>
      <c r="P31" s="26"/>
      <c r="Q31" s="26"/>
    </row>
    <row r="32" spans="4:19" x14ac:dyDescent="0.25">
      <c r="D32" s="1">
        <v>31</v>
      </c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18"/>
      <c r="P32" s="26"/>
      <c r="Q32" s="26"/>
    </row>
    <row r="33" spans="4:17" x14ac:dyDescent="0.25">
      <c r="D33" s="32" t="s">
        <v>45</v>
      </c>
      <c r="E33" s="3">
        <f t="shared" ref="E33:Q33" si="0">SUM(E2:E32)</f>
        <v>127752</v>
      </c>
      <c r="F33" s="3">
        <f t="shared" si="0"/>
        <v>7</v>
      </c>
      <c r="G33" s="3">
        <f t="shared" si="0"/>
        <v>23012</v>
      </c>
      <c r="H33" s="3">
        <f t="shared" si="0"/>
        <v>1</v>
      </c>
      <c r="I33" s="3">
        <f t="shared" si="0"/>
        <v>96844</v>
      </c>
      <c r="J33" s="3">
        <f t="shared" si="0"/>
        <v>46</v>
      </c>
      <c r="K33" s="3">
        <f t="shared" si="0"/>
        <v>12</v>
      </c>
      <c r="L33" s="3">
        <f t="shared" si="0"/>
        <v>10</v>
      </c>
      <c r="M33" s="3">
        <f t="shared" si="0"/>
        <v>0</v>
      </c>
      <c r="N33" s="3">
        <f t="shared" si="0"/>
        <v>5434</v>
      </c>
      <c r="O33" s="3">
        <f t="shared" si="0"/>
        <v>6611</v>
      </c>
      <c r="P33" s="3">
        <f t="shared" si="0"/>
        <v>4</v>
      </c>
      <c r="Q33" s="3">
        <f t="shared" si="0"/>
        <v>2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36"/>
  <sheetViews>
    <sheetView tabSelected="1" zoomScaleNormal="100" workbookViewId="0"/>
  </sheetViews>
  <sheetFormatPr defaultRowHeight="15.75" x14ac:dyDescent="0.25"/>
  <cols>
    <col min="1" max="5" width="12.7109375" style="33" customWidth="1"/>
    <col min="6" max="6" width="14.28515625" style="33" customWidth="1"/>
    <col min="7" max="8" width="9.140625" style="33" customWidth="1"/>
    <col min="9" max="13" width="12.7109375" style="33" customWidth="1"/>
    <col min="14" max="14" width="14.28515625" style="33" customWidth="1"/>
    <col min="15" max="1025" width="9.140625" style="33" customWidth="1"/>
  </cols>
  <sheetData>
    <row r="1" spans="1:14" s="36" customFormat="1" ht="20.100000000000001" customHeight="1" x14ac:dyDescent="0.25">
      <c r="A1" s="34" t="s">
        <v>46</v>
      </c>
      <c r="B1" s="34"/>
      <c r="C1" s="34"/>
      <c r="D1" s="34"/>
      <c r="E1" s="34"/>
      <c r="F1" s="35">
        <f ca="1">TODAY()</f>
        <v>43147</v>
      </c>
      <c r="I1" s="34" t="s">
        <v>46</v>
      </c>
      <c r="J1" s="34"/>
      <c r="K1" s="34"/>
      <c r="L1" s="34"/>
      <c r="M1" s="34"/>
      <c r="N1" s="35">
        <f ca="1">TODAY()</f>
        <v>43147</v>
      </c>
    </row>
    <row r="2" spans="1:14" s="36" customFormat="1" ht="20.100000000000001" customHeight="1" x14ac:dyDescent="0.25">
      <c r="A2" s="36" t="s">
        <v>47</v>
      </c>
      <c r="I2" s="36" t="s">
        <v>47</v>
      </c>
    </row>
    <row r="3" spans="1:14" ht="21.95" customHeight="1" x14ac:dyDescent="0.25">
      <c r="A3" s="61" t="s">
        <v>48</v>
      </c>
      <c r="B3" s="58" t="s">
        <v>49</v>
      </c>
      <c r="C3" s="59" t="s">
        <v>50</v>
      </c>
      <c r="D3" s="59"/>
      <c r="E3" s="59"/>
      <c r="F3" s="60" t="s">
        <v>51</v>
      </c>
      <c r="I3" s="61" t="s">
        <v>48</v>
      </c>
      <c r="J3" s="58" t="s">
        <v>49</v>
      </c>
      <c r="K3" s="59" t="s">
        <v>50</v>
      </c>
      <c r="L3" s="59"/>
      <c r="M3" s="59"/>
      <c r="N3" s="60" t="s">
        <v>51</v>
      </c>
    </row>
    <row r="4" spans="1:14" ht="21.95" customHeight="1" x14ac:dyDescent="0.25">
      <c r="A4" s="61"/>
      <c r="B4" s="58"/>
      <c r="C4" s="37" t="s">
        <v>52</v>
      </c>
      <c r="D4" s="38" t="s">
        <v>53</v>
      </c>
      <c r="E4" s="39" t="s">
        <v>54</v>
      </c>
      <c r="F4" s="60"/>
      <c r="I4" s="61"/>
      <c r="J4" s="58"/>
      <c r="K4" s="37" t="s">
        <v>52</v>
      </c>
      <c r="L4" s="38" t="s">
        <v>53</v>
      </c>
      <c r="M4" s="39" t="s">
        <v>54</v>
      </c>
      <c r="N4" s="60"/>
    </row>
    <row r="5" spans="1:14" ht="20.100000000000001" customHeight="1" x14ac:dyDescent="0.25">
      <c r="A5" s="40" t="s">
        <v>37</v>
      </c>
      <c r="B5" s="41">
        <f>ROUND(ежедневный!$F$2/ежедневный!$K$2,0)</f>
        <v>8586</v>
      </c>
      <c r="C5" s="42"/>
      <c r="D5" s="43"/>
      <c r="E5" s="44"/>
      <c r="F5" s="45"/>
      <c r="I5" s="40" t="s">
        <v>37</v>
      </c>
      <c r="J5" s="41">
        <f>ROUND(ежедневный!$F$2/ежедневный!$K$2,0)</f>
        <v>8586</v>
      </c>
      <c r="K5" s="42"/>
      <c r="L5" s="43"/>
      <c r="M5" s="44"/>
      <c r="N5" s="45"/>
    </row>
    <row r="6" spans="1:14" ht="20.100000000000001" customHeight="1" x14ac:dyDescent="0.25">
      <c r="A6" s="46" t="s">
        <v>55</v>
      </c>
      <c r="B6" s="47">
        <f>ROUNDUP(ежедневный!$F$3/ежедневный!$K$2,0)</f>
        <v>1</v>
      </c>
      <c r="C6" s="48"/>
      <c r="D6" s="49"/>
      <c r="E6" s="50"/>
      <c r="F6" s="51"/>
      <c r="I6" s="46" t="s">
        <v>55</v>
      </c>
      <c r="J6" s="47">
        <f>ROUNDUP(ежедневный!$F$3/ежедневный!$K$2,0)</f>
        <v>1</v>
      </c>
      <c r="K6" s="48"/>
      <c r="L6" s="49"/>
      <c r="M6" s="50"/>
      <c r="N6" s="51"/>
    </row>
    <row r="7" spans="1:14" ht="20.100000000000001" customHeight="1" x14ac:dyDescent="0.25">
      <c r="A7" s="46" t="s">
        <v>56</v>
      </c>
      <c r="B7" s="47">
        <f>ROUND(ежедневный!$F$4/ежедневный!$K$2,0)</f>
        <v>1318</v>
      </c>
      <c r="C7" s="48"/>
      <c r="D7" s="49"/>
      <c r="E7" s="50"/>
      <c r="F7" s="51"/>
      <c r="I7" s="46" t="s">
        <v>56</v>
      </c>
      <c r="J7" s="47">
        <f>ROUND(ежедневный!$F$4/ежедневный!$K$2,0)</f>
        <v>1318</v>
      </c>
      <c r="K7" s="48"/>
      <c r="L7" s="49"/>
      <c r="M7" s="50"/>
      <c r="N7" s="51"/>
    </row>
    <row r="8" spans="1:14" ht="20.100000000000001" customHeight="1" x14ac:dyDescent="0.25">
      <c r="A8" s="46" t="s">
        <v>14</v>
      </c>
      <c r="B8" s="47">
        <f>ROUNDUP(ежедневный!$F$5/ежедневный!$K$2,0)</f>
        <v>1</v>
      </c>
      <c r="C8" s="48"/>
      <c r="D8" s="49"/>
      <c r="E8" s="50"/>
      <c r="F8" s="51"/>
      <c r="I8" s="46" t="s">
        <v>14</v>
      </c>
      <c r="J8" s="47">
        <f>ROUNDUP(ежедневный!$F$5/ежедневный!$K$2,0)</f>
        <v>1</v>
      </c>
      <c r="K8" s="48"/>
      <c r="L8" s="49"/>
      <c r="M8" s="50"/>
      <c r="N8" s="51"/>
    </row>
    <row r="9" spans="1:14" ht="20.100000000000001" customHeight="1" x14ac:dyDescent="0.25">
      <c r="A9" s="46" t="s">
        <v>16</v>
      </c>
      <c r="B9" s="47">
        <f>ROUND(ежедневный!$F$6/ежедневный!$K$2,0)</f>
        <v>7983</v>
      </c>
      <c r="C9" s="48"/>
      <c r="D9" s="49"/>
      <c r="E9" s="50"/>
      <c r="F9" s="51"/>
      <c r="I9" s="46" t="s">
        <v>16</v>
      </c>
      <c r="J9" s="47">
        <f>ROUND(ежедневный!$F$6/ежедневный!$K$2,0)</f>
        <v>7983</v>
      </c>
      <c r="K9" s="48"/>
      <c r="L9" s="49"/>
      <c r="M9" s="50"/>
      <c r="N9" s="51"/>
    </row>
    <row r="10" spans="1:14" ht="20.100000000000001" customHeight="1" x14ac:dyDescent="0.25">
      <c r="A10" s="46" t="s">
        <v>57</v>
      </c>
      <c r="B10" s="47">
        <f>ROUNDUP(ежедневный!$F$7/ежедневный!$K$2,0)</f>
        <v>5</v>
      </c>
      <c r="C10" s="48"/>
      <c r="D10" s="49"/>
      <c r="E10" s="50"/>
      <c r="F10" s="51"/>
      <c r="I10" s="46" t="s">
        <v>57</v>
      </c>
      <c r="J10" s="47">
        <f>ROUNDUP(ежедневный!$F$7/ежедневный!$K$2,0)</f>
        <v>5</v>
      </c>
      <c r="K10" s="48"/>
      <c r="L10" s="49"/>
      <c r="M10" s="50"/>
      <c r="N10" s="51"/>
    </row>
    <row r="11" spans="1:14" ht="20.100000000000001" customHeight="1" x14ac:dyDescent="0.25">
      <c r="A11" s="46" t="s">
        <v>58</v>
      </c>
      <c r="B11" s="47">
        <f>ROUNDUP(ежедневный!$F$8/ежедневный!$K$2,0)</f>
        <v>1</v>
      </c>
      <c r="C11" s="48"/>
      <c r="D11" s="49"/>
      <c r="E11" s="50"/>
      <c r="F11" s="51"/>
      <c r="I11" s="46" t="s">
        <v>58</v>
      </c>
      <c r="J11" s="47">
        <f>ROUNDUP(ежедневный!$F$8/ежедневный!$K$2,0)</f>
        <v>1</v>
      </c>
      <c r="K11" s="48"/>
      <c r="L11" s="49"/>
      <c r="M11" s="50"/>
      <c r="N11" s="51"/>
    </row>
    <row r="12" spans="1:14" ht="20.100000000000001" customHeight="1" x14ac:dyDescent="0.25">
      <c r="A12" s="46" t="s">
        <v>59</v>
      </c>
      <c r="B12" s="47">
        <f>ROUNDUP(ежедневный!$F$9/ежедневный!$K$2,0)</f>
        <v>3</v>
      </c>
      <c r="C12" s="48"/>
      <c r="D12" s="49"/>
      <c r="E12" s="50"/>
      <c r="F12" s="51"/>
      <c r="I12" s="46" t="s">
        <v>59</v>
      </c>
      <c r="J12" s="47">
        <f>ROUNDUP(ежедневный!$F$9/ежедневный!$K$2,0)</f>
        <v>3</v>
      </c>
      <c r="K12" s="48"/>
      <c r="L12" s="49"/>
      <c r="M12" s="50"/>
      <c r="N12" s="51"/>
    </row>
    <row r="13" spans="1:14" ht="20.100000000000001" customHeight="1" x14ac:dyDescent="0.25">
      <c r="A13" s="46" t="s">
        <v>60</v>
      </c>
      <c r="B13" s="47">
        <f>ROUNDUP(ежедневный!$F$10/ежедневный!$K$2,0)</f>
        <v>1</v>
      </c>
      <c r="C13" s="48"/>
      <c r="D13" s="49"/>
      <c r="E13" s="50"/>
      <c r="F13" s="51"/>
      <c r="I13" s="46" t="s">
        <v>60</v>
      </c>
      <c r="J13" s="47">
        <f>ROUNDUP(ежедневный!$F$10/ежедневный!$K$2,0)</f>
        <v>1</v>
      </c>
      <c r="K13" s="48"/>
      <c r="L13" s="49"/>
      <c r="M13" s="50"/>
      <c r="N13" s="51"/>
    </row>
    <row r="14" spans="1:14" ht="20.100000000000001" customHeight="1" x14ac:dyDescent="0.25">
      <c r="A14" s="46" t="s">
        <v>26</v>
      </c>
      <c r="B14" s="47">
        <f>ROUND(ежедневный!$F$11/ежедневный!$K$2,0)</f>
        <v>797</v>
      </c>
      <c r="C14" s="48"/>
      <c r="D14" s="49"/>
      <c r="E14" s="50"/>
      <c r="F14" s="51"/>
      <c r="I14" s="46" t="s">
        <v>26</v>
      </c>
      <c r="J14" s="47">
        <f>ROUND(ежедневный!$F$11/ежедневный!$K$2,0)</f>
        <v>797</v>
      </c>
      <c r="K14" s="48"/>
      <c r="L14" s="49"/>
      <c r="M14" s="50"/>
      <c r="N14" s="51"/>
    </row>
    <row r="15" spans="1:14" ht="20.100000000000001" customHeight="1" x14ac:dyDescent="0.25">
      <c r="A15" s="46" t="s">
        <v>28</v>
      </c>
      <c r="B15" s="47">
        <f>ROUND(ежедневный!$F$12/ежедневный!$K$2,0)</f>
        <v>164</v>
      </c>
      <c r="C15" s="48"/>
      <c r="D15" s="49"/>
      <c r="E15" s="50"/>
      <c r="F15" s="51"/>
      <c r="I15" s="46" t="s">
        <v>28</v>
      </c>
      <c r="J15" s="47">
        <f>ROUND(ежедневный!$F$12/ежедневный!$K$2,0)</f>
        <v>164</v>
      </c>
      <c r="K15" s="48"/>
      <c r="L15" s="49"/>
      <c r="M15" s="50"/>
      <c r="N15" s="51"/>
    </row>
    <row r="16" spans="1:14" ht="20.100000000000001" customHeight="1" x14ac:dyDescent="0.25">
      <c r="A16" s="46" t="s">
        <v>61</v>
      </c>
      <c r="B16" s="47">
        <f>ROUNDUP(ежедневный!$F$13/ежедневный!$K$2,0)</f>
        <v>1</v>
      </c>
      <c r="C16" s="48"/>
      <c r="D16" s="49"/>
      <c r="E16" s="50"/>
      <c r="F16" s="51"/>
      <c r="I16" s="46" t="s">
        <v>61</v>
      </c>
      <c r="J16" s="47">
        <f>ROUNDUP(ежедневный!$F$13/ежедневный!$K$2,0)</f>
        <v>1</v>
      </c>
      <c r="K16" s="48"/>
      <c r="L16" s="49"/>
      <c r="M16" s="50"/>
      <c r="N16" s="51"/>
    </row>
    <row r="17" spans="1:14" ht="20.100000000000001" customHeight="1" x14ac:dyDescent="0.25">
      <c r="A17" s="52" t="s">
        <v>32</v>
      </c>
      <c r="B17" s="53">
        <f>ROUNDUP(ежедневный!$F$14/ежедневный!$K$2,0)</f>
        <v>12</v>
      </c>
      <c r="C17" s="54"/>
      <c r="D17" s="55"/>
      <c r="E17" s="56"/>
      <c r="F17" s="57"/>
      <c r="I17" s="52" t="s">
        <v>32</v>
      </c>
      <c r="J17" s="53">
        <f>ROUNDUP(ежедневный!$F$14/ежедневный!$K$2,0)</f>
        <v>12</v>
      </c>
      <c r="K17" s="54"/>
      <c r="L17" s="55"/>
      <c r="M17" s="56"/>
      <c r="N17" s="57"/>
    </row>
    <row r="20" spans="1:14" ht="20.100000000000001" customHeight="1" x14ac:dyDescent="0.25">
      <c r="A20" s="34" t="s">
        <v>46</v>
      </c>
      <c r="B20" s="34"/>
      <c r="C20" s="34"/>
      <c r="D20" s="34"/>
      <c r="E20" s="34"/>
      <c r="F20" s="35">
        <f ca="1">TODAY()</f>
        <v>43147</v>
      </c>
      <c r="I20" s="34" t="s">
        <v>46</v>
      </c>
      <c r="J20" s="34"/>
      <c r="K20" s="34"/>
      <c r="L20" s="34"/>
      <c r="M20" s="34"/>
      <c r="N20" s="35">
        <f ca="1">TODAY()</f>
        <v>43147</v>
      </c>
    </row>
    <row r="21" spans="1:14" ht="20.100000000000001" customHeight="1" x14ac:dyDescent="0.25">
      <c r="A21" s="36" t="s">
        <v>47</v>
      </c>
      <c r="B21" s="36"/>
      <c r="C21" s="36"/>
      <c r="D21" s="36"/>
      <c r="E21" s="36"/>
      <c r="F21" s="36"/>
      <c r="I21" s="36" t="s">
        <v>47</v>
      </c>
      <c r="J21" s="36"/>
      <c r="K21" s="36"/>
      <c r="L21" s="36"/>
      <c r="M21" s="36"/>
      <c r="N21" s="36"/>
    </row>
    <row r="22" spans="1:14" ht="20.100000000000001" customHeight="1" x14ac:dyDescent="0.25">
      <c r="A22" s="61" t="s">
        <v>48</v>
      </c>
      <c r="B22" s="58" t="s">
        <v>49</v>
      </c>
      <c r="C22" s="59" t="s">
        <v>50</v>
      </c>
      <c r="D22" s="59"/>
      <c r="E22" s="59"/>
      <c r="F22" s="60" t="s">
        <v>51</v>
      </c>
      <c r="I22" s="61" t="s">
        <v>48</v>
      </c>
      <c r="J22" s="58" t="s">
        <v>49</v>
      </c>
      <c r="K22" s="59" t="s">
        <v>50</v>
      </c>
      <c r="L22" s="59"/>
      <c r="M22" s="59"/>
      <c r="N22" s="60" t="s">
        <v>51</v>
      </c>
    </row>
    <row r="23" spans="1:14" ht="20.100000000000001" customHeight="1" x14ac:dyDescent="0.25">
      <c r="A23" s="61"/>
      <c r="B23" s="58"/>
      <c r="C23" s="37" t="s">
        <v>52</v>
      </c>
      <c r="D23" s="38" t="s">
        <v>53</v>
      </c>
      <c r="E23" s="39" t="s">
        <v>62</v>
      </c>
      <c r="F23" s="60"/>
      <c r="I23" s="61"/>
      <c r="J23" s="58"/>
      <c r="K23" s="37" t="s">
        <v>52</v>
      </c>
      <c r="L23" s="38" t="s">
        <v>53</v>
      </c>
      <c r="M23" s="39" t="s">
        <v>54</v>
      </c>
      <c r="N23" s="60"/>
    </row>
    <row r="24" spans="1:14" ht="20.100000000000001" customHeight="1" x14ac:dyDescent="0.25">
      <c r="A24" s="40" t="s">
        <v>37</v>
      </c>
      <c r="B24" s="41">
        <f>ROUND(ежедневный!$F$2/ежедневный!$K$2,0)</f>
        <v>8586</v>
      </c>
      <c r="C24" s="42"/>
      <c r="D24" s="43"/>
      <c r="E24" s="44"/>
      <c r="F24" s="45"/>
      <c r="I24" s="40" t="s">
        <v>37</v>
      </c>
      <c r="J24" s="41">
        <f>ROUND(ежедневный!$F$2/ежедневный!$K$2,0)</f>
        <v>8586</v>
      </c>
      <c r="K24" s="42"/>
      <c r="L24" s="43"/>
      <c r="M24" s="44"/>
      <c r="N24" s="45"/>
    </row>
    <row r="25" spans="1:14" ht="20.100000000000001" customHeight="1" x14ac:dyDescent="0.25">
      <c r="A25" s="46" t="s">
        <v>55</v>
      </c>
      <c r="B25" s="47">
        <f>ROUNDUP(ежедневный!$F$3/ежедневный!$K$2,0)</f>
        <v>1</v>
      </c>
      <c r="C25" s="48"/>
      <c r="D25" s="49"/>
      <c r="E25" s="50"/>
      <c r="F25" s="51"/>
      <c r="I25" s="46" t="s">
        <v>55</v>
      </c>
      <c r="J25" s="47">
        <f>ROUNDUP(ежедневный!$F$3/ежедневный!$K$2,0)</f>
        <v>1</v>
      </c>
      <c r="K25" s="48"/>
      <c r="L25" s="49"/>
      <c r="M25" s="50"/>
      <c r="N25" s="51"/>
    </row>
    <row r="26" spans="1:14" ht="20.100000000000001" customHeight="1" x14ac:dyDescent="0.25">
      <c r="A26" s="46" t="s">
        <v>56</v>
      </c>
      <c r="B26" s="47">
        <f>ROUND(ежедневный!$F$4/ежедневный!$K$2,0)</f>
        <v>1318</v>
      </c>
      <c r="C26" s="48"/>
      <c r="D26" s="49"/>
      <c r="E26" s="50"/>
      <c r="F26" s="51"/>
      <c r="I26" s="46" t="s">
        <v>56</v>
      </c>
      <c r="J26" s="47">
        <f>ROUND(ежедневный!$F$4/ежедневный!$K$2,0)</f>
        <v>1318</v>
      </c>
      <c r="K26" s="48"/>
      <c r="L26" s="49"/>
      <c r="M26" s="50"/>
      <c r="N26" s="51"/>
    </row>
    <row r="27" spans="1:14" ht="20.100000000000001" customHeight="1" x14ac:dyDescent="0.25">
      <c r="A27" s="46" t="s">
        <v>14</v>
      </c>
      <c r="B27" s="47">
        <f>ROUNDUP(ежедневный!$F$5/ежедневный!$K$2,0)</f>
        <v>1</v>
      </c>
      <c r="C27" s="48"/>
      <c r="D27" s="49"/>
      <c r="E27" s="50"/>
      <c r="F27" s="51"/>
      <c r="I27" s="46" t="s">
        <v>14</v>
      </c>
      <c r="J27" s="47">
        <f>ROUNDUP(ежедневный!$F$5/ежедневный!$K$2,0)</f>
        <v>1</v>
      </c>
      <c r="K27" s="48"/>
      <c r="L27" s="49"/>
      <c r="M27" s="50"/>
      <c r="N27" s="51"/>
    </row>
    <row r="28" spans="1:14" ht="20.100000000000001" customHeight="1" x14ac:dyDescent="0.25">
      <c r="A28" s="46" t="s">
        <v>16</v>
      </c>
      <c r="B28" s="47">
        <f>ROUND(ежедневный!$F$6/ежедневный!$K$2,0)</f>
        <v>7983</v>
      </c>
      <c r="C28" s="48"/>
      <c r="D28" s="49"/>
      <c r="E28" s="50"/>
      <c r="F28" s="51"/>
      <c r="I28" s="46" t="s">
        <v>16</v>
      </c>
      <c r="J28" s="47">
        <f>ROUND(ежедневный!$F$6/ежедневный!$K$2,0)</f>
        <v>7983</v>
      </c>
      <c r="K28" s="48"/>
      <c r="L28" s="49"/>
      <c r="M28" s="50"/>
      <c r="N28" s="51"/>
    </row>
    <row r="29" spans="1:14" ht="20.100000000000001" customHeight="1" x14ac:dyDescent="0.25">
      <c r="A29" s="46" t="s">
        <v>57</v>
      </c>
      <c r="B29" s="47">
        <f>ROUNDUP(ежедневный!$F$7/ежедневный!$K$2,0)</f>
        <v>5</v>
      </c>
      <c r="C29" s="48"/>
      <c r="D29" s="49"/>
      <c r="E29" s="50"/>
      <c r="F29" s="51"/>
      <c r="I29" s="46" t="s">
        <v>57</v>
      </c>
      <c r="J29" s="47">
        <f>ROUNDUP(ежедневный!$F$7/ежедневный!$K$2,0)</f>
        <v>5</v>
      </c>
      <c r="K29" s="48"/>
      <c r="L29" s="49"/>
      <c r="M29" s="50"/>
      <c r="N29" s="51"/>
    </row>
    <row r="30" spans="1:14" ht="20.100000000000001" customHeight="1" x14ac:dyDescent="0.25">
      <c r="A30" s="46" t="s">
        <v>58</v>
      </c>
      <c r="B30" s="47">
        <f>ROUNDUP(ежедневный!$F$8/ежедневный!$K$2,0)</f>
        <v>1</v>
      </c>
      <c r="C30" s="48"/>
      <c r="D30" s="49"/>
      <c r="E30" s="50"/>
      <c r="F30" s="51"/>
      <c r="I30" s="46" t="s">
        <v>58</v>
      </c>
      <c r="J30" s="47">
        <f>ROUNDUP(ежедневный!$F$8/ежедневный!$K$2,0)</f>
        <v>1</v>
      </c>
      <c r="K30" s="48"/>
      <c r="L30" s="49"/>
      <c r="M30" s="50"/>
      <c r="N30" s="51"/>
    </row>
    <row r="31" spans="1:14" ht="20.100000000000001" customHeight="1" x14ac:dyDescent="0.25">
      <c r="A31" s="46" t="s">
        <v>59</v>
      </c>
      <c r="B31" s="47">
        <f>ROUNDUP(ежедневный!$F$9/ежедневный!$K$2,0)</f>
        <v>3</v>
      </c>
      <c r="C31" s="48"/>
      <c r="D31" s="49"/>
      <c r="E31" s="50"/>
      <c r="F31" s="51"/>
      <c r="I31" s="46" t="s">
        <v>59</v>
      </c>
      <c r="J31" s="47">
        <f>ROUNDUP(ежедневный!$F$9/ежедневный!$K$2,0)</f>
        <v>3</v>
      </c>
      <c r="K31" s="48"/>
      <c r="L31" s="49"/>
      <c r="M31" s="50"/>
      <c r="N31" s="51"/>
    </row>
    <row r="32" spans="1:14" ht="20.100000000000001" customHeight="1" x14ac:dyDescent="0.25">
      <c r="A32" s="46" t="s">
        <v>60</v>
      </c>
      <c r="B32" s="47">
        <f>ROUNDUP(ежедневный!$F$10/ежедневный!$K$2,0)</f>
        <v>1</v>
      </c>
      <c r="C32" s="48"/>
      <c r="D32" s="49"/>
      <c r="E32" s="50"/>
      <c r="F32" s="51"/>
      <c r="I32" s="46" t="s">
        <v>60</v>
      </c>
      <c r="J32" s="47">
        <f>ROUNDUP(ежедневный!$F$10/ежедневный!$K$2,0)</f>
        <v>1</v>
      </c>
      <c r="K32" s="48"/>
      <c r="L32" s="49"/>
      <c r="M32" s="50"/>
      <c r="N32" s="51"/>
    </row>
    <row r="33" spans="1:14" ht="20.100000000000001" customHeight="1" x14ac:dyDescent="0.25">
      <c r="A33" s="46" t="s">
        <v>26</v>
      </c>
      <c r="B33" s="47">
        <f>ROUND(ежедневный!$F$11/ежедневный!$K$2,0)</f>
        <v>797</v>
      </c>
      <c r="C33" s="48"/>
      <c r="D33" s="49"/>
      <c r="E33" s="50"/>
      <c r="F33" s="51"/>
      <c r="I33" s="46" t="s">
        <v>26</v>
      </c>
      <c r="J33" s="47">
        <f>ROUND(ежедневный!$F$11/ежедневный!$K$2,0)</f>
        <v>797</v>
      </c>
      <c r="K33" s="48"/>
      <c r="L33" s="49"/>
      <c r="M33" s="50"/>
      <c r="N33" s="51"/>
    </row>
    <row r="34" spans="1:14" ht="20.100000000000001" customHeight="1" x14ac:dyDescent="0.25">
      <c r="A34" s="46" t="s">
        <v>28</v>
      </c>
      <c r="B34" s="47">
        <f>ROUND(ежедневный!$F$12/ежедневный!$K$2,0)</f>
        <v>164</v>
      </c>
      <c r="C34" s="48"/>
      <c r="D34" s="49"/>
      <c r="E34" s="50"/>
      <c r="F34" s="51"/>
      <c r="I34" s="46" t="s">
        <v>28</v>
      </c>
      <c r="J34" s="47">
        <f>ROUND(ежедневный!$F$12/ежедневный!$K$2,0)</f>
        <v>164</v>
      </c>
      <c r="K34" s="48"/>
      <c r="L34" s="49"/>
      <c r="M34" s="50"/>
      <c r="N34" s="51"/>
    </row>
    <row r="35" spans="1:14" ht="20.100000000000001" customHeight="1" x14ac:dyDescent="0.25">
      <c r="A35" s="46" t="s">
        <v>61</v>
      </c>
      <c r="B35" s="47">
        <f>ROUNDUP(ежедневный!$F$13/ежедневный!$K$2,0)</f>
        <v>1</v>
      </c>
      <c r="C35" s="48"/>
      <c r="D35" s="49"/>
      <c r="E35" s="50"/>
      <c r="F35" s="51"/>
      <c r="I35" s="46" t="s">
        <v>61</v>
      </c>
      <c r="J35" s="47">
        <f>ROUNDUP(ежедневный!$F$13/ежедневный!$K$2,0)</f>
        <v>1</v>
      </c>
      <c r="K35" s="48"/>
      <c r="L35" s="49"/>
      <c r="M35" s="50"/>
      <c r="N35" s="51"/>
    </row>
    <row r="36" spans="1:14" ht="20.100000000000001" customHeight="1" x14ac:dyDescent="0.25">
      <c r="A36" s="52" t="s">
        <v>32</v>
      </c>
      <c r="B36" s="53">
        <f>ROUNDUP(ежедневный!$F$14/ежедневный!$K$2,0)</f>
        <v>12</v>
      </c>
      <c r="C36" s="54"/>
      <c r="D36" s="55"/>
      <c r="E36" s="56"/>
      <c r="F36" s="57"/>
      <c r="I36" s="52" t="s">
        <v>32</v>
      </c>
      <c r="J36" s="53">
        <f>ROUNDUP(ежедневный!$F$14/ежедневный!$K$2,0)</f>
        <v>12</v>
      </c>
      <c r="K36" s="54"/>
      <c r="L36" s="55"/>
      <c r="M36" s="56"/>
      <c r="N36" s="57"/>
    </row>
  </sheetData>
  <mergeCells count="16">
    <mergeCell ref="J3:J4"/>
    <mergeCell ref="K3:M3"/>
    <mergeCell ref="N3:N4"/>
    <mergeCell ref="A22:A23"/>
    <mergeCell ref="B22:B23"/>
    <mergeCell ref="C22:E22"/>
    <mergeCell ref="F22:F23"/>
    <mergeCell ref="I22:I23"/>
    <mergeCell ref="J22:J23"/>
    <mergeCell ref="K22:M22"/>
    <mergeCell ref="N22:N23"/>
    <mergeCell ref="A3:A4"/>
    <mergeCell ref="B3:B4"/>
    <mergeCell ref="C3:E3"/>
    <mergeCell ref="F3:F4"/>
    <mergeCell ref="I3:I4"/>
  </mergeCells>
  <conditionalFormatting sqref="B5:B17 J5:J17 B24:B36 J24:J36">
    <cfRule type="cellIs" dxfId="0" priority="2" operator="lessThanOrEqual">
      <formula>0</formula>
    </cfRule>
  </conditionalFormatting>
  <printOptions horizontalCentered="1"/>
  <pageMargins left="0.23611111111111099" right="0.23611111111111099" top="0.55138888888888904" bottom="0.55138888888888904" header="0.51180555555555496" footer="0.51180555555555496"/>
  <pageSetup paperSize="9" scale="75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ежедневный</vt:lpstr>
      <vt:lpstr>планы</vt:lpstr>
      <vt:lpstr>Инд_планы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Рустам Бегалиев</dc:creator>
  <dc:description/>
  <cp:lastModifiedBy>Рустам Бегалиев</cp:lastModifiedBy>
  <cp:revision>13</cp:revision>
  <cp:lastPrinted>2018-02-15T02:36:32Z</cp:lastPrinted>
  <dcterms:created xsi:type="dcterms:W3CDTF">2006-09-28T05:33:49Z</dcterms:created>
  <dcterms:modified xsi:type="dcterms:W3CDTF">2018-02-16T03:07:03Z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