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125" windowWidth="27555" windowHeight="11580"/>
  </bookViews>
  <sheets>
    <sheet name="Март 18 (6)" sheetId="18" r:id="rId1"/>
    <sheet name="Лист1" sheetId="19" r:id="rId2"/>
  </sheets>
  <definedNames>
    <definedName name="А">Лист1!$C$3:$C$14</definedName>
    <definedName name="_xlnm.Print_Area" localSheetId="0">'Март 18 (6)'!$A$1:$AO$46</definedName>
  </definedNames>
  <calcPr calcId="145621"/>
</workbook>
</file>

<file path=xl/calcChain.xml><?xml version="1.0" encoding="utf-8"?>
<calcChain xmlns="http://schemas.openxmlformats.org/spreadsheetml/2006/main">
  <c r="AL38" i="18" l="1"/>
  <c r="AM40" i="18" l="1"/>
  <c r="AK40" i="18"/>
  <c r="AE40" i="18"/>
  <c r="X40" i="18"/>
  <c r="Z40" i="18" s="1"/>
  <c r="S40" i="18"/>
  <c r="Q40" i="18"/>
  <c r="P40" i="18"/>
  <c r="I40" i="18"/>
  <c r="H40" i="18"/>
  <c r="D40" i="18"/>
  <c r="C40" i="18"/>
  <c r="N36" i="18" s="1"/>
  <c r="AN39" i="18"/>
  <c r="AL39" i="18"/>
  <c r="AI39" i="18"/>
  <c r="AH39" i="18"/>
  <c r="AD39" i="18"/>
  <c r="AF39" i="18" s="1"/>
  <c r="AB39" i="18"/>
  <c r="Z39" i="18"/>
  <c r="U39" i="18"/>
  <c r="R39" i="18"/>
  <c r="W39" i="18" s="1"/>
  <c r="Q39" i="18"/>
  <c r="L39" i="18"/>
  <c r="K39" i="18"/>
  <c r="J39" i="18"/>
  <c r="M39" i="18" s="1"/>
  <c r="G39" i="18"/>
  <c r="O39" i="18" s="1"/>
  <c r="AN38" i="18"/>
  <c r="AI38" i="18"/>
  <c r="AH38" i="18"/>
  <c r="AD38" i="18"/>
  <c r="AF38" i="18" s="1"/>
  <c r="AB38" i="18"/>
  <c r="Z38" i="18"/>
  <c r="U38" i="18"/>
  <c r="R38" i="18"/>
  <c r="W38" i="18" s="1"/>
  <c r="Q38" i="18"/>
  <c r="L38" i="18"/>
  <c r="K38" i="18"/>
  <c r="J38" i="18"/>
  <c r="G38" i="18"/>
  <c r="O38" i="18" s="1"/>
  <c r="E38" i="18"/>
  <c r="AN37" i="18"/>
  <c r="AL37" i="18"/>
  <c r="AI37" i="18"/>
  <c r="AH37" i="18"/>
  <c r="AD37" i="18"/>
  <c r="AF37" i="18" s="1"/>
  <c r="AB37" i="18"/>
  <c r="Z37" i="18"/>
  <c r="U37" i="18"/>
  <c r="R37" i="18"/>
  <c r="W37" i="18" s="1"/>
  <c r="Q37" i="18"/>
  <c r="L37" i="18"/>
  <c r="K37" i="18"/>
  <c r="J37" i="18"/>
  <c r="G37" i="18"/>
  <c r="O37" i="18" s="1"/>
  <c r="E37" i="18"/>
  <c r="AN36" i="18"/>
  <c r="AL36" i="18"/>
  <c r="AI36" i="18"/>
  <c r="AH36" i="18"/>
  <c r="AD36" i="18"/>
  <c r="AF36" i="18" s="1"/>
  <c r="AB36" i="18"/>
  <c r="Z36" i="18"/>
  <c r="U36" i="18"/>
  <c r="R36" i="18"/>
  <c r="W36" i="18" s="1"/>
  <c r="Q36" i="18"/>
  <c r="L36" i="18"/>
  <c r="K36" i="18"/>
  <c r="J36" i="18"/>
  <c r="G36" i="18"/>
  <c r="O36" i="18" s="1"/>
  <c r="E36" i="18"/>
  <c r="AN35" i="18"/>
  <c r="AL35" i="18"/>
  <c r="AI35" i="18"/>
  <c r="AH35" i="18"/>
  <c r="AD35" i="18"/>
  <c r="AF35" i="18" s="1"/>
  <c r="AB35" i="18"/>
  <c r="Z35" i="18"/>
  <c r="U35" i="18"/>
  <c r="R35" i="18"/>
  <c r="W35" i="18" s="1"/>
  <c r="Q35" i="18"/>
  <c r="L35" i="18"/>
  <c r="K35" i="18"/>
  <c r="J35" i="18"/>
  <c r="G35" i="18"/>
  <c r="O35" i="18" s="1"/>
  <c r="E35" i="18"/>
  <c r="AN34" i="18"/>
  <c r="AL34" i="18"/>
  <c r="AI34" i="18"/>
  <c r="AH34" i="18"/>
  <c r="AD34" i="18"/>
  <c r="AF34" i="18" s="1"/>
  <c r="AB34" i="18"/>
  <c r="Z34" i="18"/>
  <c r="U34" i="18"/>
  <c r="R34" i="18"/>
  <c r="W34" i="18" s="1"/>
  <c r="Q34" i="18"/>
  <c r="L34" i="18"/>
  <c r="K34" i="18"/>
  <c r="J34" i="18"/>
  <c r="G34" i="18"/>
  <c r="O34" i="18" s="1"/>
  <c r="E34" i="18"/>
  <c r="AN33" i="18"/>
  <c r="AL33" i="18"/>
  <c r="AI33" i="18"/>
  <c r="AH33" i="18"/>
  <c r="AD33" i="18"/>
  <c r="AF33" i="18" s="1"/>
  <c r="AB33" i="18"/>
  <c r="Z33" i="18"/>
  <c r="U33" i="18"/>
  <c r="R33" i="18"/>
  <c r="W33" i="18" s="1"/>
  <c r="Q33" i="18"/>
  <c r="L33" i="18"/>
  <c r="K33" i="18"/>
  <c r="J33" i="18"/>
  <c r="G33" i="18"/>
  <c r="O33" i="18" s="1"/>
  <c r="E33" i="18"/>
  <c r="AN32" i="18"/>
  <c r="AL32" i="18"/>
  <c r="AI32" i="18"/>
  <c r="AH32" i="18"/>
  <c r="AD32" i="18"/>
  <c r="AF32" i="18" s="1"/>
  <c r="AB32" i="18"/>
  <c r="Z32" i="18"/>
  <c r="U32" i="18"/>
  <c r="R32" i="18"/>
  <c r="W32" i="18" s="1"/>
  <c r="Q32" i="18"/>
  <c r="L32" i="18"/>
  <c r="K32" i="18"/>
  <c r="J32" i="18"/>
  <c r="G32" i="18"/>
  <c r="O32" i="18" s="1"/>
  <c r="E32" i="18"/>
  <c r="AN31" i="18"/>
  <c r="AL31" i="18"/>
  <c r="AI31" i="18"/>
  <c r="AH31" i="18"/>
  <c r="AD31" i="18"/>
  <c r="AF31" i="18" s="1"/>
  <c r="AB31" i="18"/>
  <c r="Z31" i="18"/>
  <c r="U31" i="18"/>
  <c r="R31" i="18"/>
  <c r="W31" i="18" s="1"/>
  <c r="Q31" i="18"/>
  <c r="L31" i="18"/>
  <c r="K31" i="18"/>
  <c r="J31" i="18"/>
  <c r="G31" i="18"/>
  <c r="O31" i="18" s="1"/>
  <c r="E31" i="18"/>
  <c r="AN30" i="18"/>
  <c r="AL30" i="18"/>
  <c r="AI30" i="18"/>
  <c r="AH30" i="18"/>
  <c r="AD30" i="18"/>
  <c r="AF30" i="18" s="1"/>
  <c r="AB30" i="18"/>
  <c r="Z30" i="18"/>
  <c r="U30" i="18"/>
  <c r="R30" i="18"/>
  <c r="W30" i="18" s="1"/>
  <c r="Q30" i="18"/>
  <c r="L30" i="18"/>
  <c r="K30" i="18"/>
  <c r="J30" i="18"/>
  <c r="G30" i="18"/>
  <c r="O30" i="18" s="1"/>
  <c r="E30" i="18"/>
  <c r="AN29" i="18"/>
  <c r="AL29" i="18"/>
  <c r="AI29" i="18"/>
  <c r="AH29" i="18"/>
  <c r="AD29" i="18"/>
  <c r="AF29" i="18" s="1"/>
  <c r="AB29" i="18"/>
  <c r="Z29" i="18"/>
  <c r="U29" i="18"/>
  <c r="R29" i="18"/>
  <c r="W29" i="18" s="1"/>
  <c r="Q29" i="18"/>
  <c r="L29" i="18"/>
  <c r="K29" i="18"/>
  <c r="J29" i="18"/>
  <c r="G29" i="18"/>
  <c r="O29" i="18" s="1"/>
  <c r="E29" i="18"/>
  <c r="AN28" i="18"/>
  <c r="AL28" i="18"/>
  <c r="AI28" i="18"/>
  <c r="AH28" i="18"/>
  <c r="AD28" i="18"/>
  <c r="AF28" i="18" s="1"/>
  <c r="AB28" i="18"/>
  <c r="Z28" i="18"/>
  <c r="U28" i="18"/>
  <c r="R28" i="18"/>
  <c r="W28" i="18" s="1"/>
  <c r="Q28" i="18"/>
  <c r="L28" i="18"/>
  <c r="K28" i="18"/>
  <c r="J28" i="18"/>
  <c r="G28" i="18"/>
  <c r="O28" i="18" s="1"/>
  <c r="E28" i="18"/>
  <c r="AN27" i="18"/>
  <c r="AL27" i="18"/>
  <c r="AI27" i="18"/>
  <c r="AH27" i="18"/>
  <c r="AD27" i="18"/>
  <c r="AF27" i="18" s="1"/>
  <c r="AB27" i="18"/>
  <c r="Z27" i="18"/>
  <c r="U27" i="18"/>
  <c r="R27" i="18"/>
  <c r="W27" i="18" s="1"/>
  <c r="Q27" i="18"/>
  <c r="L27" i="18"/>
  <c r="K27" i="18"/>
  <c r="J27" i="18"/>
  <c r="G27" i="18"/>
  <c r="O27" i="18" s="1"/>
  <c r="E27" i="18"/>
  <c r="AN26" i="18"/>
  <c r="AL26" i="18"/>
  <c r="AI26" i="18"/>
  <c r="AH26" i="18"/>
  <c r="AD26" i="18"/>
  <c r="AF26" i="18" s="1"/>
  <c r="AB26" i="18"/>
  <c r="Z26" i="18"/>
  <c r="U26" i="18"/>
  <c r="R26" i="18"/>
  <c r="W26" i="18" s="1"/>
  <c r="Q26" i="18"/>
  <c r="L26" i="18"/>
  <c r="K26" i="18"/>
  <c r="J26" i="18"/>
  <c r="G26" i="18"/>
  <c r="O26" i="18" s="1"/>
  <c r="E26" i="18"/>
  <c r="AN25" i="18"/>
  <c r="AL25" i="18"/>
  <c r="AI25" i="18"/>
  <c r="AH25" i="18"/>
  <c r="AD25" i="18"/>
  <c r="AF25" i="18" s="1"/>
  <c r="AB25" i="18"/>
  <c r="Z25" i="18"/>
  <c r="U25" i="18"/>
  <c r="R25" i="18"/>
  <c r="W25" i="18" s="1"/>
  <c r="Q25" i="18"/>
  <c r="L25" i="18"/>
  <c r="K25" i="18"/>
  <c r="J25" i="18"/>
  <c r="G25" i="18"/>
  <c r="O25" i="18" s="1"/>
  <c r="E25" i="18"/>
  <c r="AN24" i="18"/>
  <c r="AL24" i="18"/>
  <c r="AI24" i="18"/>
  <c r="AH24" i="18"/>
  <c r="AD24" i="18"/>
  <c r="AF24" i="18" s="1"/>
  <c r="AB24" i="18"/>
  <c r="Z24" i="18"/>
  <c r="U24" i="18"/>
  <c r="R24" i="18"/>
  <c r="W24" i="18" s="1"/>
  <c r="Q24" i="18"/>
  <c r="L24" i="18"/>
  <c r="K24" i="18"/>
  <c r="J24" i="18"/>
  <c r="G24" i="18"/>
  <c r="O24" i="18" s="1"/>
  <c r="E24" i="18"/>
  <c r="AN23" i="18"/>
  <c r="AL23" i="18"/>
  <c r="AI23" i="18"/>
  <c r="AH23" i="18"/>
  <c r="AD23" i="18"/>
  <c r="AF23" i="18" s="1"/>
  <c r="AB23" i="18"/>
  <c r="Z23" i="18"/>
  <c r="U23" i="18"/>
  <c r="R23" i="18"/>
  <c r="W23" i="18" s="1"/>
  <c r="Q23" i="18"/>
  <c r="L23" i="18"/>
  <c r="K23" i="18"/>
  <c r="J23" i="18"/>
  <c r="G23" i="18"/>
  <c r="O23" i="18" s="1"/>
  <c r="E23" i="18"/>
  <c r="AN22" i="18"/>
  <c r="AL22" i="18"/>
  <c r="AI22" i="18"/>
  <c r="AH22" i="18"/>
  <c r="AD22" i="18"/>
  <c r="AF22" i="18" s="1"/>
  <c r="AB22" i="18"/>
  <c r="Z22" i="18"/>
  <c r="U22" i="18"/>
  <c r="R22" i="18"/>
  <c r="W22" i="18" s="1"/>
  <c r="Q22" i="18"/>
  <c r="L22" i="18"/>
  <c r="K22" i="18"/>
  <c r="J22" i="18"/>
  <c r="G22" i="18"/>
  <c r="O22" i="18" s="1"/>
  <c r="E22" i="18"/>
  <c r="AN21" i="18"/>
  <c r="AL21" i="18"/>
  <c r="AI21" i="18"/>
  <c r="AH21" i="18"/>
  <c r="AD21" i="18"/>
  <c r="AF21" i="18" s="1"/>
  <c r="AB21" i="18"/>
  <c r="Z21" i="18"/>
  <c r="U21" i="18"/>
  <c r="R21" i="18"/>
  <c r="W21" i="18" s="1"/>
  <c r="Q21" i="18"/>
  <c r="L21" i="18"/>
  <c r="K21" i="18"/>
  <c r="J21" i="18"/>
  <c r="G21" i="18"/>
  <c r="O21" i="18" s="1"/>
  <c r="E21" i="18"/>
  <c r="AN20" i="18"/>
  <c r="AL20" i="18"/>
  <c r="AI20" i="18"/>
  <c r="AH20" i="18"/>
  <c r="AD20" i="18"/>
  <c r="AF20" i="18" s="1"/>
  <c r="AB20" i="18"/>
  <c r="Z20" i="18"/>
  <c r="U20" i="18"/>
  <c r="R20" i="18"/>
  <c r="W20" i="18" s="1"/>
  <c r="Q20" i="18"/>
  <c r="L20" i="18"/>
  <c r="K20" i="18"/>
  <c r="J20" i="18"/>
  <c r="G20" i="18"/>
  <c r="O20" i="18" s="1"/>
  <c r="E20" i="18"/>
  <c r="A20" i="18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N19" i="18"/>
  <c r="AL19" i="18"/>
  <c r="AI19" i="18"/>
  <c r="AH19" i="18"/>
  <c r="AD19" i="18"/>
  <c r="AF19" i="18" s="1"/>
  <c r="AB19" i="18"/>
  <c r="Z19" i="18"/>
  <c r="U19" i="18"/>
  <c r="R19" i="18"/>
  <c r="W19" i="18" s="1"/>
  <c r="Q19" i="18"/>
  <c r="L19" i="18"/>
  <c r="K19" i="18"/>
  <c r="J19" i="18"/>
  <c r="G19" i="18"/>
  <c r="O19" i="18" s="1"/>
  <c r="E19" i="18"/>
  <c r="AN18" i="18"/>
  <c r="AL18" i="18"/>
  <c r="AI18" i="18"/>
  <c r="AH18" i="18"/>
  <c r="AD18" i="18"/>
  <c r="AF18" i="18" s="1"/>
  <c r="AB18" i="18"/>
  <c r="Z18" i="18"/>
  <c r="U18" i="18"/>
  <c r="R18" i="18"/>
  <c r="W18" i="18" s="1"/>
  <c r="Q18" i="18"/>
  <c r="L18" i="18"/>
  <c r="K18" i="18"/>
  <c r="J18" i="18"/>
  <c r="G18" i="18"/>
  <c r="O18" i="18" s="1"/>
  <c r="E18" i="18"/>
  <c r="AN17" i="18"/>
  <c r="AL17" i="18"/>
  <c r="AI17" i="18"/>
  <c r="AH17" i="18"/>
  <c r="AD17" i="18"/>
  <c r="AF17" i="18" s="1"/>
  <c r="AB17" i="18"/>
  <c r="Z17" i="18"/>
  <c r="U17" i="18"/>
  <c r="R17" i="18"/>
  <c r="T17" i="18" s="1"/>
  <c r="Q17" i="18"/>
  <c r="L17" i="18"/>
  <c r="K17" i="18"/>
  <c r="J17" i="18"/>
  <c r="G17" i="18"/>
  <c r="O17" i="18" s="1"/>
  <c r="E17" i="18"/>
  <c r="AN16" i="18"/>
  <c r="AL16" i="18"/>
  <c r="AI16" i="18"/>
  <c r="AH16" i="18"/>
  <c r="AD16" i="18"/>
  <c r="AF16" i="18" s="1"/>
  <c r="AB16" i="18"/>
  <c r="Z16" i="18"/>
  <c r="U16" i="18"/>
  <c r="R16" i="18"/>
  <c r="W16" i="18" s="1"/>
  <c r="Q16" i="18"/>
  <c r="L16" i="18"/>
  <c r="K16" i="18"/>
  <c r="J16" i="18"/>
  <c r="G16" i="18"/>
  <c r="O16" i="18" s="1"/>
  <c r="E16" i="18"/>
  <c r="AN15" i="18"/>
  <c r="AL15" i="18"/>
  <c r="AI15" i="18"/>
  <c r="AH15" i="18"/>
  <c r="AD15" i="18"/>
  <c r="AF15" i="18" s="1"/>
  <c r="AB15" i="18"/>
  <c r="Z15" i="18"/>
  <c r="U15" i="18"/>
  <c r="R15" i="18"/>
  <c r="W15" i="18" s="1"/>
  <c r="Q15" i="18"/>
  <c r="L15" i="18"/>
  <c r="K15" i="18"/>
  <c r="J15" i="18"/>
  <c r="G15" i="18"/>
  <c r="O15" i="18" s="1"/>
  <c r="E15" i="18"/>
  <c r="AN14" i="18"/>
  <c r="AL14" i="18"/>
  <c r="AI14" i="18"/>
  <c r="AH14" i="18"/>
  <c r="AD14" i="18"/>
  <c r="AF14" i="18" s="1"/>
  <c r="AB14" i="18"/>
  <c r="Z14" i="18"/>
  <c r="U14" i="18"/>
  <c r="R14" i="18"/>
  <c r="W14" i="18" s="1"/>
  <c r="Q14" i="18"/>
  <c r="L14" i="18"/>
  <c r="K14" i="18"/>
  <c r="J14" i="18"/>
  <c r="G14" i="18"/>
  <c r="O14" i="18" s="1"/>
  <c r="E14" i="18"/>
  <c r="AN13" i="18"/>
  <c r="AL13" i="18"/>
  <c r="AI13" i="18"/>
  <c r="AH13" i="18"/>
  <c r="AD13" i="18"/>
  <c r="AF13" i="18" s="1"/>
  <c r="AB13" i="18"/>
  <c r="Z13" i="18"/>
  <c r="U13" i="18"/>
  <c r="R13" i="18"/>
  <c r="W13" i="18" s="1"/>
  <c r="Q13" i="18"/>
  <c r="L13" i="18"/>
  <c r="K13" i="18"/>
  <c r="J13" i="18"/>
  <c r="G13" i="18"/>
  <c r="O13" i="18" s="1"/>
  <c r="E13" i="18"/>
  <c r="AN12" i="18"/>
  <c r="AL12" i="18"/>
  <c r="AI12" i="18"/>
  <c r="AH12" i="18"/>
  <c r="AD12" i="18"/>
  <c r="AF12" i="18" s="1"/>
  <c r="AB12" i="18"/>
  <c r="Z12" i="18"/>
  <c r="U12" i="18"/>
  <c r="R12" i="18"/>
  <c r="W12" i="18" s="1"/>
  <c r="Q12" i="18"/>
  <c r="L12" i="18"/>
  <c r="K12" i="18"/>
  <c r="J12" i="18"/>
  <c r="G12" i="18"/>
  <c r="O12" i="18" s="1"/>
  <c r="E12" i="18"/>
  <c r="AN11" i="18"/>
  <c r="AL11" i="18"/>
  <c r="AI11" i="18"/>
  <c r="AH11" i="18"/>
  <c r="AD11" i="18"/>
  <c r="AF11" i="18" s="1"/>
  <c r="AB11" i="18"/>
  <c r="Z11" i="18"/>
  <c r="U11" i="18"/>
  <c r="R11" i="18"/>
  <c r="W11" i="18" s="1"/>
  <c r="Q11" i="18"/>
  <c r="L11" i="18"/>
  <c r="K11" i="18"/>
  <c r="J11" i="18"/>
  <c r="G11" i="18"/>
  <c r="O11" i="18" s="1"/>
  <c r="E11" i="18"/>
  <c r="AN10" i="18"/>
  <c r="AL10" i="18"/>
  <c r="AI10" i="18"/>
  <c r="AH10" i="18"/>
  <c r="AD10" i="18"/>
  <c r="AF10" i="18" s="1"/>
  <c r="AB10" i="18"/>
  <c r="Z10" i="18"/>
  <c r="U10" i="18"/>
  <c r="R10" i="18"/>
  <c r="W10" i="18" s="1"/>
  <c r="Q10" i="18"/>
  <c r="L10" i="18"/>
  <c r="K10" i="18"/>
  <c r="J10" i="18"/>
  <c r="G10" i="18"/>
  <c r="O10" i="18" s="1"/>
  <c r="E10" i="18"/>
  <c r="AN9" i="18"/>
  <c r="AL9" i="18"/>
  <c r="AI9" i="18"/>
  <c r="AH9" i="18"/>
  <c r="AD9" i="18"/>
  <c r="AF9" i="18" s="1"/>
  <c r="AB9" i="18"/>
  <c r="Z9" i="18"/>
  <c r="U9" i="18"/>
  <c r="R9" i="18"/>
  <c r="W9" i="18" s="1"/>
  <c r="Q9" i="18"/>
  <c r="L9" i="18"/>
  <c r="K9" i="18"/>
  <c r="J9" i="18"/>
  <c r="G9" i="18"/>
  <c r="O9" i="18" s="1"/>
  <c r="E9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N8" i="18"/>
  <c r="AL8" i="18"/>
  <c r="AI8" i="18"/>
  <c r="AH8" i="18"/>
  <c r="AD8" i="18"/>
  <c r="AB8" i="18"/>
  <c r="Z8" i="18"/>
  <c r="U8" i="18"/>
  <c r="R8" i="18"/>
  <c r="T8" i="18" s="1"/>
  <c r="Q8" i="18"/>
  <c r="L8" i="18"/>
  <c r="K8" i="18"/>
  <c r="J8" i="18"/>
  <c r="G8" i="18"/>
  <c r="O8" i="18" s="1"/>
  <c r="E8" i="18"/>
  <c r="M33" i="18" l="1"/>
  <c r="AJ34" i="18"/>
  <c r="M20" i="18"/>
  <c r="M30" i="18"/>
  <c r="M38" i="18"/>
  <c r="T12" i="18"/>
  <c r="AJ16" i="18"/>
  <c r="T19" i="18"/>
  <c r="AJ33" i="18"/>
  <c r="M14" i="18"/>
  <c r="M10" i="18"/>
  <c r="AJ12" i="18"/>
  <c r="T15" i="18"/>
  <c r="AJ20" i="18"/>
  <c r="AJ29" i="18"/>
  <c r="AJ32" i="18"/>
  <c r="AJ37" i="18"/>
  <c r="AJ39" i="18"/>
  <c r="AJ28" i="18"/>
  <c r="T39" i="18"/>
  <c r="T24" i="18"/>
  <c r="AJ25" i="18"/>
  <c r="M29" i="18"/>
  <c r="M34" i="18"/>
  <c r="T37" i="18"/>
  <c r="AJ30" i="18"/>
  <c r="M35" i="18"/>
  <c r="AJ36" i="18"/>
  <c r="AJ38" i="18"/>
  <c r="J40" i="18"/>
  <c r="AN40" i="18"/>
  <c r="M37" i="18"/>
  <c r="T33" i="18"/>
  <c r="M31" i="18"/>
  <c r="T29" i="18"/>
  <c r="M26" i="18"/>
  <c r="AJ24" i="18"/>
  <c r="M24" i="18"/>
  <c r="AJ23" i="18"/>
  <c r="M22" i="18"/>
  <c r="T20" i="18"/>
  <c r="M19" i="18"/>
  <c r="M15" i="18"/>
  <c r="M12" i="18"/>
  <c r="AD40" i="18"/>
  <c r="AF40" i="18" s="1"/>
  <c r="AJ11" i="18"/>
  <c r="N13" i="18"/>
  <c r="N39" i="18"/>
  <c r="N17" i="18"/>
  <c r="N28" i="18"/>
  <c r="N29" i="18"/>
  <c r="N21" i="18"/>
  <c r="N22" i="18"/>
  <c r="N33" i="18"/>
  <c r="E40" i="18"/>
  <c r="M40" i="18" s="1"/>
  <c r="W8" i="18"/>
  <c r="W40" i="18" s="1"/>
  <c r="N16" i="18"/>
  <c r="N20" i="18"/>
  <c r="N27" i="18"/>
  <c r="N32" i="18"/>
  <c r="N37" i="18"/>
  <c r="N8" i="18"/>
  <c r="N9" i="18"/>
  <c r="N10" i="18"/>
  <c r="N14" i="18"/>
  <c r="N15" i="18"/>
  <c r="N18" i="18"/>
  <c r="N19" i="18"/>
  <c r="N23" i="18"/>
  <c r="N24" i="18"/>
  <c r="N38" i="18"/>
  <c r="M8" i="18"/>
  <c r="N11" i="18"/>
  <c r="N12" i="18"/>
  <c r="N25" i="18"/>
  <c r="N26" i="18"/>
  <c r="N30" i="18"/>
  <c r="N31" i="18"/>
  <c r="N34" i="18"/>
  <c r="N35" i="18"/>
  <c r="AJ13" i="18"/>
  <c r="AJ14" i="18"/>
  <c r="AJ17" i="18"/>
  <c r="AJ18" i="18"/>
  <c r="AJ21" i="18"/>
  <c r="N40" i="18"/>
  <c r="AI40" i="18"/>
  <c r="M18" i="18"/>
  <c r="M21" i="18"/>
  <c r="M25" i="18"/>
  <c r="AJ8" i="18"/>
  <c r="M9" i="18"/>
  <c r="AJ9" i="18"/>
  <c r="AJ19" i="18"/>
  <c r="AF8" i="18"/>
  <c r="T13" i="18"/>
  <c r="G40" i="18"/>
  <c r="M16" i="18"/>
  <c r="W17" i="18"/>
  <c r="AJ22" i="18"/>
  <c r="T23" i="18"/>
  <c r="AJ26" i="18"/>
  <c r="T27" i="18"/>
  <c r="AJ27" i="18"/>
  <c r="T28" i="18"/>
  <c r="AJ31" i="18"/>
  <c r="T32" i="18"/>
  <c r="AJ35" i="18"/>
  <c r="T36" i="18"/>
  <c r="AJ10" i="18"/>
  <c r="T11" i="18"/>
  <c r="R40" i="18"/>
  <c r="T40" i="18" s="1"/>
  <c r="AH40" i="18"/>
  <c r="T10" i="18"/>
  <c r="M11" i="18"/>
  <c r="M13" i="18"/>
  <c r="AJ15" i="18"/>
  <c r="T16" i="18"/>
  <c r="M17" i="18"/>
  <c r="T22" i="18"/>
  <c r="M23" i="18"/>
  <c r="T26" i="18"/>
  <c r="M27" i="18"/>
  <c r="M28" i="18"/>
  <c r="T31" i="18"/>
  <c r="M32" i="18"/>
  <c r="T35" i="18"/>
  <c r="M36" i="18"/>
  <c r="T9" i="18"/>
  <c r="T14" i="18"/>
  <c r="T18" i="18"/>
  <c r="T21" i="18"/>
  <c r="T25" i="18"/>
  <c r="T30" i="18"/>
  <c r="T34" i="18"/>
  <c r="T38" i="18"/>
  <c r="K40" i="18"/>
  <c r="AL40" i="18"/>
  <c r="L40" i="18"/>
  <c r="AJ40" i="18" l="1"/>
  <c r="U40" i="18"/>
</calcChain>
</file>

<file path=xl/sharedStrings.xml><?xml version="1.0" encoding="utf-8"?>
<sst xmlns="http://schemas.openxmlformats.org/spreadsheetml/2006/main" count="104" uniqueCount="68">
  <si>
    <t>разница</t>
  </si>
  <si>
    <t>план</t>
  </si>
  <si>
    <t>Часы</t>
  </si>
  <si>
    <t>Комментарии</t>
  </si>
  <si>
    <t>число</t>
  </si>
  <si>
    <t>Разница</t>
  </si>
  <si>
    <t>чеки</t>
  </si>
  <si>
    <t>день недели</t>
  </si>
  <si>
    <t>факт</t>
  </si>
  <si>
    <t>выручка</t>
  </si>
  <si>
    <t>ср.чек</t>
  </si>
  <si>
    <t>ПЛАН</t>
  </si>
  <si>
    <t>Кол-во блюд</t>
  </si>
  <si>
    <t>Средняя ставка</t>
  </si>
  <si>
    <t>Скорость</t>
  </si>
  <si>
    <t>% выполнения плана</t>
  </si>
  <si>
    <t>ВС</t>
  </si>
  <si>
    <t>Прогноз для заказов*</t>
  </si>
  <si>
    <t>средний чек</t>
  </si>
  <si>
    <t>ФАКТ</t>
  </si>
  <si>
    <t>События*</t>
  </si>
  <si>
    <t>Наполненность</t>
  </si>
  <si>
    <t>УТРО % выполнения плана</t>
  </si>
  <si>
    <t>План по ТО</t>
  </si>
  <si>
    <t>Факт по ТО</t>
  </si>
  <si>
    <t>SHIFT МЕНЕДЖЕР</t>
  </si>
  <si>
    <t>ВЕЧЕР*</t>
  </si>
  <si>
    <t>УТРО*</t>
  </si>
  <si>
    <t>SSSG</t>
  </si>
  <si>
    <t>SSTG</t>
  </si>
  <si>
    <t>Ежедневный бюджет ресторана:</t>
  </si>
  <si>
    <t>месяц:</t>
  </si>
  <si>
    <t>год:</t>
  </si>
  <si>
    <t>ИТОГО:</t>
  </si>
  <si>
    <t>Выручка (прошлый год)*</t>
  </si>
  <si>
    <t>Чеки (прошлый год)*</t>
  </si>
  <si>
    <t>% перевыполнения от прогноза* (день)</t>
  </si>
  <si>
    <t>Производительность (р/час.)</t>
  </si>
  <si>
    <t>ЗП рядовых в %**</t>
  </si>
  <si>
    <t>Сумма чеков за два пиковых часа</t>
  </si>
  <si>
    <t>кол-во касс</t>
  </si>
  <si>
    <t>пропускная способность</t>
  </si>
  <si>
    <t>традиционный</t>
  </si>
  <si>
    <t>fusion</t>
  </si>
  <si>
    <t>максимальное кол-во чеков за час</t>
  </si>
  <si>
    <t>ОБЯЗАТЕЛЬНО</t>
  </si>
  <si>
    <t>Май</t>
  </si>
  <si>
    <t>ВЕЧЕР % выполнения плана</t>
  </si>
  <si>
    <t>Итого</t>
  </si>
  <si>
    <t>Июль</t>
  </si>
  <si>
    <t>Сентябрь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</si>
  <si>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</si>
  <si>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</si>
  <si>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</si>
  <si>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</si>
  <si>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</si>
  <si>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</si>
  <si>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</si>
  <si>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</si>
  <si>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</si>
  <si>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</si>
  <si>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</si>
  <si>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Июнь</t>
  </si>
  <si>
    <t>Август</t>
  </si>
  <si>
    <t>Октябрь</t>
  </si>
  <si>
    <t>Ноябрь</t>
  </si>
  <si>
    <t>Декабрь</t>
  </si>
  <si>
    <t>Я сделал список выпадающий по месяцам, можно сделать так чтобы можно было листать месяца и видить предыдущие результаты в таблицы.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</si>
</sst>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#,##0_ ;[Red]\-#,##0\ "/>
    <numFmt numFmtId="166" formatCode="#,##0.00&quot;р.&quot;"/>
    <numFmt numFmtId="167" formatCode="_-* #,##0&quot;р.&quot;_-;\-* #,##0&quot;р.&quot;_-;_-* \-??&quot;р.&quot;_-;_-@_-"/>
    <numFmt numFmtId="168" formatCode="_-* #,##0.00&quot;р.&quot;_-;\-* #,##0.00&quot;р.&quot;_-;_-* \-??&quot;р.&quot;_-;_-@_-"/>
    <numFmt numFmtId="169" formatCode="0.0%"/>
    <numFmt numFmtId="170" formatCode="#,##0&quot;р.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color theme="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b/>
      <sz val="9.9499999999999993"/>
      <color theme="1"/>
      <name val="Helica"/>
    </font>
    <font>
      <b/>
      <sz val="14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26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2" fillId="0" borderId="0"/>
    <xf numFmtId="9" fontId="2" fillId="0" borderId="0"/>
  </cellStyleXfs>
  <cellXfs count="104">
    <xf numFmtId="0" fontId="0" fillId="0" borderId="0" xfId="0"/>
    <xf numFmtId="0" fontId="4" fillId="0" borderId="0" xfId="3"/>
    <xf numFmtId="10" fontId="4" fillId="0" borderId="0" xfId="3" applyNumberFormat="1"/>
    <xf numFmtId="168" fontId="5" fillId="0" borderId="13" xfId="5" applyNumberFormat="1" applyFont="1" applyFill="1" applyBorder="1" applyAlignment="1" applyProtection="1"/>
    <xf numFmtId="9" fontId="4" fillId="0" borderId="0" xfId="3" applyNumberFormat="1"/>
    <xf numFmtId="169" fontId="4" fillId="0" borderId="0" xfId="3" applyNumberFormat="1"/>
    <xf numFmtId="0" fontId="6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8" fillId="0" borderId="0" xfId="3" applyFont="1"/>
    <xf numFmtId="0" fontId="9" fillId="0" borderId="9" xfId="3" applyFont="1" applyBorder="1"/>
    <xf numFmtId="167" fontId="7" fillId="5" borderId="1" xfId="5" applyNumberFormat="1" applyFont="1" applyFill="1" applyBorder="1" applyAlignment="1" applyProtection="1"/>
    <xf numFmtId="167" fontId="7" fillId="0" borderId="1" xfId="5" applyNumberFormat="1" applyFont="1" applyFill="1" applyBorder="1" applyAlignment="1" applyProtection="1"/>
    <xf numFmtId="165" fontId="7" fillId="5" borderId="7" xfId="2" applyNumberFormat="1" applyFont="1" applyFill="1" applyBorder="1" applyAlignment="1" applyProtection="1">
      <alignment horizontal="center"/>
    </xf>
    <xf numFmtId="165" fontId="7" fillId="5" borderId="1" xfId="2" applyNumberFormat="1" applyFont="1" applyFill="1" applyBorder="1" applyAlignment="1" applyProtection="1">
      <alignment horizontal="center"/>
    </xf>
    <xf numFmtId="168" fontId="7" fillId="3" borderId="10" xfId="5" applyNumberFormat="1" applyFont="1" applyFill="1" applyBorder="1" applyAlignment="1" applyProtection="1"/>
    <xf numFmtId="0" fontId="7" fillId="3" borderId="10" xfId="5" applyNumberFormat="1" applyFont="1" applyFill="1" applyBorder="1" applyAlignment="1" applyProtection="1"/>
    <xf numFmtId="1" fontId="7" fillId="3" borderId="10" xfId="5" applyNumberFormat="1" applyFont="1" applyFill="1" applyBorder="1" applyAlignment="1" applyProtection="1"/>
    <xf numFmtId="9" fontId="7" fillId="3" borderId="10" xfId="4" applyFont="1" applyFill="1" applyBorder="1" applyAlignment="1" applyProtection="1">
      <alignment horizontal="center"/>
    </xf>
    <xf numFmtId="9" fontId="7" fillId="4" borderId="10" xfId="4" applyFont="1" applyFill="1" applyBorder="1" applyAlignment="1" applyProtection="1">
      <alignment horizontal="center"/>
    </xf>
    <xf numFmtId="2" fontId="7" fillId="4" borderId="10" xfId="3" applyNumberFormat="1" applyFont="1" applyFill="1" applyBorder="1"/>
    <xf numFmtId="168" fontId="7" fillId="4" borderId="10" xfId="5" applyNumberFormat="1" applyFont="1" applyFill="1" applyBorder="1" applyAlignment="1" applyProtection="1"/>
    <xf numFmtId="167" fontId="7" fillId="4" borderId="10" xfId="5" applyNumberFormat="1" applyFont="1" applyFill="1" applyBorder="1" applyAlignment="1" applyProtection="1"/>
    <xf numFmtId="10" fontId="7" fillId="4" borderId="10" xfId="5" applyNumberFormat="1" applyFont="1" applyFill="1" applyBorder="1" applyAlignment="1" applyProtection="1"/>
    <xf numFmtId="167" fontId="7" fillId="5" borderId="1" xfId="5" applyNumberFormat="1" applyFont="1" applyFill="1" applyBorder="1" applyAlignment="1" applyProtection="1">
      <alignment horizontal="center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9" fontId="7" fillId="6" borderId="1" xfId="4" applyFont="1" applyFill="1" applyBorder="1" applyAlignment="1" applyProtection="1">
      <alignment horizontal="center" vertical="center" wrapText="1"/>
    </xf>
    <xf numFmtId="167" fontId="10" fillId="5" borderId="1" xfId="5" applyNumberFormat="1" applyFont="1" applyFill="1" applyBorder="1" applyAlignment="1" applyProtection="1"/>
    <xf numFmtId="167" fontId="7" fillId="5" borderId="1" xfId="3" applyNumberFormat="1" applyFont="1" applyFill="1" applyBorder="1"/>
    <xf numFmtId="167" fontId="9" fillId="5" borderId="1" xfId="5" applyNumberFormat="1" applyFont="1" applyFill="1" applyBorder="1" applyAlignment="1" applyProtection="1"/>
    <xf numFmtId="166" fontId="7" fillId="3" borderId="10" xfId="5" applyNumberFormat="1" applyFont="1" applyFill="1" applyBorder="1" applyAlignment="1" applyProtection="1"/>
    <xf numFmtId="170" fontId="7" fillId="3" borderId="10" xfId="5" applyNumberFormat="1" applyFont="1" applyFill="1" applyBorder="1" applyAlignment="1" applyProtection="1"/>
    <xf numFmtId="170" fontId="7" fillId="4" borderId="10" xfId="3" applyNumberFormat="1" applyFont="1" applyFill="1" applyBorder="1"/>
    <xf numFmtId="1" fontId="7" fillId="5" borderId="1" xfId="5" applyNumberFormat="1" applyFont="1" applyFill="1" applyBorder="1" applyAlignment="1" applyProtection="1">
      <alignment horizontal="center"/>
    </xf>
    <xf numFmtId="2" fontId="7" fillId="4" borderId="10" xfId="4" applyNumberFormat="1" applyFont="1" applyFill="1" applyBorder="1" applyAlignment="1" applyProtection="1">
      <alignment horizontal="center"/>
    </xf>
    <xf numFmtId="1" fontId="7" fillId="5" borderId="1" xfId="3" applyNumberFormat="1" applyFont="1" applyFill="1" applyBorder="1"/>
    <xf numFmtId="1" fontId="7" fillId="4" borderId="10" xfId="3" applyNumberFormat="1" applyFont="1" applyFill="1" applyBorder="1"/>
    <xf numFmtId="170" fontId="7" fillId="4" borderId="10" xfId="5" applyNumberFormat="1" applyFont="1" applyFill="1" applyBorder="1" applyAlignment="1" applyProtection="1"/>
    <xf numFmtId="9" fontId="7" fillId="5" borderId="1" xfId="1" applyFont="1" applyFill="1" applyBorder="1" applyAlignment="1" applyProtection="1">
      <alignment horizontal="center"/>
    </xf>
    <xf numFmtId="9" fontId="7" fillId="4" borderId="10" xfId="1" applyFont="1" applyFill="1" applyBorder="1" applyAlignment="1" applyProtection="1"/>
    <xf numFmtId="2" fontId="7" fillId="5" borderId="1" xfId="4" applyNumberFormat="1" applyFont="1" applyFill="1" applyBorder="1" applyAlignment="1" applyProtection="1">
      <alignment horizontal="center"/>
    </xf>
    <xf numFmtId="9" fontId="7" fillId="0" borderId="1" xfId="1" applyFont="1" applyBorder="1"/>
    <xf numFmtId="10" fontId="7" fillId="0" borderId="8" xfId="3" applyNumberFormat="1" applyFont="1" applyBorder="1"/>
    <xf numFmtId="9" fontId="7" fillId="5" borderId="1" xfId="1" applyFont="1" applyFill="1" applyBorder="1"/>
    <xf numFmtId="9" fontId="7" fillId="3" borderId="16" xfId="4" applyFont="1" applyFill="1" applyBorder="1" applyAlignment="1" applyProtection="1">
      <alignment vertical="center" wrapText="1"/>
    </xf>
    <xf numFmtId="167" fontId="10" fillId="5" borderId="1" xfId="5" applyNumberFormat="1" applyFont="1" applyFill="1" applyBorder="1" applyAlignment="1" applyProtection="1">
      <alignment horizontal="center"/>
    </xf>
    <xf numFmtId="2" fontId="4" fillId="0" borderId="0" xfId="3" applyNumberFormat="1"/>
    <xf numFmtId="1" fontId="7" fillId="4" borderId="10" xfId="5" applyNumberFormat="1" applyFont="1" applyFill="1" applyBorder="1" applyAlignment="1" applyProtection="1"/>
    <xf numFmtId="0" fontId="7" fillId="5" borderId="1" xfId="4" applyNumberFormat="1" applyFont="1" applyFill="1" applyBorder="1" applyAlignment="1" applyProtection="1">
      <alignment horizontal="center"/>
    </xf>
    <xf numFmtId="3" fontId="7" fillId="4" borderId="1" xfId="5" applyNumberFormat="1" applyFont="1" applyFill="1" applyBorder="1" applyAlignment="1" applyProtection="1"/>
    <xf numFmtId="14" fontId="13" fillId="9" borderId="23" xfId="0" applyNumberFormat="1" applyFont="1" applyFill="1" applyBorder="1" applyAlignment="1">
      <alignment horizontal="left" vertical="top"/>
    </xf>
    <xf numFmtId="0" fontId="13" fillId="9" borderId="23" xfId="0" applyFont="1" applyFill="1" applyBorder="1" applyAlignment="1">
      <alignment horizontal="right" vertical="top"/>
    </xf>
    <xf numFmtId="0" fontId="13" fillId="9" borderId="23" xfId="0" applyFont="1" applyFill="1" applyBorder="1" applyAlignment="1">
      <alignment horizontal="left" vertical="top"/>
    </xf>
    <xf numFmtId="167" fontId="4" fillId="0" borderId="0" xfId="3" applyNumberFormat="1"/>
    <xf numFmtId="0" fontId="7" fillId="4" borderId="10" xfId="4" applyNumberFormat="1" applyFont="1" applyFill="1" applyBorder="1" applyAlignment="1" applyProtection="1">
      <alignment horizontal="center"/>
    </xf>
    <xf numFmtId="1" fontId="15" fillId="4" borderId="14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0" borderId="0" xfId="3" applyBorder="1"/>
    <xf numFmtId="0" fontId="13" fillId="9" borderId="0" xfId="0" applyFont="1" applyFill="1" applyBorder="1" applyAlignment="1">
      <alignment horizontal="right" vertical="top"/>
    </xf>
    <xf numFmtId="168" fontId="5" fillId="0" borderId="0" xfId="5" applyNumberFormat="1" applyFont="1" applyFill="1" applyBorder="1" applyAlignment="1" applyProtection="1"/>
    <xf numFmtId="0" fontId="6" fillId="4" borderId="16" xfId="2" applyFont="1" applyFill="1" applyBorder="1" applyAlignment="1">
      <alignment horizontal="center" vertical="center" wrapText="1"/>
    </xf>
    <xf numFmtId="0" fontId="6" fillId="7" borderId="16" xfId="2" applyFont="1" applyFill="1" applyBorder="1" applyAlignment="1">
      <alignment horizontal="center" vertical="center" wrapText="1"/>
    </xf>
    <xf numFmtId="9" fontId="7" fillId="6" borderId="16" xfId="4" applyFont="1" applyFill="1" applyBorder="1" applyAlignment="1" applyProtection="1">
      <alignment horizontal="center" vertical="center" wrapText="1"/>
    </xf>
    <xf numFmtId="9" fontId="7" fillId="3" borderId="16" xfId="4" applyFont="1" applyFill="1" applyBorder="1" applyAlignment="1" applyProtection="1">
      <alignment horizontal="center" vertical="center" wrapText="1"/>
    </xf>
    <xf numFmtId="0" fontId="16" fillId="0" borderId="0" xfId="3" applyFont="1"/>
    <xf numFmtId="0" fontId="12" fillId="8" borderId="22" xfId="3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11" fillId="8" borderId="22" xfId="2" applyFont="1" applyFill="1" applyBorder="1" applyAlignment="1">
      <alignment horizontal="center"/>
    </xf>
    <xf numFmtId="0" fontId="6" fillId="4" borderId="16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7" borderId="16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center" vertical="center" wrapText="1"/>
    </xf>
    <xf numFmtId="9" fontId="7" fillId="6" borderId="16" xfId="4" applyFont="1" applyFill="1" applyBorder="1" applyAlignment="1" applyProtection="1">
      <alignment horizontal="center" vertical="center" wrapText="1"/>
    </xf>
    <xf numFmtId="9" fontId="7" fillId="6" borderId="15" xfId="4" applyFont="1" applyFill="1" applyBorder="1" applyAlignment="1" applyProtection="1">
      <alignment horizontal="center" vertical="center" wrapText="1"/>
    </xf>
    <xf numFmtId="9" fontId="7" fillId="3" borderId="16" xfId="4" applyFont="1" applyFill="1" applyBorder="1" applyAlignment="1" applyProtection="1">
      <alignment horizontal="center" vertical="center" wrapText="1"/>
    </xf>
    <xf numFmtId="9" fontId="7" fillId="3" borderId="15" xfId="4" applyFont="1" applyFill="1" applyBorder="1" applyAlignment="1" applyProtection="1">
      <alignment horizontal="center" vertical="center" wrapText="1"/>
    </xf>
    <xf numFmtId="9" fontId="7" fillId="3" borderId="17" xfId="4" applyFont="1" applyFill="1" applyBorder="1" applyAlignment="1" applyProtection="1">
      <alignment horizontal="center" vertical="center" wrapText="1"/>
    </xf>
    <xf numFmtId="9" fontId="7" fillId="3" borderId="18" xfId="4" applyFont="1" applyFill="1" applyBorder="1" applyAlignment="1" applyProtection="1">
      <alignment horizontal="center" vertical="center" wrapText="1"/>
    </xf>
    <xf numFmtId="9" fontId="7" fillId="3" borderId="19" xfId="4" applyFont="1" applyFill="1" applyBorder="1" applyAlignment="1" applyProtection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1" fontId="14" fillId="5" borderId="2" xfId="3" applyNumberFormat="1" applyFont="1" applyFill="1" applyBorder="1" applyAlignment="1">
      <alignment horizontal="center" vertical="center"/>
    </xf>
    <xf numFmtId="1" fontId="14" fillId="5" borderId="21" xfId="3" applyNumberFormat="1" applyFont="1" applyFill="1" applyBorder="1" applyAlignment="1">
      <alignment horizontal="center" vertical="center"/>
    </xf>
    <xf numFmtId="1" fontId="14" fillId="5" borderId="15" xfId="3" applyNumberFormat="1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9" fontId="7" fillId="6" borderId="4" xfId="4" applyFont="1" applyFill="1" applyBorder="1" applyAlignment="1" applyProtection="1">
      <alignment horizontal="center" vertical="center" wrapText="1"/>
    </xf>
    <xf numFmtId="9" fontId="7" fillId="6" borderId="5" xfId="4" applyFont="1" applyFill="1" applyBorder="1" applyAlignment="1" applyProtection="1">
      <alignment horizontal="center" vertical="center" wrapText="1"/>
    </xf>
    <xf numFmtId="9" fontId="7" fillId="6" borderId="6" xfId="4" applyFont="1" applyFill="1" applyBorder="1" applyAlignment="1" applyProtection="1">
      <alignment horizontal="center" vertical="center" wrapText="1"/>
    </xf>
    <xf numFmtId="0" fontId="6" fillId="3" borderId="20" xfId="2" applyFont="1" applyFill="1" applyBorder="1" applyAlignment="1">
      <alignment horizontal="center" vertical="center" textRotation="90" wrapText="1"/>
    </xf>
    <xf numFmtId="0" fontId="6" fillId="3" borderId="14" xfId="2" applyFont="1" applyFill="1" applyBorder="1" applyAlignment="1">
      <alignment horizontal="center" vertical="center" textRotation="90" wrapText="1"/>
    </xf>
    <xf numFmtId="0" fontId="6" fillId="3" borderId="16" xfId="2" applyFont="1" applyFill="1" applyBorder="1" applyAlignment="1">
      <alignment horizontal="center" vertical="center" textRotation="90" wrapText="1"/>
    </xf>
    <xf numFmtId="0" fontId="6" fillId="3" borderId="15" xfId="2" applyFont="1" applyFill="1" applyBorder="1" applyAlignment="1">
      <alignment horizontal="center" vertical="center" textRotation="90" wrapText="1"/>
    </xf>
    <xf numFmtId="0" fontId="7" fillId="3" borderId="3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</cellXfs>
  <cellStyles count="8">
    <cellStyle name="Excel Built-in Currency" xfId="6"/>
    <cellStyle name="Excel Built-in Normal" xfId="2"/>
    <cellStyle name="Excel Built-in Percent" xfId="7"/>
    <cellStyle name="Денежный 2" xfId="5"/>
    <cellStyle name="Обычный" xfId="0" builtinId="0"/>
    <cellStyle name="Обычный 2" xfId="3"/>
    <cellStyle name="Процентный" xfId="1" builtinId="5"/>
    <cellStyle name="Процентный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AR48"/>
  <sheetViews>
    <sheetView tabSelected="1" zoomScale="90" zoomScaleNormal="90" workbookViewId="0">
      <selection activeCell="I2" sqref="I2"/>
    </sheetView>
  </sheetViews>
  <sheetFormatPr defaultColWidth="8.85546875" defaultRowHeight="12.75" x14ac:dyDescent="0.2"/>
  <cols>
    <col min="1" max="1" width="5.140625" style="1" customWidth="1"/>
    <col min="2" max="2" width="6" style="1" customWidth="1"/>
    <col min="3" max="3" width="14.7109375" style="1" customWidth="1"/>
    <col min="4" max="4" width="9.7109375" style="1" customWidth="1"/>
    <col min="5" max="5" width="11.140625" style="1" customWidth="1"/>
    <col min="6" max="6" width="29.28515625" style="1" bestFit="1" customWidth="1"/>
    <col min="7" max="7" width="12.5703125" style="1" customWidth="1"/>
    <col min="8" max="8" width="11" style="1" customWidth="1"/>
    <col min="9" max="9" width="15.85546875" style="1" customWidth="1"/>
    <col min="10" max="10" width="10.140625" style="1" customWidth="1"/>
    <col min="11" max="11" width="11.42578125" style="1" customWidth="1"/>
    <col min="12" max="15" width="10.140625" style="1" customWidth="1"/>
    <col min="16" max="17" width="8.7109375" style="1" customWidth="1"/>
    <col min="18" max="19" width="7" style="1" customWidth="1"/>
    <col min="20" max="20" width="8.7109375" style="1" customWidth="1"/>
    <col min="21" max="21" width="11.5703125" style="1" bestFit="1" customWidth="1"/>
    <col min="22" max="22" width="8.7109375" style="1" customWidth="1"/>
    <col min="23" max="23" width="8.85546875" style="1" customWidth="1"/>
    <col min="24" max="24" width="10.7109375" style="1" customWidth="1"/>
    <col min="25" max="26" width="11.140625" style="1" customWidth="1"/>
    <col min="27" max="27" width="13.28515625" style="1" hidden="1" customWidth="1"/>
    <col min="28" max="28" width="11.140625" style="1" hidden="1" customWidth="1"/>
    <col min="29" max="29" width="17" style="1" customWidth="1"/>
    <col min="30" max="32" width="11.7109375" style="1" customWidth="1"/>
    <col min="33" max="33" width="15.42578125" style="1" customWidth="1"/>
    <col min="34" max="36" width="11.7109375" style="1" customWidth="1"/>
    <col min="37" max="37" width="14.5703125" style="1" customWidth="1"/>
    <col min="38" max="38" width="8.85546875" style="1"/>
    <col min="39" max="39" width="10.7109375" style="1" bestFit="1" customWidth="1"/>
    <col min="40" max="40" width="8.85546875" style="1"/>
    <col min="41" max="41" width="17.28515625" style="1" customWidth="1"/>
    <col min="42" max="44" width="0" style="1" hidden="1" customWidth="1"/>
    <col min="45" max="16384" width="8.85546875" style="1"/>
  </cols>
  <sheetData>
    <row r="2" spans="1:44" x14ac:dyDescent="0.2">
      <c r="I2" s="1" t="s">
        <v>67</v>
      </c>
    </row>
    <row r="3" spans="1:44" ht="20.25" x14ac:dyDescent="0.3">
      <c r="A3" s="70" t="s">
        <v>30</v>
      </c>
      <c r="B3" s="70"/>
      <c r="C3" s="70"/>
      <c r="D3" s="70"/>
      <c r="E3" s="70"/>
      <c r="F3" s="70"/>
      <c r="G3" s="70"/>
      <c r="H3" s="9" t="s">
        <v>31</v>
      </c>
      <c r="I3" s="67" t="s">
        <v>66</v>
      </c>
      <c r="J3" s="9" t="s">
        <v>32</v>
      </c>
      <c r="K3" s="9">
        <v>2017</v>
      </c>
    </row>
    <row r="5" spans="1:44" ht="19.5" thickBot="1" x14ac:dyDescent="0.35">
      <c r="A5" s="71" t="s">
        <v>45</v>
      </c>
      <c r="B5" s="71"/>
      <c r="C5" s="71"/>
      <c r="D5" s="71"/>
      <c r="E5" s="71"/>
      <c r="F5" s="8"/>
      <c r="G5" s="8"/>
      <c r="H5" s="71" t="s">
        <v>45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X5" s="68" t="s">
        <v>45</v>
      </c>
      <c r="Y5" s="68"/>
      <c r="Z5" s="68"/>
      <c r="AA5" s="68"/>
      <c r="AB5" s="68"/>
      <c r="AK5" s="68" t="s">
        <v>45</v>
      </c>
      <c r="AL5" s="68"/>
      <c r="AM5" s="68"/>
      <c r="AN5" s="68"/>
    </row>
    <row r="6" spans="1:44" ht="55.15" customHeight="1" thickBot="1" x14ac:dyDescent="0.25">
      <c r="A6" s="97" t="s">
        <v>4</v>
      </c>
      <c r="B6" s="99" t="s">
        <v>7</v>
      </c>
      <c r="C6" s="101" t="s">
        <v>11</v>
      </c>
      <c r="D6" s="101"/>
      <c r="E6" s="101"/>
      <c r="F6" s="102" t="s">
        <v>20</v>
      </c>
      <c r="G6" s="102" t="s">
        <v>17</v>
      </c>
      <c r="H6" s="69" t="s">
        <v>19</v>
      </c>
      <c r="I6" s="69"/>
      <c r="J6" s="69"/>
      <c r="K6" s="91" t="s">
        <v>5</v>
      </c>
      <c r="L6" s="92"/>
      <c r="M6" s="93"/>
      <c r="N6" s="76" t="s">
        <v>15</v>
      </c>
      <c r="O6" s="76" t="s">
        <v>36</v>
      </c>
      <c r="P6" s="78" t="s">
        <v>12</v>
      </c>
      <c r="Q6" s="76" t="s">
        <v>21</v>
      </c>
      <c r="R6" s="94" t="s">
        <v>2</v>
      </c>
      <c r="S6" s="95"/>
      <c r="T6" s="96"/>
      <c r="U6" s="76" t="s">
        <v>37</v>
      </c>
      <c r="V6" s="78" t="s">
        <v>13</v>
      </c>
      <c r="W6" s="78" t="s">
        <v>38</v>
      </c>
      <c r="X6" s="80" t="s">
        <v>42</v>
      </c>
      <c r="Y6" s="81"/>
      <c r="Z6" s="82"/>
      <c r="AA6" s="80" t="s">
        <v>43</v>
      </c>
      <c r="AB6" s="82"/>
      <c r="AC6" s="83" t="s">
        <v>27</v>
      </c>
      <c r="AD6" s="84"/>
      <c r="AE6" s="84"/>
      <c r="AF6" s="85"/>
      <c r="AG6" s="83" t="s">
        <v>26</v>
      </c>
      <c r="AH6" s="84"/>
      <c r="AI6" s="84"/>
      <c r="AJ6" s="85"/>
      <c r="AK6" s="72" t="s">
        <v>34</v>
      </c>
      <c r="AL6" s="74" t="s">
        <v>28</v>
      </c>
      <c r="AM6" s="72" t="s">
        <v>35</v>
      </c>
      <c r="AN6" s="74" t="s">
        <v>29</v>
      </c>
      <c r="AO6" s="72" t="s">
        <v>3</v>
      </c>
    </row>
    <row r="7" spans="1:44" ht="55.15" customHeight="1" x14ac:dyDescent="0.2">
      <c r="A7" s="98"/>
      <c r="B7" s="100"/>
      <c r="C7" s="7" t="s">
        <v>9</v>
      </c>
      <c r="D7" s="7" t="s">
        <v>6</v>
      </c>
      <c r="E7" s="26" t="s">
        <v>10</v>
      </c>
      <c r="F7" s="103"/>
      <c r="G7" s="103"/>
      <c r="H7" s="6" t="s">
        <v>9</v>
      </c>
      <c r="I7" s="6" t="s">
        <v>6</v>
      </c>
      <c r="J7" s="25" t="s">
        <v>18</v>
      </c>
      <c r="K7" s="25" t="s">
        <v>9</v>
      </c>
      <c r="L7" s="25" t="s">
        <v>6</v>
      </c>
      <c r="M7" s="25" t="s">
        <v>18</v>
      </c>
      <c r="N7" s="77"/>
      <c r="O7" s="77"/>
      <c r="P7" s="79"/>
      <c r="Q7" s="77"/>
      <c r="R7" s="27" t="s">
        <v>1</v>
      </c>
      <c r="S7" s="27" t="s">
        <v>8</v>
      </c>
      <c r="T7" s="27" t="s">
        <v>0</v>
      </c>
      <c r="U7" s="77"/>
      <c r="V7" s="79"/>
      <c r="W7" s="79"/>
      <c r="X7" s="45" t="s">
        <v>39</v>
      </c>
      <c r="Y7" s="66" t="s">
        <v>40</v>
      </c>
      <c r="Z7" s="65" t="s">
        <v>14</v>
      </c>
      <c r="AA7" s="66" t="s">
        <v>44</v>
      </c>
      <c r="AB7" s="65" t="s">
        <v>41</v>
      </c>
      <c r="AC7" s="63" t="s">
        <v>25</v>
      </c>
      <c r="AD7" s="63" t="s">
        <v>23</v>
      </c>
      <c r="AE7" s="63" t="s">
        <v>24</v>
      </c>
      <c r="AF7" s="64" t="s">
        <v>22</v>
      </c>
      <c r="AG7" s="63" t="s">
        <v>25</v>
      </c>
      <c r="AH7" s="63" t="s">
        <v>23</v>
      </c>
      <c r="AI7" s="63" t="s">
        <v>24</v>
      </c>
      <c r="AJ7" s="64" t="s">
        <v>47</v>
      </c>
      <c r="AK7" s="73"/>
      <c r="AL7" s="75"/>
      <c r="AM7" s="73"/>
      <c r="AN7" s="75"/>
      <c r="AO7" s="73"/>
    </row>
    <row r="8" spans="1:44" ht="15.75" x14ac:dyDescent="0.25">
      <c r="A8" s="13">
        <v>1</v>
      </c>
      <c r="B8" s="14" t="s">
        <v>54</v>
      </c>
      <c r="C8" s="59"/>
      <c r="D8" s="57"/>
      <c r="E8" s="11" t="e">
        <f>C8/D8</f>
        <v>#DIV/0!</v>
      </c>
      <c r="F8" s="46"/>
      <c r="G8" s="56">
        <f>C8</f>
        <v>0</v>
      </c>
      <c r="H8" s="52"/>
      <c r="I8" s="52"/>
      <c r="J8" s="24" t="e">
        <f>H8/I8</f>
        <v>#DIV/0!</v>
      </c>
      <c r="K8" s="24">
        <f>H8-C8</f>
        <v>0</v>
      </c>
      <c r="L8" s="34">
        <f>I8-D8</f>
        <v>0</v>
      </c>
      <c r="M8" s="24" t="e">
        <f>J8-E8</f>
        <v>#DIV/0!</v>
      </c>
      <c r="N8" s="39" t="e">
        <f>H8/C40</f>
        <v>#DIV/0!</v>
      </c>
      <c r="O8" s="39" t="e">
        <f t="shared" ref="O8:O39" si="0">+H8/G8-1</f>
        <v>#DIV/0!</v>
      </c>
      <c r="P8" s="49"/>
      <c r="Q8" s="49" t="e">
        <f>P8/I8</f>
        <v>#DIV/0!</v>
      </c>
      <c r="R8" s="36">
        <f>C8/2100</f>
        <v>0</v>
      </c>
      <c r="S8" s="36"/>
      <c r="T8" s="36">
        <f>R8-S8</f>
        <v>0</v>
      </c>
      <c r="U8" s="36" t="e">
        <f t="shared" ref="U8:U14" si="1">H8/S8</f>
        <v>#DIV/0!</v>
      </c>
      <c r="V8" s="29">
        <v>147.5</v>
      </c>
      <c r="W8" s="44" t="e">
        <f t="shared" ref="W8:W39" si="2">R8*V8/H8*100</f>
        <v>#DIV/0!</v>
      </c>
      <c r="X8" s="36"/>
      <c r="Y8" s="86">
        <v>6</v>
      </c>
      <c r="Z8" s="36">
        <f>X8/2/6</f>
        <v>0</v>
      </c>
      <c r="AA8" s="36"/>
      <c r="AB8" s="36">
        <f>AA8/3</f>
        <v>0</v>
      </c>
      <c r="AC8" s="11"/>
      <c r="AD8" s="11">
        <f t="shared" ref="AD8:AD39" si="3">C8*0.4</f>
        <v>0</v>
      </c>
      <c r="AE8" s="11"/>
      <c r="AF8" s="39" t="e">
        <f>AE8/AD8</f>
        <v>#DIV/0!</v>
      </c>
      <c r="AG8" s="11"/>
      <c r="AH8" s="11">
        <f t="shared" ref="AH8:AH39" si="4">C8*0.6</f>
        <v>0</v>
      </c>
      <c r="AI8" s="12">
        <f t="shared" ref="AI8:AI39" si="5">H8-AE8</f>
        <v>0</v>
      </c>
      <c r="AJ8" s="39" t="e">
        <f>AI8/AH8</f>
        <v>#DIV/0!</v>
      </c>
      <c r="AK8" s="52"/>
      <c r="AL8" s="42" t="e">
        <f t="shared" ref="AL8:AL39" si="6">H8/AK8</f>
        <v>#DIV/0!</v>
      </c>
      <c r="AM8" s="52"/>
      <c r="AN8" s="43" t="e">
        <f t="shared" ref="AN8:AN40" si="7">I8/AM8</f>
        <v>#DIV/0!</v>
      </c>
      <c r="AO8" s="10"/>
      <c r="AP8" s="51">
        <v>42552</v>
      </c>
      <c r="AQ8" s="52">
        <v>1129</v>
      </c>
      <c r="AR8" s="52">
        <v>276243</v>
      </c>
    </row>
    <row r="9" spans="1:44" ht="15.75" x14ac:dyDescent="0.25">
      <c r="A9" s="13">
        <f t="shared" ref="A9:A38" si="8">1+A8</f>
        <v>2</v>
      </c>
      <c r="B9" s="14" t="s">
        <v>55</v>
      </c>
      <c r="C9" s="59"/>
      <c r="D9" s="57"/>
      <c r="E9" s="11" t="e">
        <f t="shared" ref="E9:E38" si="9">C9/D9</f>
        <v>#DIV/0!</v>
      </c>
      <c r="F9" s="46"/>
      <c r="G9" s="56">
        <f t="shared" ref="G9:G39" si="10">C9</f>
        <v>0</v>
      </c>
      <c r="H9" s="52"/>
      <c r="I9" s="52"/>
      <c r="J9" s="24" t="e">
        <f t="shared" ref="J9:J39" si="11">H9/I9</f>
        <v>#DIV/0!</v>
      </c>
      <c r="K9" s="24">
        <f t="shared" ref="K9:M40" si="12">H9-C9</f>
        <v>0</v>
      </c>
      <c r="L9" s="34">
        <f t="shared" si="12"/>
        <v>0</v>
      </c>
      <c r="M9" s="24" t="e">
        <f t="shared" si="12"/>
        <v>#DIV/0!</v>
      </c>
      <c r="N9" s="39" t="e">
        <f>SUM($H$8:H9)/$C$40</f>
        <v>#DIV/0!</v>
      </c>
      <c r="O9" s="39" t="e">
        <f t="shared" si="0"/>
        <v>#DIV/0!</v>
      </c>
      <c r="P9" s="49"/>
      <c r="Q9" s="49" t="e">
        <f>P9/I9</f>
        <v>#DIV/0!</v>
      </c>
      <c r="R9" s="36">
        <f t="shared" ref="R9:R39" si="13">C9/2100</f>
        <v>0</v>
      </c>
      <c r="S9" s="36"/>
      <c r="T9" s="36">
        <f t="shared" ref="T9:T39" si="14">R9-S9</f>
        <v>0</v>
      </c>
      <c r="U9" s="36" t="e">
        <f t="shared" si="1"/>
        <v>#DIV/0!</v>
      </c>
      <c r="V9" s="29">
        <v>147.5</v>
      </c>
      <c r="W9" s="44" t="e">
        <f>R9*V9/H9*100</f>
        <v>#DIV/0!</v>
      </c>
      <c r="X9" s="36"/>
      <c r="Y9" s="87"/>
      <c r="Z9" s="36">
        <f t="shared" ref="Z9:Z39" si="15">X9/2/6</f>
        <v>0</v>
      </c>
      <c r="AA9" s="36"/>
      <c r="AB9" s="36">
        <f t="shared" ref="AB9:AB39" si="16">AA9/3</f>
        <v>0</v>
      </c>
      <c r="AC9" s="11"/>
      <c r="AD9" s="11">
        <f t="shared" si="3"/>
        <v>0</v>
      </c>
      <c r="AE9" s="11"/>
      <c r="AF9" s="39" t="e">
        <f t="shared" ref="AF9:AF39" si="17">AE9/AD9</f>
        <v>#DIV/0!</v>
      </c>
      <c r="AG9" s="11"/>
      <c r="AH9" s="11">
        <f t="shared" si="4"/>
        <v>0</v>
      </c>
      <c r="AI9" s="12">
        <f t="shared" si="5"/>
        <v>0</v>
      </c>
      <c r="AJ9" s="39" t="e">
        <f t="shared" ref="AJ9:AJ39" si="18">AI9/AH9</f>
        <v>#DIV/0!</v>
      </c>
      <c r="AK9" s="52"/>
      <c r="AL9" s="42" t="e">
        <f t="shared" si="6"/>
        <v>#DIV/0!</v>
      </c>
      <c r="AM9" s="52"/>
      <c r="AN9" s="43" t="e">
        <f t="shared" si="7"/>
        <v>#DIV/0!</v>
      </c>
      <c r="AO9" s="10"/>
      <c r="AP9" s="51">
        <v>42553</v>
      </c>
      <c r="AQ9" s="52">
        <v>1198</v>
      </c>
      <c r="AR9" s="52">
        <v>363402</v>
      </c>
    </row>
    <row r="10" spans="1:44" ht="15.75" x14ac:dyDescent="0.25">
      <c r="A10" s="13">
        <f>1+A9</f>
        <v>3</v>
      </c>
      <c r="B10" s="14" t="s">
        <v>56</v>
      </c>
      <c r="C10" s="59"/>
      <c r="D10" s="57"/>
      <c r="E10" s="11" t="e">
        <f t="shared" si="9"/>
        <v>#DIV/0!</v>
      </c>
      <c r="F10" s="46"/>
      <c r="G10" s="56">
        <f t="shared" si="10"/>
        <v>0</v>
      </c>
      <c r="H10" s="52"/>
      <c r="I10" s="52"/>
      <c r="J10" s="24" t="e">
        <f t="shared" si="11"/>
        <v>#DIV/0!</v>
      </c>
      <c r="K10" s="24">
        <f t="shared" si="12"/>
        <v>0</v>
      </c>
      <c r="L10" s="34">
        <f t="shared" si="12"/>
        <v>0</v>
      </c>
      <c r="M10" s="24" t="e">
        <f t="shared" si="12"/>
        <v>#DIV/0!</v>
      </c>
      <c r="N10" s="39" t="e">
        <f>SUM($H$8:H10)/$C$40</f>
        <v>#DIV/0!</v>
      </c>
      <c r="O10" s="39" t="e">
        <f t="shared" si="0"/>
        <v>#DIV/0!</v>
      </c>
      <c r="P10" s="49"/>
      <c r="Q10" s="41" t="e">
        <f t="shared" ref="Q10:Q39" si="19">P10/I10</f>
        <v>#DIV/0!</v>
      </c>
      <c r="R10" s="36">
        <f t="shared" si="13"/>
        <v>0</v>
      </c>
      <c r="S10" s="36"/>
      <c r="T10" s="36">
        <f t="shared" si="14"/>
        <v>0</v>
      </c>
      <c r="U10" s="36" t="e">
        <f t="shared" si="1"/>
        <v>#DIV/0!</v>
      </c>
      <c r="V10" s="29">
        <v>147.5</v>
      </c>
      <c r="W10" s="44" t="e">
        <f t="shared" si="2"/>
        <v>#DIV/0!</v>
      </c>
      <c r="X10" s="36"/>
      <c r="Y10" s="87"/>
      <c r="Z10" s="36">
        <f t="shared" si="15"/>
        <v>0</v>
      </c>
      <c r="AA10" s="36"/>
      <c r="AB10" s="36">
        <f t="shared" si="16"/>
        <v>0</v>
      </c>
      <c r="AC10" s="11"/>
      <c r="AD10" s="11">
        <f t="shared" si="3"/>
        <v>0</v>
      </c>
      <c r="AE10" s="11"/>
      <c r="AF10" s="39" t="e">
        <f t="shared" si="17"/>
        <v>#DIV/0!</v>
      </c>
      <c r="AG10" s="11"/>
      <c r="AH10" s="11">
        <f t="shared" si="4"/>
        <v>0</v>
      </c>
      <c r="AI10" s="12">
        <f t="shared" si="5"/>
        <v>0</v>
      </c>
      <c r="AJ10" s="39" t="e">
        <f t="shared" si="18"/>
        <v>#DIV/0!</v>
      </c>
      <c r="AK10" s="52"/>
      <c r="AL10" s="42" t="e">
        <f t="shared" si="6"/>
        <v>#DIV/0!</v>
      </c>
      <c r="AM10" s="52"/>
      <c r="AN10" s="43" t="e">
        <f t="shared" si="7"/>
        <v>#DIV/0!</v>
      </c>
      <c r="AO10" s="10"/>
      <c r="AP10" s="51">
        <v>42554</v>
      </c>
      <c r="AQ10" s="52">
        <v>1130</v>
      </c>
      <c r="AR10" s="52">
        <v>327098</v>
      </c>
    </row>
    <row r="11" spans="1:44" ht="15.75" x14ac:dyDescent="0.25">
      <c r="A11" s="13">
        <f t="shared" si="8"/>
        <v>4</v>
      </c>
      <c r="B11" s="14" t="s">
        <v>57</v>
      </c>
      <c r="C11" s="59"/>
      <c r="D11" s="57"/>
      <c r="E11" s="11" t="e">
        <f t="shared" si="9"/>
        <v>#DIV/0!</v>
      </c>
      <c r="F11" s="24"/>
      <c r="G11" s="56">
        <f t="shared" si="10"/>
        <v>0</v>
      </c>
      <c r="H11" s="52"/>
      <c r="I11" s="52"/>
      <c r="J11" s="24" t="e">
        <f t="shared" si="11"/>
        <v>#DIV/0!</v>
      </c>
      <c r="K11" s="24">
        <f t="shared" si="12"/>
        <v>0</v>
      </c>
      <c r="L11" s="34">
        <f t="shared" si="12"/>
        <v>0</v>
      </c>
      <c r="M11" s="24" t="e">
        <f t="shared" si="12"/>
        <v>#DIV/0!</v>
      </c>
      <c r="N11" s="39" t="e">
        <f>SUM($H$8:H11)/$C$40</f>
        <v>#DIV/0!</v>
      </c>
      <c r="O11" s="39" t="e">
        <f t="shared" si="0"/>
        <v>#DIV/0!</v>
      </c>
      <c r="P11" s="49"/>
      <c r="Q11" s="41" t="e">
        <f t="shared" si="19"/>
        <v>#DIV/0!</v>
      </c>
      <c r="R11" s="36">
        <f t="shared" si="13"/>
        <v>0</v>
      </c>
      <c r="S11" s="36"/>
      <c r="T11" s="36">
        <f t="shared" si="14"/>
        <v>0</v>
      </c>
      <c r="U11" s="36" t="e">
        <f t="shared" si="1"/>
        <v>#DIV/0!</v>
      </c>
      <c r="V11" s="29">
        <v>147.5</v>
      </c>
      <c r="W11" s="44" t="e">
        <f t="shared" si="2"/>
        <v>#DIV/0!</v>
      </c>
      <c r="X11" s="36"/>
      <c r="Y11" s="87"/>
      <c r="Z11" s="36">
        <f t="shared" si="15"/>
        <v>0</v>
      </c>
      <c r="AA11" s="36"/>
      <c r="AB11" s="36">
        <f t="shared" si="16"/>
        <v>0</v>
      </c>
      <c r="AC11" s="11"/>
      <c r="AD11" s="11">
        <f t="shared" si="3"/>
        <v>0</v>
      </c>
      <c r="AE11" s="11"/>
      <c r="AF11" s="39" t="e">
        <f t="shared" si="17"/>
        <v>#DIV/0!</v>
      </c>
      <c r="AG11" s="11"/>
      <c r="AH11" s="11">
        <f t="shared" si="4"/>
        <v>0</v>
      </c>
      <c r="AI11" s="12">
        <f t="shared" si="5"/>
        <v>0</v>
      </c>
      <c r="AJ11" s="39" t="e">
        <f t="shared" si="18"/>
        <v>#DIV/0!</v>
      </c>
      <c r="AK11" s="52"/>
      <c r="AL11" s="42" t="e">
        <f t="shared" si="6"/>
        <v>#DIV/0!</v>
      </c>
      <c r="AM11" s="52"/>
      <c r="AN11" s="43" t="e">
        <f t="shared" si="7"/>
        <v>#DIV/0!</v>
      </c>
      <c r="AO11" s="10"/>
      <c r="AP11" s="51">
        <v>42555</v>
      </c>
      <c r="AQ11" s="52">
        <v>978</v>
      </c>
      <c r="AR11" s="52">
        <v>252558</v>
      </c>
    </row>
    <row r="12" spans="1:44" ht="15.75" x14ac:dyDescent="0.25">
      <c r="A12" s="13">
        <f t="shared" si="8"/>
        <v>5</v>
      </c>
      <c r="B12" s="14" t="s">
        <v>51</v>
      </c>
      <c r="C12" s="59"/>
      <c r="D12" s="57"/>
      <c r="E12" s="11" t="e">
        <f t="shared" si="9"/>
        <v>#DIV/0!</v>
      </c>
      <c r="F12" s="46"/>
      <c r="G12" s="56">
        <f t="shared" si="10"/>
        <v>0</v>
      </c>
      <c r="H12" s="52"/>
      <c r="I12" s="52"/>
      <c r="J12" s="24" t="e">
        <f t="shared" si="11"/>
        <v>#DIV/0!</v>
      </c>
      <c r="K12" s="24">
        <f t="shared" si="12"/>
        <v>0</v>
      </c>
      <c r="L12" s="34">
        <f t="shared" si="12"/>
        <v>0</v>
      </c>
      <c r="M12" s="24" t="e">
        <f t="shared" si="12"/>
        <v>#DIV/0!</v>
      </c>
      <c r="N12" s="39" t="e">
        <f>SUM($H$8:H12)/$C$40</f>
        <v>#DIV/0!</v>
      </c>
      <c r="O12" s="39" t="e">
        <f t="shared" si="0"/>
        <v>#DIV/0!</v>
      </c>
      <c r="P12" s="49"/>
      <c r="Q12" s="41" t="e">
        <f t="shared" si="19"/>
        <v>#DIV/0!</v>
      </c>
      <c r="R12" s="36">
        <f t="shared" si="13"/>
        <v>0</v>
      </c>
      <c r="S12" s="36"/>
      <c r="T12" s="36">
        <f t="shared" si="14"/>
        <v>0</v>
      </c>
      <c r="U12" s="36" t="e">
        <f t="shared" si="1"/>
        <v>#DIV/0!</v>
      </c>
      <c r="V12" s="29">
        <v>147.5</v>
      </c>
      <c r="W12" s="44" t="e">
        <f t="shared" si="2"/>
        <v>#DIV/0!</v>
      </c>
      <c r="X12" s="36"/>
      <c r="Y12" s="87"/>
      <c r="Z12" s="36">
        <f t="shared" si="15"/>
        <v>0</v>
      </c>
      <c r="AA12" s="36"/>
      <c r="AB12" s="36">
        <f t="shared" si="16"/>
        <v>0</v>
      </c>
      <c r="AC12" s="11"/>
      <c r="AD12" s="11">
        <f t="shared" si="3"/>
        <v>0</v>
      </c>
      <c r="AE12" s="11"/>
      <c r="AF12" s="39" t="e">
        <f t="shared" si="17"/>
        <v>#DIV/0!</v>
      </c>
      <c r="AG12" s="11"/>
      <c r="AH12" s="11">
        <f t="shared" si="4"/>
        <v>0</v>
      </c>
      <c r="AI12" s="12">
        <f t="shared" si="5"/>
        <v>0</v>
      </c>
      <c r="AJ12" s="39" t="e">
        <f t="shared" si="18"/>
        <v>#DIV/0!</v>
      </c>
      <c r="AK12" s="52"/>
      <c r="AL12" s="42" t="e">
        <f t="shared" si="6"/>
        <v>#DIV/0!</v>
      </c>
      <c r="AM12" s="52"/>
      <c r="AN12" s="43" t="e">
        <f t="shared" si="7"/>
        <v>#DIV/0!</v>
      </c>
      <c r="AO12" s="10"/>
      <c r="AP12" s="51">
        <v>42556</v>
      </c>
      <c r="AQ12" s="52">
        <v>1073</v>
      </c>
      <c r="AR12" s="52">
        <v>294794</v>
      </c>
    </row>
    <row r="13" spans="1:44" ht="15.75" x14ac:dyDescent="0.25">
      <c r="A13" s="13">
        <f t="shared" si="8"/>
        <v>6</v>
      </c>
      <c r="B13" s="14" t="s">
        <v>52</v>
      </c>
      <c r="C13" s="59"/>
      <c r="D13" s="57"/>
      <c r="E13" s="11" t="e">
        <f t="shared" si="9"/>
        <v>#DIV/0!</v>
      </c>
      <c r="F13" s="46"/>
      <c r="G13" s="56">
        <f t="shared" si="10"/>
        <v>0</v>
      </c>
      <c r="H13" s="52"/>
      <c r="I13" s="52"/>
      <c r="J13" s="24" t="e">
        <f t="shared" si="11"/>
        <v>#DIV/0!</v>
      </c>
      <c r="K13" s="24">
        <f t="shared" si="12"/>
        <v>0</v>
      </c>
      <c r="L13" s="34">
        <f t="shared" si="12"/>
        <v>0</v>
      </c>
      <c r="M13" s="24" t="e">
        <f t="shared" si="12"/>
        <v>#DIV/0!</v>
      </c>
      <c r="N13" s="39" t="e">
        <f>SUM($H$8:H13)/$C$40</f>
        <v>#DIV/0!</v>
      </c>
      <c r="O13" s="39" t="e">
        <f t="shared" si="0"/>
        <v>#DIV/0!</v>
      </c>
      <c r="P13" s="49"/>
      <c r="Q13" s="41" t="e">
        <f t="shared" si="19"/>
        <v>#DIV/0!</v>
      </c>
      <c r="R13" s="36">
        <f t="shared" si="13"/>
        <v>0</v>
      </c>
      <c r="S13" s="36"/>
      <c r="T13" s="36">
        <f t="shared" si="14"/>
        <v>0</v>
      </c>
      <c r="U13" s="36" t="e">
        <f t="shared" si="1"/>
        <v>#DIV/0!</v>
      </c>
      <c r="V13" s="29">
        <v>147.5</v>
      </c>
      <c r="W13" s="44" t="e">
        <f t="shared" si="2"/>
        <v>#DIV/0!</v>
      </c>
      <c r="X13" s="36"/>
      <c r="Y13" s="87"/>
      <c r="Z13" s="36">
        <f t="shared" si="15"/>
        <v>0</v>
      </c>
      <c r="AA13" s="36"/>
      <c r="AB13" s="36">
        <f t="shared" si="16"/>
        <v>0</v>
      </c>
      <c r="AC13" s="11"/>
      <c r="AD13" s="11">
        <f t="shared" si="3"/>
        <v>0</v>
      </c>
      <c r="AE13" s="11"/>
      <c r="AF13" s="39" t="e">
        <f t="shared" si="17"/>
        <v>#DIV/0!</v>
      </c>
      <c r="AG13" s="11"/>
      <c r="AH13" s="11">
        <f t="shared" si="4"/>
        <v>0</v>
      </c>
      <c r="AI13" s="12">
        <f t="shared" si="5"/>
        <v>0</v>
      </c>
      <c r="AJ13" s="39" t="e">
        <f t="shared" si="18"/>
        <v>#DIV/0!</v>
      </c>
      <c r="AK13" s="52"/>
      <c r="AL13" s="42" t="e">
        <f t="shared" si="6"/>
        <v>#DIV/0!</v>
      </c>
      <c r="AM13" s="52"/>
      <c r="AN13" s="43" t="e">
        <f t="shared" si="7"/>
        <v>#DIV/0!</v>
      </c>
      <c r="AO13" s="10"/>
      <c r="AP13" s="51">
        <v>42557</v>
      </c>
      <c r="AQ13" s="52">
        <v>1087</v>
      </c>
      <c r="AR13" s="52">
        <v>287418</v>
      </c>
    </row>
    <row r="14" spans="1:44" ht="15.75" x14ac:dyDescent="0.25">
      <c r="A14" s="13">
        <f t="shared" si="8"/>
        <v>7</v>
      </c>
      <c r="B14" s="14" t="s">
        <v>53</v>
      </c>
      <c r="C14" s="59"/>
      <c r="D14" s="57"/>
      <c r="E14" s="11" t="e">
        <f t="shared" si="9"/>
        <v>#DIV/0!</v>
      </c>
      <c r="F14" s="46"/>
      <c r="G14" s="56">
        <f t="shared" si="10"/>
        <v>0</v>
      </c>
      <c r="H14" s="52"/>
      <c r="I14" s="52"/>
      <c r="J14" s="24" t="e">
        <f t="shared" si="11"/>
        <v>#DIV/0!</v>
      </c>
      <c r="K14" s="24">
        <f t="shared" si="12"/>
        <v>0</v>
      </c>
      <c r="L14" s="34">
        <f t="shared" si="12"/>
        <v>0</v>
      </c>
      <c r="M14" s="24" t="e">
        <f t="shared" si="12"/>
        <v>#DIV/0!</v>
      </c>
      <c r="N14" s="39" t="e">
        <f>SUM($H$8:H14)/$C$40</f>
        <v>#DIV/0!</v>
      </c>
      <c r="O14" s="39" t="e">
        <f t="shared" si="0"/>
        <v>#DIV/0!</v>
      </c>
      <c r="P14" s="49"/>
      <c r="Q14" s="41" t="e">
        <f t="shared" si="19"/>
        <v>#DIV/0!</v>
      </c>
      <c r="R14" s="36">
        <f t="shared" si="13"/>
        <v>0</v>
      </c>
      <c r="S14" s="36"/>
      <c r="T14" s="36">
        <f t="shared" si="14"/>
        <v>0</v>
      </c>
      <c r="U14" s="36" t="e">
        <f t="shared" si="1"/>
        <v>#DIV/0!</v>
      </c>
      <c r="V14" s="29">
        <v>147.5</v>
      </c>
      <c r="W14" s="44" t="e">
        <f t="shared" si="2"/>
        <v>#DIV/0!</v>
      </c>
      <c r="X14" s="36"/>
      <c r="Y14" s="87"/>
      <c r="Z14" s="36">
        <f t="shared" si="15"/>
        <v>0</v>
      </c>
      <c r="AA14" s="36"/>
      <c r="AB14" s="36">
        <f t="shared" si="16"/>
        <v>0</v>
      </c>
      <c r="AC14" s="11"/>
      <c r="AD14" s="11">
        <f t="shared" si="3"/>
        <v>0</v>
      </c>
      <c r="AE14" s="11"/>
      <c r="AF14" s="39" t="e">
        <f t="shared" si="17"/>
        <v>#DIV/0!</v>
      </c>
      <c r="AG14" s="11"/>
      <c r="AH14" s="11">
        <f t="shared" si="4"/>
        <v>0</v>
      </c>
      <c r="AI14" s="12">
        <f t="shared" si="5"/>
        <v>0</v>
      </c>
      <c r="AJ14" s="39" t="e">
        <f t="shared" si="18"/>
        <v>#DIV/0!</v>
      </c>
      <c r="AK14" s="52"/>
      <c r="AL14" s="42" t="e">
        <f t="shared" si="6"/>
        <v>#DIV/0!</v>
      </c>
      <c r="AM14" s="52"/>
      <c r="AN14" s="43" t="e">
        <f t="shared" si="7"/>
        <v>#DIV/0!</v>
      </c>
      <c r="AO14" s="10"/>
      <c r="AP14" s="51">
        <v>42558</v>
      </c>
      <c r="AQ14" s="52">
        <v>1049</v>
      </c>
      <c r="AR14" s="52">
        <v>282359</v>
      </c>
    </row>
    <row r="15" spans="1:44" ht="15.75" x14ac:dyDescent="0.25">
      <c r="A15" s="13">
        <f t="shared" si="8"/>
        <v>8</v>
      </c>
      <c r="B15" s="14" t="s">
        <v>54</v>
      </c>
      <c r="C15" s="59"/>
      <c r="D15" s="57"/>
      <c r="E15" s="11" t="e">
        <f t="shared" si="9"/>
        <v>#DIV/0!</v>
      </c>
      <c r="F15" s="46"/>
      <c r="G15" s="56">
        <f t="shared" si="10"/>
        <v>0</v>
      </c>
      <c r="H15" s="52"/>
      <c r="I15" s="52"/>
      <c r="J15" s="24" t="e">
        <f t="shared" si="11"/>
        <v>#DIV/0!</v>
      </c>
      <c r="K15" s="24">
        <f t="shared" si="12"/>
        <v>0</v>
      </c>
      <c r="L15" s="34">
        <f t="shared" si="12"/>
        <v>0</v>
      </c>
      <c r="M15" s="24" t="e">
        <f t="shared" si="12"/>
        <v>#DIV/0!</v>
      </c>
      <c r="N15" s="39" t="e">
        <f>SUM($H$8:H15)/$C$40</f>
        <v>#DIV/0!</v>
      </c>
      <c r="O15" s="39" t="e">
        <f t="shared" si="0"/>
        <v>#DIV/0!</v>
      </c>
      <c r="P15" s="49"/>
      <c r="Q15" s="41" t="e">
        <f t="shared" si="19"/>
        <v>#DIV/0!</v>
      </c>
      <c r="R15" s="36">
        <f t="shared" si="13"/>
        <v>0</v>
      </c>
      <c r="S15" s="36"/>
      <c r="T15" s="36">
        <f t="shared" si="14"/>
        <v>0</v>
      </c>
      <c r="U15" s="36" t="e">
        <f>H15/S15</f>
        <v>#DIV/0!</v>
      </c>
      <c r="V15" s="29">
        <v>147.5</v>
      </c>
      <c r="W15" s="44" t="e">
        <f t="shared" si="2"/>
        <v>#DIV/0!</v>
      </c>
      <c r="X15" s="36"/>
      <c r="Y15" s="87"/>
      <c r="Z15" s="36">
        <f t="shared" si="15"/>
        <v>0</v>
      </c>
      <c r="AA15" s="36"/>
      <c r="AB15" s="36">
        <f t="shared" si="16"/>
        <v>0</v>
      </c>
      <c r="AC15" s="11"/>
      <c r="AD15" s="11">
        <f t="shared" si="3"/>
        <v>0</v>
      </c>
      <c r="AE15" s="11"/>
      <c r="AF15" s="39" t="e">
        <f t="shared" si="17"/>
        <v>#DIV/0!</v>
      </c>
      <c r="AG15" s="11"/>
      <c r="AH15" s="11">
        <f t="shared" si="4"/>
        <v>0</v>
      </c>
      <c r="AI15" s="12">
        <f t="shared" si="5"/>
        <v>0</v>
      </c>
      <c r="AJ15" s="39" t="e">
        <f t="shared" si="18"/>
        <v>#DIV/0!</v>
      </c>
      <c r="AK15" s="52"/>
      <c r="AL15" s="42" t="e">
        <f>H15/AK15</f>
        <v>#DIV/0!</v>
      </c>
      <c r="AM15" s="52"/>
      <c r="AN15" s="43" t="e">
        <f t="shared" si="7"/>
        <v>#DIV/0!</v>
      </c>
      <c r="AO15" s="10"/>
      <c r="AP15" s="51">
        <v>42559</v>
      </c>
      <c r="AQ15" s="52">
        <v>1089</v>
      </c>
      <c r="AR15" s="52">
        <v>317812</v>
      </c>
    </row>
    <row r="16" spans="1:44" ht="15.75" x14ac:dyDescent="0.25">
      <c r="A16" s="13">
        <f>1+A15</f>
        <v>9</v>
      </c>
      <c r="B16" s="14" t="s">
        <v>55</v>
      </c>
      <c r="C16" s="59"/>
      <c r="D16" s="57"/>
      <c r="E16" s="11" t="e">
        <f t="shared" si="9"/>
        <v>#DIV/0!</v>
      </c>
      <c r="F16" s="46"/>
      <c r="G16" s="56">
        <f t="shared" si="10"/>
        <v>0</v>
      </c>
      <c r="H16" s="52"/>
      <c r="I16" s="52"/>
      <c r="J16" s="24" t="e">
        <f t="shared" si="11"/>
        <v>#DIV/0!</v>
      </c>
      <c r="K16" s="24">
        <f t="shared" si="12"/>
        <v>0</v>
      </c>
      <c r="L16" s="34">
        <f t="shared" si="12"/>
        <v>0</v>
      </c>
      <c r="M16" s="24" t="e">
        <f t="shared" si="12"/>
        <v>#DIV/0!</v>
      </c>
      <c r="N16" s="39" t="e">
        <f>SUM($H$8:H16)/$C$40</f>
        <v>#DIV/0!</v>
      </c>
      <c r="O16" s="39" t="e">
        <f t="shared" si="0"/>
        <v>#DIV/0!</v>
      </c>
      <c r="P16" s="49"/>
      <c r="Q16" s="41" t="e">
        <f t="shared" si="19"/>
        <v>#DIV/0!</v>
      </c>
      <c r="R16" s="36">
        <f t="shared" si="13"/>
        <v>0</v>
      </c>
      <c r="S16" s="36"/>
      <c r="T16" s="36">
        <f t="shared" si="14"/>
        <v>0</v>
      </c>
      <c r="U16" s="36" t="e">
        <f t="shared" ref="U16:U39" si="20">H16/S16</f>
        <v>#DIV/0!</v>
      </c>
      <c r="V16" s="29">
        <v>147.5</v>
      </c>
      <c r="W16" s="44" t="e">
        <f t="shared" si="2"/>
        <v>#DIV/0!</v>
      </c>
      <c r="X16" s="36"/>
      <c r="Y16" s="87"/>
      <c r="Z16" s="36">
        <f t="shared" si="15"/>
        <v>0</v>
      </c>
      <c r="AA16" s="36"/>
      <c r="AB16" s="36">
        <f t="shared" si="16"/>
        <v>0</v>
      </c>
      <c r="AC16" s="11"/>
      <c r="AD16" s="11">
        <f t="shared" si="3"/>
        <v>0</v>
      </c>
      <c r="AE16" s="11"/>
      <c r="AF16" s="39" t="e">
        <f t="shared" si="17"/>
        <v>#DIV/0!</v>
      </c>
      <c r="AG16" s="11"/>
      <c r="AH16" s="11">
        <f t="shared" si="4"/>
        <v>0</v>
      </c>
      <c r="AI16" s="12">
        <f t="shared" si="5"/>
        <v>0</v>
      </c>
      <c r="AJ16" s="39" t="e">
        <f t="shared" si="18"/>
        <v>#DIV/0!</v>
      </c>
      <c r="AK16" s="52"/>
      <c r="AL16" s="42" t="e">
        <f t="shared" si="6"/>
        <v>#DIV/0!</v>
      </c>
      <c r="AM16" s="52"/>
      <c r="AN16" s="43" t="e">
        <f t="shared" si="7"/>
        <v>#DIV/0!</v>
      </c>
      <c r="AO16" s="10"/>
      <c r="AP16" s="51">
        <v>42560</v>
      </c>
      <c r="AQ16" s="52">
        <v>1346</v>
      </c>
      <c r="AR16" s="52">
        <v>427440</v>
      </c>
    </row>
    <row r="17" spans="1:44" ht="15.75" x14ac:dyDescent="0.25">
      <c r="A17" s="13">
        <f t="shared" si="8"/>
        <v>10</v>
      </c>
      <c r="B17" s="14" t="s">
        <v>56</v>
      </c>
      <c r="C17" s="59"/>
      <c r="D17" s="57"/>
      <c r="E17" s="11" t="e">
        <f t="shared" si="9"/>
        <v>#DIV/0!</v>
      </c>
      <c r="F17" s="24"/>
      <c r="G17" s="56">
        <f t="shared" si="10"/>
        <v>0</v>
      </c>
      <c r="H17" s="52"/>
      <c r="I17" s="52"/>
      <c r="J17" s="24" t="e">
        <f t="shared" si="11"/>
        <v>#DIV/0!</v>
      </c>
      <c r="K17" s="24">
        <f t="shared" si="12"/>
        <v>0</v>
      </c>
      <c r="L17" s="34">
        <f>I17-D17</f>
        <v>0</v>
      </c>
      <c r="M17" s="24" t="e">
        <f t="shared" si="12"/>
        <v>#DIV/0!</v>
      </c>
      <c r="N17" s="39" t="e">
        <f>SUM($H$8:H17)/$C$40</f>
        <v>#DIV/0!</v>
      </c>
      <c r="O17" s="39" t="e">
        <f t="shared" si="0"/>
        <v>#DIV/0!</v>
      </c>
      <c r="P17" s="49"/>
      <c r="Q17" s="41" t="e">
        <f t="shared" si="19"/>
        <v>#DIV/0!</v>
      </c>
      <c r="R17" s="36">
        <f t="shared" si="13"/>
        <v>0</v>
      </c>
      <c r="S17" s="36"/>
      <c r="T17" s="36">
        <f t="shared" si="14"/>
        <v>0</v>
      </c>
      <c r="U17" s="36" t="e">
        <f t="shared" si="20"/>
        <v>#DIV/0!</v>
      </c>
      <c r="V17" s="29">
        <v>147.5</v>
      </c>
      <c r="W17" s="44" t="e">
        <f t="shared" si="2"/>
        <v>#DIV/0!</v>
      </c>
      <c r="X17" s="36"/>
      <c r="Y17" s="87"/>
      <c r="Z17" s="36">
        <f t="shared" si="15"/>
        <v>0</v>
      </c>
      <c r="AA17" s="36"/>
      <c r="AB17" s="36">
        <f t="shared" si="16"/>
        <v>0</v>
      </c>
      <c r="AC17" s="11"/>
      <c r="AD17" s="11">
        <f t="shared" si="3"/>
        <v>0</v>
      </c>
      <c r="AE17" s="11"/>
      <c r="AF17" s="39" t="e">
        <f t="shared" si="17"/>
        <v>#DIV/0!</v>
      </c>
      <c r="AG17" s="11"/>
      <c r="AH17" s="11">
        <f t="shared" si="4"/>
        <v>0</v>
      </c>
      <c r="AI17" s="12">
        <f t="shared" si="5"/>
        <v>0</v>
      </c>
      <c r="AJ17" s="39" t="e">
        <f t="shared" si="18"/>
        <v>#DIV/0!</v>
      </c>
      <c r="AK17" s="52"/>
      <c r="AL17" s="42" t="e">
        <f t="shared" si="6"/>
        <v>#DIV/0!</v>
      </c>
      <c r="AM17" s="52"/>
      <c r="AN17" s="43" t="e">
        <f t="shared" si="7"/>
        <v>#DIV/0!</v>
      </c>
      <c r="AO17" s="10"/>
      <c r="AP17" s="51">
        <v>42561</v>
      </c>
      <c r="AQ17" s="52">
        <v>1184</v>
      </c>
      <c r="AR17" s="52">
        <v>384329</v>
      </c>
    </row>
    <row r="18" spans="1:44" ht="15.75" x14ac:dyDescent="0.25">
      <c r="A18" s="13">
        <f t="shared" si="8"/>
        <v>11</v>
      </c>
      <c r="B18" s="14" t="s">
        <v>57</v>
      </c>
      <c r="C18" s="59"/>
      <c r="D18" s="57"/>
      <c r="E18" s="11" t="e">
        <f t="shared" si="9"/>
        <v>#DIV/0!</v>
      </c>
      <c r="F18" s="24"/>
      <c r="G18" s="56">
        <f t="shared" si="10"/>
        <v>0</v>
      </c>
      <c r="H18" s="52"/>
      <c r="I18" s="52"/>
      <c r="J18" s="24" t="e">
        <f t="shared" si="11"/>
        <v>#DIV/0!</v>
      </c>
      <c r="K18" s="24">
        <f t="shared" si="12"/>
        <v>0</v>
      </c>
      <c r="L18" s="34">
        <f t="shared" si="12"/>
        <v>0</v>
      </c>
      <c r="M18" s="24" t="e">
        <f t="shared" si="12"/>
        <v>#DIV/0!</v>
      </c>
      <c r="N18" s="39" t="e">
        <f>SUM($H$8:H18)/$C$40</f>
        <v>#DIV/0!</v>
      </c>
      <c r="O18" s="39" t="e">
        <f t="shared" si="0"/>
        <v>#DIV/0!</v>
      </c>
      <c r="P18" s="49"/>
      <c r="Q18" s="41" t="e">
        <f t="shared" si="19"/>
        <v>#DIV/0!</v>
      </c>
      <c r="R18" s="36">
        <f t="shared" si="13"/>
        <v>0</v>
      </c>
      <c r="S18" s="36"/>
      <c r="T18" s="36">
        <f t="shared" si="14"/>
        <v>0</v>
      </c>
      <c r="U18" s="36" t="e">
        <f t="shared" si="20"/>
        <v>#DIV/0!</v>
      </c>
      <c r="V18" s="29">
        <v>147.5</v>
      </c>
      <c r="W18" s="44" t="e">
        <f t="shared" si="2"/>
        <v>#DIV/0!</v>
      </c>
      <c r="X18" s="36"/>
      <c r="Y18" s="87"/>
      <c r="Z18" s="36">
        <f t="shared" si="15"/>
        <v>0</v>
      </c>
      <c r="AA18" s="36"/>
      <c r="AB18" s="36">
        <f t="shared" si="16"/>
        <v>0</v>
      </c>
      <c r="AC18" s="11"/>
      <c r="AD18" s="11">
        <f t="shared" si="3"/>
        <v>0</v>
      </c>
      <c r="AE18" s="11"/>
      <c r="AF18" s="39" t="e">
        <f t="shared" si="17"/>
        <v>#DIV/0!</v>
      </c>
      <c r="AG18" s="11"/>
      <c r="AH18" s="11">
        <f t="shared" si="4"/>
        <v>0</v>
      </c>
      <c r="AI18" s="12">
        <f t="shared" si="5"/>
        <v>0</v>
      </c>
      <c r="AJ18" s="39" t="e">
        <f t="shared" si="18"/>
        <v>#DIV/0!</v>
      </c>
      <c r="AK18" s="52"/>
      <c r="AL18" s="42" t="e">
        <f t="shared" si="6"/>
        <v>#DIV/0!</v>
      </c>
      <c r="AM18" s="52"/>
      <c r="AN18" s="43" t="e">
        <f t="shared" si="7"/>
        <v>#DIV/0!</v>
      </c>
      <c r="AO18" s="10"/>
      <c r="AP18" s="51">
        <v>42562</v>
      </c>
      <c r="AQ18" s="52">
        <v>907</v>
      </c>
      <c r="AR18" s="52">
        <v>256979</v>
      </c>
    </row>
    <row r="19" spans="1:44" ht="15.75" x14ac:dyDescent="0.25">
      <c r="A19" s="13">
        <v>12</v>
      </c>
      <c r="B19" s="14" t="s">
        <v>51</v>
      </c>
      <c r="C19" s="59"/>
      <c r="D19" s="57"/>
      <c r="E19" s="11" t="e">
        <f t="shared" si="9"/>
        <v>#DIV/0!</v>
      </c>
      <c r="F19" s="46"/>
      <c r="G19" s="56">
        <f t="shared" si="10"/>
        <v>0</v>
      </c>
      <c r="H19" s="52"/>
      <c r="I19" s="52"/>
      <c r="J19" s="24" t="e">
        <f t="shared" si="11"/>
        <v>#DIV/0!</v>
      </c>
      <c r="K19" s="24">
        <f t="shared" si="12"/>
        <v>0</v>
      </c>
      <c r="L19" s="34">
        <f t="shared" si="12"/>
        <v>0</v>
      </c>
      <c r="M19" s="24" t="e">
        <f t="shared" si="12"/>
        <v>#DIV/0!</v>
      </c>
      <c r="N19" s="39" t="e">
        <f>SUM($H$8:H19)/$C$40</f>
        <v>#DIV/0!</v>
      </c>
      <c r="O19" s="39" t="e">
        <f t="shared" si="0"/>
        <v>#DIV/0!</v>
      </c>
      <c r="P19" s="49"/>
      <c r="Q19" s="41" t="e">
        <f t="shared" si="19"/>
        <v>#DIV/0!</v>
      </c>
      <c r="R19" s="36">
        <f t="shared" si="13"/>
        <v>0</v>
      </c>
      <c r="S19" s="36"/>
      <c r="T19" s="36">
        <f t="shared" si="14"/>
        <v>0</v>
      </c>
      <c r="U19" s="36" t="e">
        <f t="shared" si="20"/>
        <v>#DIV/0!</v>
      </c>
      <c r="V19" s="29">
        <v>147.5</v>
      </c>
      <c r="W19" s="44" t="e">
        <f t="shared" si="2"/>
        <v>#DIV/0!</v>
      </c>
      <c r="X19" s="36"/>
      <c r="Y19" s="87"/>
      <c r="Z19" s="36">
        <f t="shared" si="15"/>
        <v>0</v>
      </c>
      <c r="AA19" s="36"/>
      <c r="AB19" s="36">
        <f t="shared" si="16"/>
        <v>0</v>
      </c>
      <c r="AC19" s="11"/>
      <c r="AD19" s="11">
        <f t="shared" si="3"/>
        <v>0</v>
      </c>
      <c r="AE19" s="11"/>
      <c r="AF19" s="39" t="e">
        <f t="shared" si="17"/>
        <v>#DIV/0!</v>
      </c>
      <c r="AG19" s="11"/>
      <c r="AH19" s="11">
        <f t="shared" si="4"/>
        <v>0</v>
      </c>
      <c r="AI19" s="12">
        <f t="shared" si="5"/>
        <v>0</v>
      </c>
      <c r="AJ19" s="39" t="e">
        <f t="shared" si="18"/>
        <v>#DIV/0!</v>
      </c>
      <c r="AK19" s="52"/>
      <c r="AL19" s="42" t="e">
        <f t="shared" si="6"/>
        <v>#DIV/0!</v>
      </c>
      <c r="AM19" s="52"/>
      <c r="AN19" s="43" t="e">
        <f t="shared" si="7"/>
        <v>#DIV/0!</v>
      </c>
      <c r="AO19" s="10"/>
      <c r="AP19" s="51">
        <v>42563</v>
      </c>
      <c r="AQ19" s="52">
        <v>1024</v>
      </c>
      <c r="AR19" s="52">
        <v>265125</v>
      </c>
    </row>
    <row r="20" spans="1:44" ht="15.75" x14ac:dyDescent="0.25">
      <c r="A20" s="13">
        <f t="shared" si="8"/>
        <v>13</v>
      </c>
      <c r="B20" s="14" t="s">
        <v>52</v>
      </c>
      <c r="C20" s="59"/>
      <c r="D20" s="57"/>
      <c r="E20" s="11" t="e">
        <f t="shared" si="9"/>
        <v>#DIV/0!</v>
      </c>
      <c r="F20" s="46"/>
      <c r="G20" s="56">
        <f t="shared" si="10"/>
        <v>0</v>
      </c>
      <c r="H20" s="52"/>
      <c r="I20" s="52"/>
      <c r="J20" s="24" t="e">
        <f t="shared" si="11"/>
        <v>#DIV/0!</v>
      </c>
      <c r="K20" s="24">
        <f t="shared" si="12"/>
        <v>0</v>
      </c>
      <c r="L20" s="34">
        <f t="shared" si="12"/>
        <v>0</v>
      </c>
      <c r="M20" s="24" t="e">
        <f t="shared" si="12"/>
        <v>#DIV/0!</v>
      </c>
      <c r="N20" s="39" t="e">
        <f>SUM($H$8:H20)/$C$40</f>
        <v>#DIV/0!</v>
      </c>
      <c r="O20" s="39" t="e">
        <f t="shared" si="0"/>
        <v>#DIV/0!</v>
      </c>
      <c r="P20" s="49"/>
      <c r="Q20" s="41" t="e">
        <f t="shared" si="19"/>
        <v>#DIV/0!</v>
      </c>
      <c r="R20" s="36">
        <f t="shared" si="13"/>
        <v>0</v>
      </c>
      <c r="S20" s="36"/>
      <c r="T20" s="36">
        <f>R20-S20</f>
        <v>0</v>
      </c>
      <c r="U20" s="36" t="e">
        <f t="shared" si="20"/>
        <v>#DIV/0!</v>
      </c>
      <c r="V20" s="29">
        <v>147.5</v>
      </c>
      <c r="W20" s="44" t="e">
        <f t="shared" si="2"/>
        <v>#DIV/0!</v>
      </c>
      <c r="X20" s="36"/>
      <c r="Y20" s="87"/>
      <c r="Z20" s="36">
        <f t="shared" si="15"/>
        <v>0</v>
      </c>
      <c r="AA20" s="36"/>
      <c r="AB20" s="36">
        <f t="shared" si="16"/>
        <v>0</v>
      </c>
      <c r="AC20" s="11"/>
      <c r="AD20" s="11">
        <f t="shared" si="3"/>
        <v>0</v>
      </c>
      <c r="AE20" s="11"/>
      <c r="AF20" s="39" t="e">
        <f t="shared" si="17"/>
        <v>#DIV/0!</v>
      </c>
      <c r="AG20" s="11"/>
      <c r="AH20" s="11">
        <f t="shared" si="4"/>
        <v>0</v>
      </c>
      <c r="AI20" s="12">
        <f t="shared" si="5"/>
        <v>0</v>
      </c>
      <c r="AJ20" s="39" t="e">
        <f t="shared" si="18"/>
        <v>#DIV/0!</v>
      </c>
      <c r="AK20" s="52"/>
      <c r="AL20" s="42" t="e">
        <f t="shared" si="6"/>
        <v>#DIV/0!</v>
      </c>
      <c r="AM20" s="52"/>
      <c r="AN20" s="43" t="e">
        <f t="shared" si="7"/>
        <v>#DIV/0!</v>
      </c>
      <c r="AO20" s="10"/>
      <c r="AP20" s="51">
        <v>42564</v>
      </c>
      <c r="AQ20" s="52">
        <v>957</v>
      </c>
      <c r="AR20" s="52">
        <v>259110</v>
      </c>
    </row>
    <row r="21" spans="1:44" ht="15.75" x14ac:dyDescent="0.25">
      <c r="A21" s="13">
        <f t="shared" si="8"/>
        <v>14</v>
      </c>
      <c r="B21" s="14" t="s">
        <v>53</v>
      </c>
      <c r="C21" s="59"/>
      <c r="D21" s="57"/>
      <c r="E21" s="11" t="e">
        <f t="shared" si="9"/>
        <v>#DIV/0!</v>
      </c>
      <c r="F21" s="24"/>
      <c r="G21" s="56">
        <f t="shared" si="10"/>
        <v>0</v>
      </c>
      <c r="H21" s="52"/>
      <c r="I21" s="52"/>
      <c r="J21" s="24" t="e">
        <f t="shared" si="11"/>
        <v>#DIV/0!</v>
      </c>
      <c r="K21" s="24">
        <f t="shared" si="12"/>
        <v>0</v>
      </c>
      <c r="L21" s="34">
        <f t="shared" si="12"/>
        <v>0</v>
      </c>
      <c r="M21" s="24" t="e">
        <f t="shared" si="12"/>
        <v>#DIV/0!</v>
      </c>
      <c r="N21" s="39" t="e">
        <f>SUM($H$8:H21)/$C$40</f>
        <v>#DIV/0!</v>
      </c>
      <c r="O21" s="39" t="e">
        <f t="shared" si="0"/>
        <v>#DIV/0!</v>
      </c>
      <c r="P21" s="49"/>
      <c r="Q21" s="41" t="e">
        <f t="shared" si="19"/>
        <v>#DIV/0!</v>
      </c>
      <c r="R21" s="36">
        <f t="shared" si="13"/>
        <v>0</v>
      </c>
      <c r="S21" s="36"/>
      <c r="T21" s="36">
        <f t="shared" si="14"/>
        <v>0</v>
      </c>
      <c r="U21" s="36" t="e">
        <f t="shared" si="20"/>
        <v>#DIV/0!</v>
      </c>
      <c r="V21" s="29">
        <v>147.5</v>
      </c>
      <c r="W21" s="44" t="e">
        <f t="shared" si="2"/>
        <v>#DIV/0!</v>
      </c>
      <c r="X21" s="36"/>
      <c r="Y21" s="87"/>
      <c r="Z21" s="36">
        <f t="shared" si="15"/>
        <v>0</v>
      </c>
      <c r="AA21" s="36"/>
      <c r="AB21" s="36">
        <f t="shared" si="16"/>
        <v>0</v>
      </c>
      <c r="AC21" s="11"/>
      <c r="AD21" s="11">
        <f t="shared" si="3"/>
        <v>0</v>
      </c>
      <c r="AE21" s="11"/>
      <c r="AF21" s="39" t="e">
        <f t="shared" si="17"/>
        <v>#DIV/0!</v>
      </c>
      <c r="AG21" s="11"/>
      <c r="AH21" s="11">
        <f t="shared" si="4"/>
        <v>0</v>
      </c>
      <c r="AI21" s="12">
        <f t="shared" si="5"/>
        <v>0</v>
      </c>
      <c r="AJ21" s="39" t="e">
        <f t="shared" si="18"/>
        <v>#DIV/0!</v>
      </c>
      <c r="AK21" s="52"/>
      <c r="AL21" s="42" t="e">
        <f t="shared" si="6"/>
        <v>#DIV/0!</v>
      </c>
      <c r="AM21" s="52"/>
      <c r="AN21" s="43" t="e">
        <f t="shared" si="7"/>
        <v>#DIV/0!</v>
      </c>
      <c r="AO21" s="10"/>
      <c r="AP21" s="51">
        <v>42565</v>
      </c>
      <c r="AQ21" s="52">
        <v>1009</v>
      </c>
      <c r="AR21" s="52">
        <v>280122</v>
      </c>
    </row>
    <row r="22" spans="1:44" ht="15.75" x14ac:dyDescent="0.25">
      <c r="A22" s="13">
        <f t="shared" si="8"/>
        <v>15</v>
      </c>
      <c r="B22" s="14" t="s">
        <v>54</v>
      </c>
      <c r="C22" s="59"/>
      <c r="D22" s="57"/>
      <c r="E22" s="11" t="e">
        <f t="shared" si="9"/>
        <v>#DIV/0!</v>
      </c>
      <c r="F22" s="46"/>
      <c r="G22" s="56">
        <f t="shared" si="10"/>
        <v>0</v>
      </c>
      <c r="H22" s="52"/>
      <c r="I22" s="52"/>
      <c r="J22" s="24" t="e">
        <f t="shared" si="11"/>
        <v>#DIV/0!</v>
      </c>
      <c r="K22" s="24">
        <f t="shared" si="12"/>
        <v>0</v>
      </c>
      <c r="L22" s="34">
        <f t="shared" si="12"/>
        <v>0</v>
      </c>
      <c r="M22" s="24" t="e">
        <f t="shared" si="12"/>
        <v>#DIV/0!</v>
      </c>
      <c r="N22" s="39" t="e">
        <f>SUM($H$8:H22)/$C$40</f>
        <v>#DIV/0!</v>
      </c>
      <c r="O22" s="39" t="e">
        <f t="shared" si="0"/>
        <v>#DIV/0!</v>
      </c>
      <c r="P22" s="49"/>
      <c r="Q22" s="41" t="e">
        <f t="shared" si="19"/>
        <v>#DIV/0!</v>
      </c>
      <c r="R22" s="36">
        <f t="shared" si="13"/>
        <v>0</v>
      </c>
      <c r="S22" s="36"/>
      <c r="T22" s="36">
        <f t="shared" si="14"/>
        <v>0</v>
      </c>
      <c r="U22" s="36" t="e">
        <f t="shared" si="20"/>
        <v>#DIV/0!</v>
      </c>
      <c r="V22" s="29">
        <v>147.5</v>
      </c>
      <c r="W22" s="44" t="e">
        <f t="shared" si="2"/>
        <v>#DIV/0!</v>
      </c>
      <c r="X22" s="36"/>
      <c r="Y22" s="87"/>
      <c r="Z22" s="36">
        <f t="shared" si="15"/>
        <v>0</v>
      </c>
      <c r="AA22" s="36"/>
      <c r="AB22" s="36">
        <f t="shared" si="16"/>
        <v>0</v>
      </c>
      <c r="AC22" s="11"/>
      <c r="AD22" s="11">
        <f t="shared" si="3"/>
        <v>0</v>
      </c>
      <c r="AE22" s="11"/>
      <c r="AF22" s="39" t="e">
        <f t="shared" si="17"/>
        <v>#DIV/0!</v>
      </c>
      <c r="AG22" s="11"/>
      <c r="AH22" s="11">
        <f t="shared" si="4"/>
        <v>0</v>
      </c>
      <c r="AI22" s="12">
        <f t="shared" si="5"/>
        <v>0</v>
      </c>
      <c r="AJ22" s="39" t="e">
        <f t="shared" si="18"/>
        <v>#DIV/0!</v>
      </c>
      <c r="AK22" s="52"/>
      <c r="AL22" s="42" t="e">
        <f t="shared" si="6"/>
        <v>#DIV/0!</v>
      </c>
      <c r="AM22" s="52"/>
      <c r="AN22" s="43" t="e">
        <f t="shared" si="7"/>
        <v>#DIV/0!</v>
      </c>
      <c r="AO22" s="10"/>
      <c r="AP22" s="51">
        <v>42566</v>
      </c>
      <c r="AQ22" s="52">
        <v>971</v>
      </c>
      <c r="AR22" s="52">
        <v>271099</v>
      </c>
    </row>
    <row r="23" spans="1:44" ht="15.75" x14ac:dyDescent="0.25">
      <c r="A23" s="13">
        <f t="shared" si="8"/>
        <v>16</v>
      </c>
      <c r="B23" s="14" t="s">
        <v>55</v>
      </c>
      <c r="C23" s="59"/>
      <c r="D23" s="57"/>
      <c r="E23" s="11" t="e">
        <f t="shared" si="9"/>
        <v>#DIV/0!</v>
      </c>
      <c r="F23" s="46"/>
      <c r="G23" s="56">
        <f t="shared" si="10"/>
        <v>0</v>
      </c>
      <c r="H23" s="52"/>
      <c r="I23" s="52"/>
      <c r="J23" s="24" t="e">
        <f t="shared" si="11"/>
        <v>#DIV/0!</v>
      </c>
      <c r="K23" s="24">
        <f t="shared" si="12"/>
        <v>0</v>
      </c>
      <c r="L23" s="34">
        <f t="shared" si="12"/>
        <v>0</v>
      </c>
      <c r="M23" s="24" t="e">
        <f t="shared" si="12"/>
        <v>#DIV/0!</v>
      </c>
      <c r="N23" s="39" t="e">
        <f>SUM($H$8:H23)/$C$40</f>
        <v>#DIV/0!</v>
      </c>
      <c r="O23" s="39" t="e">
        <f t="shared" si="0"/>
        <v>#DIV/0!</v>
      </c>
      <c r="P23" s="49"/>
      <c r="Q23" s="41" t="e">
        <f t="shared" si="19"/>
        <v>#DIV/0!</v>
      </c>
      <c r="R23" s="36">
        <f t="shared" si="13"/>
        <v>0</v>
      </c>
      <c r="S23" s="36"/>
      <c r="T23" s="36">
        <f t="shared" si="14"/>
        <v>0</v>
      </c>
      <c r="U23" s="36" t="e">
        <f t="shared" si="20"/>
        <v>#DIV/0!</v>
      </c>
      <c r="V23" s="29">
        <v>147.5</v>
      </c>
      <c r="W23" s="44" t="e">
        <f t="shared" si="2"/>
        <v>#DIV/0!</v>
      </c>
      <c r="X23" s="36"/>
      <c r="Y23" s="87"/>
      <c r="Z23" s="36">
        <f t="shared" si="15"/>
        <v>0</v>
      </c>
      <c r="AA23" s="36"/>
      <c r="AB23" s="36">
        <f t="shared" si="16"/>
        <v>0</v>
      </c>
      <c r="AC23" s="11"/>
      <c r="AD23" s="11">
        <f t="shared" si="3"/>
        <v>0</v>
      </c>
      <c r="AE23" s="11"/>
      <c r="AF23" s="39" t="e">
        <f t="shared" si="17"/>
        <v>#DIV/0!</v>
      </c>
      <c r="AG23" s="11"/>
      <c r="AH23" s="11">
        <f t="shared" si="4"/>
        <v>0</v>
      </c>
      <c r="AI23" s="12">
        <f t="shared" si="5"/>
        <v>0</v>
      </c>
      <c r="AJ23" s="39" t="e">
        <f t="shared" si="18"/>
        <v>#DIV/0!</v>
      </c>
      <c r="AK23" s="52"/>
      <c r="AL23" s="42" t="e">
        <f t="shared" si="6"/>
        <v>#DIV/0!</v>
      </c>
      <c r="AM23" s="52"/>
      <c r="AN23" s="43" t="e">
        <f t="shared" si="7"/>
        <v>#DIV/0!</v>
      </c>
      <c r="AO23" s="10"/>
      <c r="AP23" s="51">
        <v>42567</v>
      </c>
      <c r="AQ23" s="52">
        <v>1138</v>
      </c>
      <c r="AR23" s="52">
        <v>349661</v>
      </c>
    </row>
    <row r="24" spans="1:44" ht="15.75" x14ac:dyDescent="0.25">
      <c r="A24" s="13">
        <f t="shared" si="8"/>
        <v>17</v>
      </c>
      <c r="B24" s="14" t="s">
        <v>56</v>
      </c>
      <c r="C24" s="59"/>
      <c r="D24" s="57"/>
      <c r="E24" s="11" t="e">
        <f t="shared" si="9"/>
        <v>#DIV/0!</v>
      </c>
      <c r="F24" s="24"/>
      <c r="G24" s="56">
        <f t="shared" si="10"/>
        <v>0</v>
      </c>
      <c r="H24" s="52"/>
      <c r="I24" s="52"/>
      <c r="J24" s="24" t="e">
        <f t="shared" si="11"/>
        <v>#DIV/0!</v>
      </c>
      <c r="K24" s="24">
        <f t="shared" si="12"/>
        <v>0</v>
      </c>
      <c r="L24" s="34">
        <f t="shared" si="12"/>
        <v>0</v>
      </c>
      <c r="M24" s="24" t="e">
        <f t="shared" si="12"/>
        <v>#DIV/0!</v>
      </c>
      <c r="N24" s="39" t="e">
        <f>SUM($H$8:H24)/$C$40</f>
        <v>#DIV/0!</v>
      </c>
      <c r="O24" s="39" t="e">
        <f t="shared" si="0"/>
        <v>#DIV/0!</v>
      </c>
      <c r="P24" s="49"/>
      <c r="Q24" s="41" t="e">
        <f t="shared" si="19"/>
        <v>#DIV/0!</v>
      </c>
      <c r="R24" s="36">
        <f t="shared" si="13"/>
        <v>0</v>
      </c>
      <c r="S24" s="36"/>
      <c r="T24" s="36">
        <f t="shared" si="14"/>
        <v>0</v>
      </c>
      <c r="U24" s="36" t="e">
        <f t="shared" si="20"/>
        <v>#DIV/0!</v>
      </c>
      <c r="V24" s="29">
        <v>147.5</v>
      </c>
      <c r="W24" s="44" t="e">
        <f t="shared" si="2"/>
        <v>#DIV/0!</v>
      </c>
      <c r="X24" s="36"/>
      <c r="Y24" s="87"/>
      <c r="Z24" s="36">
        <f t="shared" si="15"/>
        <v>0</v>
      </c>
      <c r="AA24" s="36"/>
      <c r="AB24" s="36">
        <f t="shared" si="16"/>
        <v>0</v>
      </c>
      <c r="AC24" s="11"/>
      <c r="AD24" s="11">
        <f t="shared" si="3"/>
        <v>0</v>
      </c>
      <c r="AE24" s="11"/>
      <c r="AF24" s="39" t="e">
        <f t="shared" si="17"/>
        <v>#DIV/0!</v>
      </c>
      <c r="AG24" s="11"/>
      <c r="AH24" s="11">
        <f t="shared" si="4"/>
        <v>0</v>
      </c>
      <c r="AI24" s="12">
        <f t="shared" si="5"/>
        <v>0</v>
      </c>
      <c r="AJ24" s="39" t="e">
        <f t="shared" si="18"/>
        <v>#DIV/0!</v>
      </c>
      <c r="AK24" s="52"/>
      <c r="AL24" s="42" t="e">
        <f t="shared" si="6"/>
        <v>#DIV/0!</v>
      </c>
      <c r="AM24" s="52"/>
      <c r="AN24" s="43" t="e">
        <f t="shared" si="7"/>
        <v>#DIV/0!</v>
      </c>
      <c r="AO24" s="10"/>
      <c r="AP24" s="51">
        <v>42568</v>
      </c>
      <c r="AQ24" s="52">
        <v>1123</v>
      </c>
      <c r="AR24" s="52">
        <v>365061</v>
      </c>
    </row>
    <row r="25" spans="1:44" ht="15.75" x14ac:dyDescent="0.25">
      <c r="A25" s="13">
        <f t="shared" si="8"/>
        <v>18</v>
      </c>
      <c r="B25" s="14" t="s">
        <v>57</v>
      </c>
      <c r="C25" s="59"/>
      <c r="D25" s="57"/>
      <c r="E25" s="11" t="e">
        <f t="shared" si="9"/>
        <v>#DIV/0!</v>
      </c>
      <c r="F25" s="46"/>
      <c r="G25" s="56">
        <f t="shared" si="10"/>
        <v>0</v>
      </c>
      <c r="H25" s="52"/>
      <c r="I25" s="52"/>
      <c r="J25" s="24" t="e">
        <f t="shared" si="11"/>
        <v>#DIV/0!</v>
      </c>
      <c r="K25" s="24">
        <f t="shared" si="12"/>
        <v>0</v>
      </c>
      <c r="L25" s="34">
        <f t="shared" si="12"/>
        <v>0</v>
      </c>
      <c r="M25" s="24" t="e">
        <f t="shared" si="12"/>
        <v>#DIV/0!</v>
      </c>
      <c r="N25" s="39" t="e">
        <f>SUM($H$8:H25)/$C$40</f>
        <v>#DIV/0!</v>
      </c>
      <c r="O25" s="39" t="e">
        <f t="shared" si="0"/>
        <v>#DIV/0!</v>
      </c>
      <c r="P25" s="49"/>
      <c r="Q25" s="41" t="e">
        <f t="shared" si="19"/>
        <v>#DIV/0!</v>
      </c>
      <c r="R25" s="36">
        <f t="shared" si="13"/>
        <v>0</v>
      </c>
      <c r="S25" s="36"/>
      <c r="T25" s="36">
        <f t="shared" si="14"/>
        <v>0</v>
      </c>
      <c r="U25" s="36" t="e">
        <f t="shared" si="20"/>
        <v>#DIV/0!</v>
      </c>
      <c r="V25" s="29">
        <v>147.5</v>
      </c>
      <c r="W25" s="44" t="e">
        <f t="shared" si="2"/>
        <v>#DIV/0!</v>
      </c>
      <c r="X25" s="36"/>
      <c r="Y25" s="87"/>
      <c r="Z25" s="36">
        <f t="shared" si="15"/>
        <v>0</v>
      </c>
      <c r="AA25" s="36"/>
      <c r="AB25" s="36">
        <f t="shared" si="16"/>
        <v>0</v>
      </c>
      <c r="AC25" s="11"/>
      <c r="AD25" s="11">
        <f t="shared" si="3"/>
        <v>0</v>
      </c>
      <c r="AE25" s="11"/>
      <c r="AF25" s="39" t="e">
        <f t="shared" si="17"/>
        <v>#DIV/0!</v>
      </c>
      <c r="AG25" s="11"/>
      <c r="AH25" s="11">
        <f t="shared" si="4"/>
        <v>0</v>
      </c>
      <c r="AI25" s="12">
        <f t="shared" si="5"/>
        <v>0</v>
      </c>
      <c r="AJ25" s="39" t="e">
        <f t="shared" si="18"/>
        <v>#DIV/0!</v>
      </c>
      <c r="AK25" s="52"/>
      <c r="AL25" s="42" t="e">
        <f t="shared" si="6"/>
        <v>#DIV/0!</v>
      </c>
      <c r="AM25" s="52"/>
      <c r="AN25" s="43" t="e">
        <f t="shared" si="7"/>
        <v>#DIV/0!</v>
      </c>
      <c r="AO25" s="10"/>
      <c r="AP25" s="51">
        <v>42569</v>
      </c>
      <c r="AQ25" s="52">
        <v>905</v>
      </c>
      <c r="AR25" s="52">
        <v>255683</v>
      </c>
    </row>
    <row r="26" spans="1:44" ht="15.75" x14ac:dyDescent="0.25">
      <c r="A26" s="13">
        <f t="shared" si="8"/>
        <v>19</v>
      </c>
      <c r="B26" s="14" t="s">
        <v>51</v>
      </c>
      <c r="C26" s="59"/>
      <c r="D26" s="57"/>
      <c r="E26" s="11" t="e">
        <f t="shared" si="9"/>
        <v>#DIV/0!</v>
      </c>
      <c r="F26" s="46"/>
      <c r="G26" s="56">
        <f t="shared" si="10"/>
        <v>0</v>
      </c>
      <c r="H26" s="52"/>
      <c r="I26" s="52"/>
      <c r="J26" s="24" t="e">
        <f t="shared" si="11"/>
        <v>#DIV/0!</v>
      </c>
      <c r="K26" s="24">
        <f t="shared" si="12"/>
        <v>0</v>
      </c>
      <c r="L26" s="34">
        <f t="shared" si="12"/>
        <v>0</v>
      </c>
      <c r="M26" s="24" t="e">
        <f t="shared" si="12"/>
        <v>#DIV/0!</v>
      </c>
      <c r="N26" s="39" t="e">
        <f>SUM($H$8:H26)/$C$40</f>
        <v>#DIV/0!</v>
      </c>
      <c r="O26" s="39" t="e">
        <f t="shared" si="0"/>
        <v>#DIV/0!</v>
      </c>
      <c r="P26" s="49"/>
      <c r="Q26" s="41" t="e">
        <f t="shared" si="19"/>
        <v>#DIV/0!</v>
      </c>
      <c r="R26" s="36">
        <f t="shared" si="13"/>
        <v>0</v>
      </c>
      <c r="S26" s="36"/>
      <c r="T26" s="36">
        <f t="shared" si="14"/>
        <v>0</v>
      </c>
      <c r="U26" s="36" t="e">
        <f t="shared" si="20"/>
        <v>#DIV/0!</v>
      </c>
      <c r="V26" s="29">
        <v>147.5</v>
      </c>
      <c r="W26" s="44" t="e">
        <f t="shared" si="2"/>
        <v>#DIV/0!</v>
      </c>
      <c r="X26" s="36"/>
      <c r="Y26" s="87"/>
      <c r="Z26" s="36">
        <f t="shared" si="15"/>
        <v>0</v>
      </c>
      <c r="AA26" s="36"/>
      <c r="AB26" s="36">
        <f t="shared" si="16"/>
        <v>0</v>
      </c>
      <c r="AC26" s="11"/>
      <c r="AD26" s="11">
        <f t="shared" si="3"/>
        <v>0</v>
      </c>
      <c r="AE26" s="11"/>
      <c r="AF26" s="39" t="e">
        <f t="shared" si="17"/>
        <v>#DIV/0!</v>
      </c>
      <c r="AG26" s="11"/>
      <c r="AH26" s="11">
        <f t="shared" si="4"/>
        <v>0</v>
      </c>
      <c r="AI26" s="12">
        <f t="shared" si="5"/>
        <v>0</v>
      </c>
      <c r="AJ26" s="39" t="e">
        <f t="shared" si="18"/>
        <v>#DIV/0!</v>
      </c>
      <c r="AK26" s="52"/>
      <c r="AL26" s="42" t="e">
        <f t="shared" si="6"/>
        <v>#DIV/0!</v>
      </c>
      <c r="AM26" s="52"/>
      <c r="AN26" s="43" t="e">
        <f t="shared" si="7"/>
        <v>#DIV/0!</v>
      </c>
      <c r="AO26" s="10"/>
      <c r="AP26" s="51">
        <v>42570</v>
      </c>
      <c r="AQ26" s="52">
        <v>1015</v>
      </c>
      <c r="AR26" s="52">
        <v>279646</v>
      </c>
    </row>
    <row r="27" spans="1:44" ht="15.75" x14ac:dyDescent="0.25">
      <c r="A27" s="13">
        <f t="shared" si="8"/>
        <v>20</v>
      </c>
      <c r="B27" s="14" t="s">
        <v>52</v>
      </c>
      <c r="C27" s="59"/>
      <c r="D27" s="57"/>
      <c r="E27" s="11" t="e">
        <f t="shared" si="9"/>
        <v>#DIV/0!</v>
      </c>
      <c r="F27" s="46"/>
      <c r="G27" s="56">
        <f t="shared" si="10"/>
        <v>0</v>
      </c>
      <c r="H27" s="52"/>
      <c r="I27" s="52"/>
      <c r="J27" s="24" t="e">
        <f t="shared" si="11"/>
        <v>#DIV/0!</v>
      </c>
      <c r="K27" s="24">
        <f t="shared" si="12"/>
        <v>0</v>
      </c>
      <c r="L27" s="34">
        <f t="shared" si="12"/>
        <v>0</v>
      </c>
      <c r="M27" s="24" t="e">
        <f t="shared" si="12"/>
        <v>#DIV/0!</v>
      </c>
      <c r="N27" s="39" t="e">
        <f>SUM($H$8:H27)/$C$40</f>
        <v>#DIV/0!</v>
      </c>
      <c r="O27" s="39" t="e">
        <f t="shared" si="0"/>
        <v>#DIV/0!</v>
      </c>
      <c r="P27" s="49"/>
      <c r="Q27" s="41" t="e">
        <f t="shared" si="19"/>
        <v>#DIV/0!</v>
      </c>
      <c r="R27" s="36">
        <f t="shared" si="13"/>
        <v>0</v>
      </c>
      <c r="S27" s="36"/>
      <c r="T27" s="36">
        <f t="shared" si="14"/>
        <v>0</v>
      </c>
      <c r="U27" s="36" t="e">
        <f t="shared" si="20"/>
        <v>#DIV/0!</v>
      </c>
      <c r="V27" s="29">
        <v>147.5</v>
      </c>
      <c r="W27" s="44" t="e">
        <f t="shared" si="2"/>
        <v>#DIV/0!</v>
      </c>
      <c r="X27" s="36"/>
      <c r="Y27" s="87"/>
      <c r="Z27" s="36">
        <f t="shared" si="15"/>
        <v>0</v>
      </c>
      <c r="AA27" s="36"/>
      <c r="AB27" s="36">
        <f t="shared" si="16"/>
        <v>0</v>
      </c>
      <c r="AC27" s="11"/>
      <c r="AD27" s="11">
        <f t="shared" si="3"/>
        <v>0</v>
      </c>
      <c r="AE27" s="11"/>
      <c r="AF27" s="39" t="e">
        <f t="shared" si="17"/>
        <v>#DIV/0!</v>
      </c>
      <c r="AG27" s="11"/>
      <c r="AH27" s="11">
        <f t="shared" si="4"/>
        <v>0</v>
      </c>
      <c r="AI27" s="12">
        <f t="shared" si="5"/>
        <v>0</v>
      </c>
      <c r="AJ27" s="39" t="e">
        <f t="shared" si="18"/>
        <v>#DIV/0!</v>
      </c>
      <c r="AK27" s="52"/>
      <c r="AL27" s="42" t="e">
        <f t="shared" si="6"/>
        <v>#DIV/0!</v>
      </c>
      <c r="AM27" s="52"/>
      <c r="AN27" s="43" t="e">
        <f t="shared" si="7"/>
        <v>#DIV/0!</v>
      </c>
      <c r="AO27" s="10"/>
      <c r="AP27" s="51">
        <v>42571</v>
      </c>
      <c r="AQ27" s="52">
        <v>1009</v>
      </c>
      <c r="AR27" s="52">
        <v>282635</v>
      </c>
    </row>
    <row r="28" spans="1:44" ht="15.75" x14ac:dyDescent="0.25">
      <c r="A28" s="13">
        <f t="shared" si="8"/>
        <v>21</v>
      </c>
      <c r="B28" s="14" t="s">
        <v>53</v>
      </c>
      <c r="C28" s="59"/>
      <c r="D28" s="57"/>
      <c r="E28" s="11" t="e">
        <f t="shared" si="9"/>
        <v>#DIV/0!</v>
      </c>
      <c r="F28" s="30"/>
      <c r="G28" s="56">
        <f t="shared" si="10"/>
        <v>0</v>
      </c>
      <c r="H28" s="52"/>
      <c r="I28" s="52"/>
      <c r="J28" s="24" t="e">
        <f t="shared" si="11"/>
        <v>#DIV/0!</v>
      </c>
      <c r="K28" s="24">
        <f t="shared" si="12"/>
        <v>0</v>
      </c>
      <c r="L28" s="34">
        <f t="shared" si="12"/>
        <v>0</v>
      </c>
      <c r="M28" s="24" t="e">
        <f t="shared" si="12"/>
        <v>#DIV/0!</v>
      </c>
      <c r="N28" s="39" t="e">
        <f>SUM($H$8:H28)/$C$40</f>
        <v>#DIV/0!</v>
      </c>
      <c r="O28" s="39" t="e">
        <f t="shared" si="0"/>
        <v>#DIV/0!</v>
      </c>
      <c r="P28" s="49"/>
      <c r="Q28" s="41" t="e">
        <f t="shared" si="19"/>
        <v>#DIV/0!</v>
      </c>
      <c r="R28" s="36">
        <f t="shared" si="13"/>
        <v>0</v>
      </c>
      <c r="S28" s="36"/>
      <c r="T28" s="36">
        <f t="shared" si="14"/>
        <v>0</v>
      </c>
      <c r="U28" s="36" t="e">
        <f t="shared" si="20"/>
        <v>#DIV/0!</v>
      </c>
      <c r="V28" s="29">
        <v>147.5</v>
      </c>
      <c r="W28" s="44" t="e">
        <f t="shared" si="2"/>
        <v>#DIV/0!</v>
      </c>
      <c r="X28" s="36"/>
      <c r="Y28" s="87"/>
      <c r="Z28" s="36">
        <f t="shared" si="15"/>
        <v>0</v>
      </c>
      <c r="AA28" s="36"/>
      <c r="AB28" s="36">
        <f t="shared" si="16"/>
        <v>0</v>
      </c>
      <c r="AC28" s="11"/>
      <c r="AD28" s="11">
        <f t="shared" si="3"/>
        <v>0</v>
      </c>
      <c r="AE28" s="11"/>
      <c r="AF28" s="39" t="e">
        <f t="shared" si="17"/>
        <v>#DIV/0!</v>
      </c>
      <c r="AG28" s="11"/>
      <c r="AH28" s="11">
        <f t="shared" si="4"/>
        <v>0</v>
      </c>
      <c r="AI28" s="12">
        <f t="shared" si="5"/>
        <v>0</v>
      </c>
      <c r="AJ28" s="39" t="e">
        <f t="shared" si="18"/>
        <v>#DIV/0!</v>
      </c>
      <c r="AK28" s="52"/>
      <c r="AL28" s="42" t="e">
        <f t="shared" si="6"/>
        <v>#DIV/0!</v>
      </c>
      <c r="AM28" s="52"/>
      <c r="AN28" s="43" t="e">
        <f t="shared" si="7"/>
        <v>#DIV/0!</v>
      </c>
      <c r="AO28" s="10"/>
      <c r="AP28" s="51">
        <v>42572</v>
      </c>
      <c r="AQ28" s="52">
        <v>999</v>
      </c>
      <c r="AR28" s="52">
        <v>292599</v>
      </c>
    </row>
    <row r="29" spans="1:44" ht="15.75" x14ac:dyDescent="0.25">
      <c r="A29" s="13">
        <f t="shared" si="8"/>
        <v>22</v>
      </c>
      <c r="B29" s="14" t="s">
        <v>54</v>
      </c>
      <c r="C29" s="59"/>
      <c r="D29" s="57"/>
      <c r="E29" s="11" t="e">
        <f t="shared" si="9"/>
        <v>#DIV/0!</v>
      </c>
      <c r="F29" s="46"/>
      <c r="G29" s="56">
        <f t="shared" si="10"/>
        <v>0</v>
      </c>
      <c r="H29" s="52"/>
      <c r="I29" s="52"/>
      <c r="J29" s="24" t="e">
        <f t="shared" si="11"/>
        <v>#DIV/0!</v>
      </c>
      <c r="K29" s="24">
        <f t="shared" si="12"/>
        <v>0</v>
      </c>
      <c r="L29" s="34">
        <f t="shared" si="12"/>
        <v>0</v>
      </c>
      <c r="M29" s="24" t="e">
        <f t="shared" si="12"/>
        <v>#DIV/0!</v>
      </c>
      <c r="N29" s="39" t="e">
        <f>SUM($H$8:H29)/$C$40</f>
        <v>#DIV/0!</v>
      </c>
      <c r="O29" s="39" t="e">
        <f t="shared" si="0"/>
        <v>#DIV/0!</v>
      </c>
      <c r="P29" s="49"/>
      <c r="Q29" s="41" t="e">
        <f t="shared" si="19"/>
        <v>#DIV/0!</v>
      </c>
      <c r="R29" s="36">
        <f t="shared" si="13"/>
        <v>0</v>
      </c>
      <c r="S29" s="36"/>
      <c r="T29" s="36">
        <f t="shared" si="14"/>
        <v>0</v>
      </c>
      <c r="U29" s="36" t="e">
        <f t="shared" si="20"/>
        <v>#DIV/0!</v>
      </c>
      <c r="V29" s="29">
        <v>147.5</v>
      </c>
      <c r="W29" s="44" t="e">
        <f t="shared" si="2"/>
        <v>#DIV/0!</v>
      </c>
      <c r="X29" s="36"/>
      <c r="Y29" s="87"/>
      <c r="Z29" s="36">
        <f t="shared" si="15"/>
        <v>0</v>
      </c>
      <c r="AA29" s="36"/>
      <c r="AB29" s="36">
        <f t="shared" si="16"/>
        <v>0</v>
      </c>
      <c r="AC29" s="11"/>
      <c r="AD29" s="11">
        <f t="shared" si="3"/>
        <v>0</v>
      </c>
      <c r="AE29" s="11"/>
      <c r="AF29" s="39" t="e">
        <f t="shared" si="17"/>
        <v>#DIV/0!</v>
      </c>
      <c r="AG29" s="11"/>
      <c r="AH29" s="11">
        <f t="shared" si="4"/>
        <v>0</v>
      </c>
      <c r="AI29" s="12">
        <f t="shared" si="5"/>
        <v>0</v>
      </c>
      <c r="AJ29" s="39" t="e">
        <f t="shared" si="18"/>
        <v>#DIV/0!</v>
      </c>
      <c r="AK29" s="52"/>
      <c r="AL29" s="42" t="e">
        <f t="shared" si="6"/>
        <v>#DIV/0!</v>
      </c>
      <c r="AM29" s="52"/>
      <c r="AN29" s="43" t="e">
        <f>I29/AM29</f>
        <v>#DIV/0!</v>
      </c>
      <c r="AO29" s="10"/>
      <c r="AP29" s="51">
        <v>42573</v>
      </c>
      <c r="AQ29" s="52">
        <v>985</v>
      </c>
      <c r="AR29" s="52">
        <v>306013</v>
      </c>
    </row>
    <row r="30" spans="1:44" ht="15.75" x14ac:dyDescent="0.25">
      <c r="A30" s="13">
        <f t="shared" si="8"/>
        <v>23</v>
      </c>
      <c r="B30" s="14" t="s">
        <v>55</v>
      </c>
      <c r="C30" s="59"/>
      <c r="D30" s="57"/>
      <c r="E30" s="11" t="e">
        <f t="shared" si="9"/>
        <v>#DIV/0!</v>
      </c>
      <c r="F30" s="11"/>
      <c r="G30" s="56">
        <f t="shared" si="10"/>
        <v>0</v>
      </c>
      <c r="H30" s="52"/>
      <c r="I30" s="52"/>
      <c r="J30" s="24" t="e">
        <f>H30/I30</f>
        <v>#DIV/0!</v>
      </c>
      <c r="K30" s="24">
        <f t="shared" si="12"/>
        <v>0</v>
      </c>
      <c r="L30" s="34">
        <f t="shared" si="12"/>
        <v>0</v>
      </c>
      <c r="M30" s="24" t="e">
        <f t="shared" si="12"/>
        <v>#DIV/0!</v>
      </c>
      <c r="N30" s="39" t="e">
        <f>SUM($H$8:H30)/$C$40</f>
        <v>#DIV/0!</v>
      </c>
      <c r="O30" s="39" t="e">
        <f t="shared" si="0"/>
        <v>#DIV/0!</v>
      </c>
      <c r="P30" s="49"/>
      <c r="Q30" s="41" t="e">
        <f t="shared" si="19"/>
        <v>#DIV/0!</v>
      </c>
      <c r="R30" s="36">
        <f t="shared" si="13"/>
        <v>0</v>
      </c>
      <c r="S30" s="36"/>
      <c r="T30" s="36">
        <f t="shared" si="14"/>
        <v>0</v>
      </c>
      <c r="U30" s="36" t="e">
        <f t="shared" si="20"/>
        <v>#DIV/0!</v>
      </c>
      <c r="V30" s="29">
        <v>147.5</v>
      </c>
      <c r="W30" s="44" t="e">
        <f t="shared" si="2"/>
        <v>#DIV/0!</v>
      </c>
      <c r="X30" s="36"/>
      <c r="Y30" s="87"/>
      <c r="Z30" s="36">
        <f t="shared" si="15"/>
        <v>0</v>
      </c>
      <c r="AA30" s="36"/>
      <c r="AB30" s="36">
        <f t="shared" si="16"/>
        <v>0</v>
      </c>
      <c r="AC30" s="11"/>
      <c r="AD30" s="11">
        <f t="shared" si="3"/>
        <v>0</v>
      </c>
      <c r="AE30" s="11"/>
      <c r="AF30" s="39" t="e">
        <f t="shared" si="17"/>
        <v>#DIV/0!</v>
      </c>
      <c r="AG30" s="11"/>
      <c r="AH30" s="11">
        <f t="shared" si="4"/>
        <v>0</v>
      </c>
      <c r="AI30" s="12">
        <f t="shared" si="5"/>
        <v>0</v>
      </c>
      <c r="AJ30" s="39" t="e">
        <f t="shared" si="18"/>
        <v>#DIV/0!</v>
      </c>
      <c r="AK30" s="52"/>
      <c r="AL30" s="42" t="e">
        <f t="shared" si="6"/>
        <v>#DIV/0!</v>
      </c>
      <c r="AM30" s="52"/>
      <c r="AN30" s="43" t="e">
        <f t="shared" si="7"/>
        <v>#DIV/0!</v>
      </c>
      <c r="AO30" s="10"/>
      <c r="AP30" s="51">
        <v>42574</v>
      </c>
      <c r="AQ30" s="52">
        <v>1234</v>
      </c>
      <c r="AR30" s="52">
        <v>385159</v>
      </c>
    </row>
    <row r="31" spans="1:44" ht="15.75" x14ac:dyDescent="0.25">
      <c r="A31" s="13">
        <f t="shared" si="8"/>
        <v>24</v>
      </c>
      <c r="B31" s="14" t="s">
        <v>56</v>
      </c>
      <c r="C31" s="59"/>
      <c r="D31" s="57"/>
      <c r="E31" s="11" t="e">
        <f t="shared" si="9"/>
        <v>#DIV/0!</v>
      </c>
      <c r="F31" s="11"/>
      <c r="G31" s="56">
        <f t="shared" si="10"/>
        <v>0</v>
      </c>
      <c r="H31" s="24"/>
      <c r="I31" s="34"/>
      <c r="J31" s="24" t="e">
        <f t="shared" si="11"/>
        <v>#DIV/0!</v>
      </c>
      <c r="K31" s="24">
        <f t="shared" si="12"/>
        <v>0</v>
      </c>
      <c r="L31" s="34">
        <f t="shared" si="12"/>
        <v>0</v>
      </c>
      <c r="M31" s="24" t="e">
        <f t="shared" si="12"/>
        <v>#DIV/0!</v>
      </c>
      <c r="N31" s="39" t="e">
        <f>SUM($H$8:H31)/$C$40</f>
        <v>#DIV/0!</v>
      </c>
      <c r="O31" s="39" t="e">
        <f t="shared" si="0"/>
        <v>#DIV/0!</v>
      </c>
      <c r="P31" s="49"/>
      <c r="Q31" s="41" t="e">
        <f t="shared" si="19"/>
        <v>#DIV/0!</v>
      </c>
      <c r="R31" s="36">
        <f t="shared" si="13"/>
        <v>0</v>
      </c>
      <c r="S31" s="36"/>
      <c r="T31" s="36">
        <f t="shared" si="14"/>
        <v>0</v>
      </c>
      <c r="U31" s="36" t="e">
        <f t="shared" si="20"/>
        <v>#DIV/0!</v>
      </c>
      <c r="V31" s="29">
        <v>147.5</v>
      </c>
      <c r="W31" s="44" t="e">
        <f t="shared" si="2"/>
        <v>#DIV/0!</v>
      </c>
      <c r="X31" s="36"/>
      <c r="Y31" s="87"/>
      <c r="Z31" s="36">
        <f t="shared" si="15"/>
        <v>0</v>
      </c>
      <c r="AA31" s="36"/>
      <c r="AB31" s="36">
        <f t="shared" si="16"/>
        <v>0</v>
      </c>
      <c r="AC31" s="11"/>
      <c r="AD31" s="11">
        <f t="shared" si="3"/>
        <v>0</v>
      </c>
      <c r="AE31" s="11"/>
      <c r="AF31" s="39" t="e">
        <f t="shared" si="17"/>
        <v>#DIV/0!</v>
      </c>
      <c r="AG31" s="11"/>
      <c r="AH31" s="11">
        <f t="shared" si="4"/>
        <v>0</v>
      </c>
      <c r="AI31" s="12">
        <f t="shared" si="5"/>
        <v>0</v>
      </c>
      <c r="AJ31" s="39" t="e">
        <f t="shared" si="18"/>
        <v>#DIV/0!</v>
      </c>
      <c r="AK31" s="52"/>
      <c r="AL31" s="42" t="e">
        <f t="shared" si="6"/>
        <v>#DIV/0!</v>
      </c>
      <c r="AM31" s="52"/>
      <c r="AN31" s="43" t="e">
        <f t="shared" si="7"/>
        <v>#DIV/0!</v>
      </c>
      <c r="AO31" s="10"/>
      <c r="AP31" s="51">
        <v>42575</v>
      </c>
      <c r="AQ31" s="52">
        <v>1173</v>
      </c>
      <c r="AR31" s="52">
        <v>345370</v>
      </c>
    </row>
    <row r="32" spans="1:44" ht="15.75" x14ac:dyDescent="0.25">
      <c r="A32" s="13">
        <f t="shared" si="8"/>
        <v>25</v>
      </c>
      <c r="B32" s="14" t="s">
        <v>57</v>
      </c>
      <c r="C32" s="59"/>
      <c r="D32" s="57"/>
      <c r="E32" s="11" t="e">
        <f t="shared" si="9"/>
        <v>#DIV/0!</v>
      </c>
      <c r="F32" s="28"/>
      <c r="G32" s="56">
        <f t="shared" si="10"/>
        <v>0</v>
      </c>
      <c r="H32" s="24"/>
      <c r="I32" s="34"/>
      <c r="J32" s="24" t="e">
        <f t="shared" si="11"/>
        <v>#DIV/0!</v>
      </c>
      <c r="K32" s="24">
        <f t="shared" si="12"/>
        <v>0</v>
      </c>
      <c r="L32" s="34">
        <f t="shared" si="12"/>
        <v>0</v>
      </c>
      <c r="M32" s="24" t="e">
        <f t="shared" si="12"/>
        <v>#DIV/0!</v>
      </c>
      <c r="N32" s="39" t="e">
        <f>SUM($H$8:H32)/$C$40</f>
        <v>#DIV/0!</v>
      </c>
      <c r="O32" s="39" t="e">
        <f t="shared" si="0"/>
        <v>#DIV/0!</v>
      </c>
      <c r="P32" s="49"/>
      <c r="Q32" s="41" t="e">
        <f t="shared" si="19"/>
        <v>#DIV/0!</v>
      </c>
      <c r="R32" s="36">
        <f t="shared" si="13"/>
        <v>0</v>
      </c>
      <c r="S32" s="36"/>
      <c r="T32" s="36">
        <f t="shared" si="14"/>
        <v>0</v>
      </c>
      <c r="U32" s="36" t="e">
        <f t="shared" si="20"/>
        <v>#DIV/0!</v>
      </c>
      <c r="V32" s="29">
        <v>147.5</v>
      </c>
      <c r="W32" s="44" t="e">
        <f t="shared" si="2"/>
        <v>#DIV/0!</v>
      </c>
      <c r="X32" s="36"/>
      <c r="Y32" s="87"/>
      <c r="Z32" s="36">
        <f t="shared" si="15"/>
        <v>0</v>
      </c>
      <c r="AA32" s="36"/>
      <c r="AB32" s="36">
        <f t="shared" si="16"/>
        <v>0</v>
      </c>
      <c r="AC32" s="11"/>
      <c r="AD32" s="11">
        <f t="shared" si="3"/>
        <v>0</v>
      </c>
      <c r="AE32" s="11"/>
      <c r="AF32" s="39" t="e">
        <f t="shared" si="17"/>
        <v>#DIV/0!</v>
      </c>
      <c r="AG32" s="11"/>
      <c r="AH32" s="11">
        <f t="shared" si="4"/>
        <v>0</v>
      </c>
      <c r="AI32" s="12">
        <f t="shared" si="5"/>
        <v>0</v>
      </c>
      <c r="AJ32" s="39" t="e">
        <f t="shared" si="18"/>
        <v>#DIV/0!</v>
      </c>
      <c r="AK32" s="52"/>
      <c r="AL32" s="42" t="e">
        <f t="shared" si="6"/>
        <v>#DIV/0!</v>
      </c>
      <c r="AM32" s="52"/>
      <c r="AN32" s="43" t="e">
        <f t="shared" si="7"/>
        <v>#DIV/0!</v>
      </c>
      <c r="AO32" s="10"/>
      <c r="AP32" s="51">
        <v>42576</v>
      </c>
      <c r="AQ32" s="52">
        <v>927</v>
      </c>
      <c r="AR32" s="52">
        <v>255001</v>
      </c>
    </row>
    <row r="33" spans="1:44" ht="15.75" x14ac:dyDescent="0.25">
      <c r="A33" s="13">
        <f t="shared" si="8"/>
        <v>26</v>
      </c>
      <c r="B33" s="14" t="s">
        <v>51</v>
      </c>
      <c r="C33" s="59"/>
      <c r="D33" s="57"/>
      <c r="E33" s="11" t="e">
        <f t="shared" si="9"/>
        <v>#DIV/0!</v>
      </c>
      <c r="F33" s="46"/>
      <c r="G33" s="56">
        <f t="shared" si="10"/>
        <v>0</v>
      </c>
      <c r="H33" s="24"/>
      <c r="I33" s="34"/>
      <c r="J33" s="24" t="e">
        <f t="shared" si="11"/>
        <v>#DIV/0!</v>
      </c>
      <c r="K33" s="24">
        <f t="shared" si="12"/>
        <v>0</v>
      </c>
      <c r="L33" s="34">
        <f t="shared" si="12"/>
        <v>0</v>
      </c>
      <c r="M33" s="24" t="e">
        <f t="shared" si="12"/>
        <v>#DIV/0!</v>
      </c>
      <c r="N33" s="39" t="e">
        <f>SUM($H$8:H33)/$C$40</f>
        <v>#DIV/0!</v>
      </c>
      <c r="O33" s="39" t="e">
        <f t="shared" si="0"/>
        <v>#DIV/0!</v>
      </c>
      <c r="P33" s="49"/>
      <c r="Q33" s="41" t="e">
        <f t="shared" si="19"/>
        <v>#DIV/0!</v>
      </c>
      <c r="R33" s="36">
        <f t="shared" si="13"/>
        <v>0</v>
      </c>
      <c r="S33" s="36"/>
      <c r="T33" s="36">
        <f t="shared" si="14"/>
        <v>0</v>
      </c>
      <c r="U33" s="36" t="e">
        <f t="shared" si="20"/>
        <v>#DIV/0!</v>
      </c>
      <c r="V33" s="29">
        <v>147.5</v>
      </c>
      <c r="W33" s="44" t="e">
        <f t="shared" si="2"/>
        <v>#DIV/0!</v>
      </c>
      <c r="X33" s="36"/>
      <c r="Y33" s="87"/>
      <c r="Z33" s="36">
        <f>X33/2/6</f>
        <v>0</v>
      </c>
      <c r="AA33" s="36"/>
      <c r="AB33" s="36">
        <f t="shared" si="16"/>
        <v>0</v>
      </c>
      <c r="AC33" s="11"/>
      <c r="AD33" s="11">
        <f t="shared" si="3"/>
        <v>0</v>
      </c>
      <c r="AE33" s="11"/>
      <c r="AF33" s="39" t="e">
        <f t="shared" si="17"/>
        <v>#DIV/0!</v>
      </c>
      <c r="AG33" s="39"/>
      <c r="AH33" s="11">
        <f t="shared" si="4"/>
        <v>0</v>
      </c>
      <c r="AI33" s="12">
        <f t="shared" si="5"/>
        <v>0</v>
      </c>
      <c r="AJ33" s="39" t="e">
        <f t="shared" si="18"/>
        <v>#DIV/0!</v>
      </c>
      <c r="AK33" s="52"/>
      <c r="AL33" s="42" t="e">
        <f t="shared" si="6"/>
        <v>#DIV/0!</v>
      </c>
      <c r="AM33" s="52"/>
      <c r="AN33" s="43" t="e">
        <f t="shared" si="7"/>
        <v>#DIV/0!</v>
      </c>
      <c r="AO33" s="10"/>
      <c r="AP33" s="51">
        <v>42577</v>
      </c>
      <c r="AQ33" s="52">
        <v>912</v>
      </c>
      <c r="AR33" s="52">
        <v>249971</v>
      </c>
    </row>
    <row r="34" spans="1:44" ht="15.75" x14ac:dyDescent="0.25">
      <c r="A34" s="13">
        <f t="shared" si="8"/>
        <v>27</v>
      </c>
      <c r="B34" s="14" t="s">
        <v>52</v>
      </c>
      <c r="C34" s="59"/>
      <c r="D34" s="57"/>
      <c r="E34" s="11" t="e">
        <f t="shared" si="9"/>
        <v>#DIV/0!</v>
      </c>
      <c r="F34" s="46"/>
      <c r="G34" s="56">
        <f t="shared" si="10"/>
        <v>0</v>
      </c>
      <c r="H34" s="24"/>
      <c r="I34" s="34"/>
      <c r="J34" s="24" t="e">
        <f t="shared" si="11"/>
        <v>#DIV/0!</v>
      </c>
      <c r="K34" s="24">
        <f t="shared" si="12"/>
        <v>0</v>
      </c>
      <c r="L34" s="34">
        <f t="shared" si="12"/>
        <v>0</v>
      </c>
      <c r="M34" s="24" t="e">
        <f t="shared" si="12"/>
        <v>#DIV/0!</v>
      </c>
      <c r="N34" s="39" t="e">
        <f>SUM($H$8:H34)/$C$40</f>
        <v>#DIV/0!</v>
      </c>
      <c r="O34" s="39" t="e">
        <f t="shared" si="0"/>
        <v>#DIV/0!</v>
      </c>
      <c r="P34" s="49"/>
      <c r="Q34" s="41" t="e">
        <f t="shared" si="19"/>
        <v>#DIV/0!</v>
      </c>
      <c r="R34" s="36">
        <f t="shared" si="13"/>
        <v>0</v>
      </c>
      <c r="S34" s="36"/>
      <c r="T34" s="36">
        <f t="shared" si="14"/>
        <v>0</v>
      </c>
      <c r="U34" s="36" t="e">
        <f t="shared" si="20"/>
        <v>#DIV/0!</v>
      </c>
      <c r="V34" s="29">
        <v>147.5</v>
      </c>
      <c r="W34" s="44" t="e">
        <f t="shared" si="2"/>
        <v>#DIV/0!</v>
      </c>
      <c r="X34" s="36"/>
      <c r="Y34" s="87"/>
      <c r="Z34" s="36">
        <f t="shared" si="15"/>
        <v>0</v>
      </c>
      <c r="AA34" s="36"/>
      <c r="AB34" s="36">
        <f t="shared" si="16"/>
        <v>0</v>
      </c>
      <c r="AC34" s="11"/>
      <c r="AD34" s="11">
        <f t="shared" si="3"/>
        <v>0</v>
      </c>
      <c r="AE34" s="11"/>
      <c r="AF34" s="39" t="e">
        <f t="shared" si="17"/>
        <v>#DIV/0!</v>
      </c>
      <c r="AG34" s="11"/>
      <c r="AH34" s="11">
        <f t="shared" si="4"/>
        <v>0</v>
      </c>
      <c r="AI34" s="12">
        <f t="shared" si="5"/>
        <v>0</v>
      </c>
      <c r="AJ34" s="39" t="e">
        <f t="shared" si="18"/>
        <v>#DIV/0!</v>
      </c>
      <c r="AK34" s="52"/>
      <c r="AL34" s="42" t="e">
        <f t="shared" si="6"/>
        <v>#DIV/0!</v>
      </c>
      <c r="AM34" s="52"/>
      <c r="AN34" s="43" t="e">
        <f t="shared" si="7"/>
        <v>#DIV/0!</v>
      </c>
      <c r="AO34" s="10"/>
      <c r="AP34" s="51">
        <v>42578</v>
      </c>
      <c r="AQ34" s="52">
        <v>975</v>
      </c>
      <c r="AR34" s="52">
        <v>261966</v>
      </c>
    </row>
    <row r="35" spans="1:44" ht="15.75" x14ac:dyDescent="0.25">
      <c r="A35" s="13">
        <f t="shared" si="8"/>
        <v>28</v>
      </c>
      <c r="B35" s="14" t="s">
        <v>53</v>
      </c>
      <c r="C35" s="59"/>
      <c r="D35" s="57"/>
      <c r="E35" s="11" t="e">
        <f t="shared" si="9"/>
        <v>#DIV/0!</v>
      </c>
      <c r="F35" s="11"/>
      <c r="G35" s="56">
        <f t="shared" si="10"/>
        <v>0</v>
      </c>
      <c r="H35" s="24"/>
      <c r="I35" s="34"/>
      <c r="J35" s="24" t="e">
        <f t="shared" si="11"/>
        <v>#DIV/0!</v>
      </c>
      <c r="K35" s="24">
        <f t="shared" si="12"/>
        <v>0</v>
      </c>
      <c r="L35" s="34">
        <f t="shared" si="12"/>
        <v>0</v>
      </c>
      <c r="M35" s="24" t="e">
        <f t="shared" si="12"/>
        <v>#DIV/0!</v>
      </c>
      <c r="N35" s="39" t="e">
        <f>SUM($H$8:H35)/$C$40</f>
        <v>#DIV/0!</v>
      </c>
      <c r="O35" s="39" t="e">
        <f t="shared" si="0"/>
        <v>#DIV/0!</v>
      </c>
      <c r="P35" s="49"/>
      <c r="Q35" s="41" t="e">
        <f t="shared" si="19"/>
        <v>#DIV/0!</v>
      </c>
      <c r="R35" s="36">
        <f t="shared" si="13"/>
        <v>0</v>
      </c>
      <c r="S35" s="36"/>
      <c r="T35" s="36">
        <f>R35-S35</f>
        <v>0</v>
      </c>
      <c r="U35" s="36" t="e">
        <f t="shared" si="20"/>
        <v>#DIV/0!</v>
      </c>
      <c r="V35" s="29">
        <v>147.5</v>
      </c>
      <c r="W35" s="44" t="e">
        <f t="shared" si="2"/>
        <v>#DIV/0!</v>
      </c>
      <c r="X35" s="36"/>
      <c r="Y35" s="87"/>
      <c r="Z35" s="36">
        <f t="shared" si="15"/>
        <v>0</v>
      </c>
      <c r="AA35" s="36"/>
      <c r="AB35" s="36">
        <f t="shared" si="16"/>
        <v>0</v>
      </c>
      <c r="AC35" s="11"/>
      <c r="AD35" s="11">
        <f t="shared" si="3"/>
        <v>0</v>
      </c>
      <c r="AE35" s="11"/>
      <c r="AF35" s="39" t="e">
        <f t="shared" si="17"/>
        <v>#DIV/0!</v>
      </c>
      <c r="AG35" s="11"/>
      <c r="AH35" s="11">
        <f t="shared" si="4"/>
        <v>0</v>
      </c>
      <c r="AI35" s="12">
        <f t="shared" si="5"/>
        <v>0</v>
      </c>
      <c r="AJ35" s="39" t="e">
        <f t="shared" si="18"/>
        <v>#DIV/0!</v>
      </c>
      <c r="AK35" s="52"/>
      <c r="AL35" s="42" t="e">
        <f t="shared" si="6"/>
        <v>#DIV/0!</v>
      </c>
      <c r="AM35" s="52"/>
      <c r="AN35" s="43" t="e">
        <f t="shared" si="7"/>
        <v>#DIV/0!</v>
      </c>
      <c r="AO35" s="10"/>
      <c r="AP35" s="51">
        <v>42579</v>
      </c>
      <c r="AQ35" s="52">
        <v>1058</v>
      </c>
      <c r="AR35" s="52">
        <v>291961</v>
      </c>
    </row>
    <row r="36" spans="1:44" ht="15.75" x14ac:dyDescent="0.25">
      <c r="A36" s="13">
        <f t="shared" si="8"/>
        <v>29</v>
      </c>
      <c r="B36" s="14" t="s">
        <v>54</v>
      </c>
      <c r="C36" s="59"/>
      <c r="D36" s="57"/>
      <c r="E36" s="11" t="e">
        <f t="shared" si="9"/>
        <v>#DIV/0!</v>
      </c>
      <c r="F36" s="11"/>
      <c r="G36" s="56">
        <f t="shared" si="10"/>
        <v>0</v>
      </c>
      <c r="H36" s="24"/>
      <c r="I36" s="34"/>
      <c r="J36" s="24" t="e">
        <f t="shared" si="11"/>
        <v>#DIV/0!</v>
      </c>
      <c r="K36" s="24">
        <f t="shared" si="12"/>
        <v>0</v>
      </c>
      <c r="L36" s="34">
        <f t="shared" si="12"/>
        <v>0</v>
      </c>
      <c r="M36" s="24" t="e">
        <f t="shared" si="12"/>
        <v>#DIV/0!</v>
      </c>
      <c r="N36" s="39" t="e">
        <f>SUM($H$8:H36)/$C$40</f>
        <v>#DIV/0!</v>
      </c>
      <c r="O36" s="39" t="e">
        <f t="shared" si="0"/>
        <v>#DIV/0!</v>
      </c>
      <c r="P36" s="49"/>
      <c r="Q36" s="41" t="e">
        <f t="shared" si="19"/>
        <v>#DIV/0!</v>
      </c>
      <c r="R36" s="36">
        <f t="shared" si="13"/>
        <v>0</v>
      </c>
      <c r="S36" s="36"/>
      <c r="T36" s="36">
        <f t="shared" si="14"/>
        <v>0</v>
      </c>
      <c r="U36" s="36" t="e">
        <f t="shared" si="20"/>
        <v>#DIV/0!</v>
      </c>
      <c r="V36" s="29">
        <v>147.5</v>
      </c>
      <c r="W36" s="44" t="e">
        <f t="shared" si="2"/>
        <v>#DIV/0!</v>
      </c>
      <c r="X36" s="36"/>
      <c r="Y36" s="87"/>
      <c r="Z36" s="36">
        <f t="shared" si="15"/>
        <v>0</v>
      </c>
      <c r="AA36" s="36"/>
      <c r="AB36" s="36">
        <f t="shared" si="16"/>
        <v>0</v>
      </c>
      <c r="AC36" s="11"/>
      <c r="AD36" s="11">
        <f t="shared" si="3"/>
        <v>0</v>
      </c>
      <c r="AE36" s="11"/>
      <c r="AF36" s="39" t="e">
        <f t="shared" si="17"/>
        <v>#DIV/0!</v>
      </c>
      <c r="AG36" s="11"/>
      <c r="AH36" s="11">
        <f t="shared" si="4"/>
        <v>0</v>
      </c>
      <c r="AI36" s="12">
        <f t="shared" si="5"/>
        <v>0</v>
      </c>
      <c r="AJ36" s="39" t="e">
        <f t="shared" si="18"/>
        <v>#DIV/0!</v>
      </c>
      <c r="AK36" s="52"/>
      <c r="AL36" s="42" t="e">
        <f t="shared" si="6"/>
        <v>#DIV/0!</v>
      </c>
      <c r="AM36" s="52"/>
      <c r="AN36" s="43" t="e">
        <f t="shared" si="7"/>
        <v>#DIV/0!</v>
      </c>
      <c r="AO36" s="10"/>
      <c r="AP36" s="51">
        <v>42580</v>
      </c>
      <c r="AQ36" s="52">
        <v>947</v>
      </c>
      <c r="AR36" s="52">
        <v>255495</v>
      </c>
    </row>
    <row r="37" spans="1:44" ht="15.75" x14ac:dyDescent="0.25">
      <c r="A37" s="13">
        <f t="shared" si="8"/>
        <v>30</v>
      </c>
      <c r="B37" s="14" t="s">
        <v>55</v>
      </c>
      <c r="C37" s="59"/>
      <c r="D37" s="57"/>
      <c r="E37" s="11" t="e">
        <f t="shared" si="9"/>
        <v>#DIV/0!</v>
      </c>
      <c r="F37" s="11"/>
      <c r="G37" s="56">
        <f t="shared" si="10"/>
        <v>0</v>
      </c>
      <c r="H37" s="24"/>
      <c r="I37" s="34"/>
      <c r="J37" s="24" t="e">
        <f t="shared" si="11"/>
        <v>#DIV/0!</v>
      </c>
      <c r="K37" s="24">
        <f t="shared" si="12"/>
        <v>0</v>
      </c>
      <c r="L37" s="34">
        <f t="shared" si="12"/>
        <v>0</v>
      </c>
      <c r="M37" s="24" t="e">
        <f t="shared" si="12"/>
        <v>#DIV/0!</v>
      </c>
      <c r="N37" s="39" t="e">
        <f>SUM($H$8:H37)/$C$40</f>
        <v>#DIV/0!</v>
      </c>
      <c r="O37" s="39" t="e">
        <f t="shared" si="0"/>
        <v>#DIV/0!</v>
      </c>
      <c r="P37" s="49"/>
      <c r="Q37" s="41" t="e">
        <f t="shared" si="19"/>
        <v>#DIV/0!</v>
      </c>
      <c r="R37" s="36">
        <f t="shared" si="13"/>
        <v>0</v>
      </c>
      <c r="S37" s="36"/>
      <c r="T37" s="36">
        <f t="shared" si="14"/>
        <v>0</v>
      </c>
      <c r="U37" s="36" t="e">
        <f t="shared" si="20"/>
        <v>#DIV/0!</v>
      </c>
      <c r="V37" s="29">
        <v>148</v>
      </c>
      <c r="W37" s="44" t="e">
        <f t="shared" si="2"/>
        <v>#DIV/0!</v>
      </c>
      <c r="X37" s="36"/>
      <c r="Y37" s="87"/>
      <c r="Z37" s="36">
        <f t="shared" si="15"/>
        <v>0</v>
      </c>
      <c r="AA37" s="36"/>
      <c r="AB37" s="36">
        <f t="shared" si="16"/>
        <v>0</v>
      </c>
      <c r="AC37" s="11"/>
      <c r="AD37" s="11">
        <f t="shared" si="3"/>
        <v>0</v>
      </c>
      <c r="AE37" s="11"/>
      <c r="AF37" s="39" t="e">
        <f t="shared" si="17"/>
        <v>#DIV/0!</v>
      </c>
      <c r="AG37" s="11"/>
      <c r="AH37" s="11">
        <f t="shared" si="4"/>
        <v>0</v>
      </c>
      <c r="AI37" s="12">
        <f t="shared" si="5"/>
        <v>0</v>
      </c>
      <c r="AJ37" s="39" t="e">
        <f t="shared" si="18"/>
        <v>#DIV/0!</v>
      </c>
      <c r="AK37" s="52"/>
      <c r="AL37" s="42" t="e">
        <f t="shared" si="6"/>
        <v>#DIV/0!</v>
      </c>
      <c r="AM37" s="52"/>
      <c r="AN37" s="43" t="e">
        <f t="shared" si="7"/>
        <v>#DIV/0!</v>
      </c>
      <c r="AO37" s="10"/>
      <c r="AP37" s="51"/>
      <c r="AQ37" s="52"/>
      <c r="AR37" s="52"/>
    </row>
    <row r="38" spans="1:44" ht="15.75" x14ac:dyDescent="0.25">
      <c r="A38" s="13">
        <f t="shared" si="8"/>
        <v>31</v>
      </c>
      <c r="B38" s="14" t="s">
        <v>56</v>
      </c>
      <c r="C38" s="59"/>
      <c r="D38" s="57"/>
      <c r="E38" s="11" t="e">
        <f t="shared" si="9"/>
        <v>#DIV/0!</v>
      </c>
      <c r="F38" s="11"/>
      <c r="G38" s="56">
        <f t="shared" si="10"/>
        <v>0</v>
      </c>
      <c r="H38" s="24"/>
      <c r="I38" s="34"/>
      <c r="J38" s="24" t="e">
        <f t="shared" si="11"/>
        <v>#DIV/0!</v>
      </c>
      <c r="K38" s="24">
        <f t="shared" si="12"/>
        <v>0</v>
      </c>
      <c r="L38" s="34">
        <f t="shared" si="12"/>
        <v>0</v>
      </c>
      <c r="M38" s="24" t="e">
        <f t="shared" si="12"/>
        <v>#DIV/0!</v>
      </c>
      <c r="N38" s="39" t="e">
        <f>SUM($H$8:H38)/$C$40</f>
        <v>#DIV/0!</v>
      </c>
      <c r="O38" s="39" t="e">
        <f t="shared" si="0"/>
        <v>#DIV/0!</v>
      </c>
      <c r="P38" s="49"/>
      <c r="Q38" s="41" t="e">
        <f t="shared" si="19"/>
        <v>#DIV/0!</v>
      </c>
      <c r="R38" s="36">
        <f t="shared" si="13"/>
        <v>0</v>
      </c>
      <c r="S38" s="36"/>
      <c r="T38" s="36">
        <f t="shared" si="14"/>
        <v>0</v>
      </c>
      <c r="U38" s="36" t="e">
        <f t="shared" si="20"/>
        <v>#DIV/0!</v>
      </c>
      <c r="V38" s="29">
        <v>148</v>
      </c>
      <c r="W38" s="44" t="e">
        <f t="shared" si="2"/>
        <v>#DIV/0!</v>
      </c>
      <c r="X38" s="36"/>
      <c r="Y38" s="87"/>
      <c r="Z38" s="36">
        <f t="shared" si="15"/>
        <v>0</v>
      </c>
      <c r="AA38" s="36"/>
      <c r="AB38" s="36">
        <f t="shared" si="16"/>
        <v>0</v>
      </c>
      <c r="AC38" s="11"/>
      <c r="AD38" s="11">
        <f t="shared" si="3"/>
        <v>0</v>
      </c>
      <c r="AE38" s="11"/>
      <c r="AF38" s="39" t="e">
        <f t="shared" si="17"/>
        <v>#DIV/0!</v>
      </c>
      <c r="AG38" s="11"/>
      <c r="AH38" s="11">
        <f t="shared" si="4"/>
        <v>0</v>
      </c>
      <c r="AI38" s="12">
        <f t="shared" si="5"/>
        <v>0</v>
      </c>
      <c r="AJ38" s="39" t="e">
        <f t="shared" si="18"/>
        <v>#DIV/0!</v>
      </c>
      <c r="AK38" s="52"/>
      <c r="AL38" s="42" t="e">
        <f t="shared" si="6"/>
        <v>#DIV/0!</v>
      </c>
      <c r="AM38" s="52"/>
      <c r="AN38" s="43" t="e">
        <f t="shared" si="7"/>
        <v>#DIV/0!</v>
      </c>
      <c r="AO38" s="10"/>
      <c r="AP38" s="51"/>
      <c r="AQ38" s="52"/>
      <c r="AR38" s="52"/>
    </row>
    <row r="39" spans="1:44" ht="15.75" hidden="1" x14ac:dyDescent="0.25">
      <c r="A39" s="13">
        <v>31</v>
      </c>
      <c r="B39" s="14" t="s">
        <v>16</v>
      </c>
      <c r="C39" s="58"/>
      <c r="D39" s="57"/>
      <c r="E39" s="11"/>
      <c r="F39" s="11"/>
      <c r="G39" s="56">
        <f t="shared" si="10"/>
        <v>0</v>
      </c>
      <c r="H39" s="24"/>
      <c r="I39" s="34"/>
      <c r="J39" s="24" t="e">
        <f t="shared" si="11"/>
        <v>#DIV/0!</v>
      </c>
      <c r="K39" s="24">
        <f t="shared" si="12"/>
        <v>0</v>
      </c>
      <c r="L39" s="34">
        <f t="shared" si="12"/>
        <v>0</v>
      </c>
      <c r="M39" s="24" t="e">
        <f t="shared" si="12"/>
        <v>#DIV/0!</v>
      </c>
      <c r="N39" s="39" t="e">
        <f>SUM($H$8:H39)/$C$40</f>
        <v>#DIV/0!</v>
      </c>
      <c r="O39" s="39" t="e">
        <f t="shared" si="0"/>
        <v>#DIV/0!</v>
      </c>
      <c r="P39" s="49"/>
      <c r="Q39" s="41" t="e">
        <f t="shared" si="19"/>
        <v>#DIV/0!</v>
      </c>
      <c r="R39" s="36">
        <f t="shared" si="13"/>
        <v>0</v>
      </c>
      <c r="S39" s="36"/>
      <c r="T39" s="36">
        <f t="shared" si="14"/>
        <v>0</v>
      </c>
      <c r="U39" s="36" t="e">
        <f t="shared" si="20"/>
        <v>#DIV/0!</v>
      </c>
      <c r="V39" s="29">
        <v>147.5</v>
      </c>
      <c r="W39" s="44" t="e">
        <f t="shared" si="2"/>
        <v>#DIV/0!</v>
      </c>
      <c r="X39" s="36"/>
      <c r="Y39" s="88"/>
      <c r="Z39" s="36">
        <f t="shared" si="15"/>
        <v>0</v>
      </c>
      <c r="AA39" s="36"/>
      <c r="AB39" s="36">
        <f t="shared" si="16"/>
        <v>0</v>
      </c>
      <c r="AC39" s="11"/>
      <c r="AD39" s="11">
        <f t="shared" si="3"/>
        <v>0</v>
      </c>
      <c r="AE39" s="11"/>
      <c r="AF39" s="39" t="e">
        <f t="shared" si="17"/>
        <v>#DIV/0!</v>
      </c>
      <c r="AG39" s="11"/>
      <c r="AH39" s="11">
        <f t="shared" si="4"/>
        <v>0</v>
      </c>
      <c r="AI39" s="12">
        <f t="shared" si="5"/>
        <v>0</v>
      </c>
      <c r="AJ39" s="39" t="e">
        <f t="shared" si="18"/>
        <v>#DIV/0!</v>
      </c>
      <c r="AK39" s="52"/>
      <c r="AL39" s="42" t="e">
        <f t="shared" si="6"/>
        <v>#DIV/0!</v>
      </c>
      <c r="AM39" s="52"/>
      <c r="AN39" s="43" t="e">
        <f t="shared" si="7"/>
        <v>#DIV/0!</v>
      </c>
      <c r="AO39" s="10"/>
      <c r="AP39" s="51">
        <v>42582</v>
      </c>
      <c r="AQ39" s="52">
        <v>1122</v>
      </c>
      <c r="AR39" s="52">
        <v>334091</v>
      </c>
    </row>
    <row r="40" spans="1:44" ht="21" customHeight="1" thickBot="1" x14ac:dyDescent="0.25">
      <c r="A40" s="89" t="s">
        <v>33</v>
      </c>
      <c r="B40" s="90"/>
      <c r="C40" s="32">
        <f>SUM(C8:C39)</f>
        <v>0</v>
      </c>
      <c r="D40" s="50">
        <f>SUM(D8:D38)</f>
        <v>0</v>
      </c>
      <c r="E40" s="31" t="e">
        <f>SUM(E8:E39)/30</f>
        <v>#DIV/0!</v>
      </c>
      <c r="F40" s="15"/>
      <c r="G40" s="32">
        <f>SUM(G8:G39)</f>
        <v>0</v>
      </c>
      <c r="H40" s="32">
        <f>SUM(H8:H39)</f>
        <v>0</v>
      </c>
      <c r="I40" s="17">
        <f>SUM(I8:I39)</f>
        <v>0</v>
      </c>
      <c r="J40" s="16" t="e">
        <f>H40/I40</f>
        <v>#DIV/0!</v>
      </c>
      <c r="K40" s="32">
        <f t="shared" si="12"/>
        <v>0</v>
      </c>
      <c r="L40" s="17">
        <f>I40-D40</f>
        <v>0</v>
      </c>
      <c r="M40" s="17" t="e">
        <f>E40-J40</f>
        <v>#DIV/0!</v>
      </c>
      <c r="N40" s="18" t="e">
        <f>+H40/C40</f>
        <v>#DIV/0!</v>
      </c>
      <c r="O40" s="19"/>
      <c r="P40" s="55">
        <f>SUM(P8:P39)</f>
        <v>0</v>
      </c>
      <c r="Q40" s="35" t="e">
        <f>P41/J41</f>
        <v>#DIV/0!</v>
      </c>
      <c r="R40" s="37">
        <f>SUM(R8:R39)</f>
        <v>0</v>
      </c>
      <c r="S40" s="37">
        <f>SUM(S8:S39)</f>
        <v>0</v>
      </c>
      <c r="T40" s="37">
        <f>R40-S40</f>
        <v>0</v>
      </c>
      <c r="U40" s="37" t="e">
        <f>H40/R40</f>
        <v>#DIV/0!</v>
      </c>
      <c r="V40" s="33"/>
      <c r="W40" s="20" t="e">
        <f>SUM(W8:W39)</f>
        <v>#DIV/0!</v>
      </c>
      <c r="X40" s="37">
        <f>SUM(X8:X39)</f>
        <v>0</v>
      </c>
      <c r="Y40" s="37"/>
      <c r="Z40" s="37" t="e">
        <f>X40/Y40/2</f>
        <v>#DIV/0!</v>
      </c>
      <c r="AA40" s="37"/>
      <c r="AB40" s="37"/>
      <c r="AC40" s="21"/>
      <c r="AD40" s="38">
        <f>SUM(AD8:AD39)</f>
        <v>0</v>
      </c>
      <c r="AE40" s="38">
        <f>SUM(AE8:AE39)</f>
        <v>0</v>
      </c>
      <c r="AF40" s="40" t="e">
        <f>AE40/AD40</f>
        <v>#DIV/0!</v>
      </c>
      <c r="AG40" s="21"/>
      <c r="AH40" s="38">
        <f>SUM(AH8:AH39)</f>
        <v>0</v>
      </c>
      <c r="AI40" s="38">
        <f>SUM(AI8:AI39)</f>
        <v>0</v>
      </c>
      <c r="AJ40" s="40" t="e">
        <f>AI40/AH40</f>
        <v>#DIV/0!</v>
      </c>
      <c r="AK40" s="22">
        <f>SUM(AK8:AK39)</f>
        <v>0</v>
      </c>
      <c r="AL40" s="23" t="e">
        <f>H40/AK40</f>
        <v>#DIV/0!</v>
      </c>
      <c r="AM40" s="48">
        <f>SUM(AM8:AM39)</f>
        <v>0</v>
      </c>
      <c r="AN40" s="43" t="e">
        <f t="shared" si="7"/>
        <v>#DIV/0!</v>
      </c>
      <c r="AO40" s="10"/>
      <c r="AP40" s="53" t="s">
        <v>48</v>
      </c>
      <c r="AQ40" s="52">
        <v>32973</v>
      </c>
      <c r="AR40" s="52">
        <v>9426587</v>
      </c>
    </row>
    <row r="41" spans="1:44" x14ac:dyDescent="0.2">
      <c r="D41" s="47"/>
      <c r="H41" s="2"/>
      <c r="AD41" s="3"/>
      <c r="AE41" s="4"/>
      <c r="AF41" s="5"/>
    </row>
    <row r="43" spans="1:44" ht="15.75" x14ac:dyDescent="0.2"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0"/>
    </row>
    <row r="44" spans="1:44" x14ac:dyDescent="0.2">
      <c r="AC44" s="60"/>
      <c r="AD44" s="62"/>
      <c r="AE44" s="4"/>
      <c r="AF44" s="5"/>
      <c r="AL44" s="54"/>
    </row>
    <row r="45" spans="1:44" x14ac:dyDescent="0.2">
      <c r="AC45" s="60"/>
      <c r="AD45" s="62"/>
      <c r="AE45" s="4"/>
      <c r="AF45" s="5"/>
    </row>
    <row r="46" spans="1:44" ht="15.75" x14ac:dyDescent="0.2"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/>
      <c r="AF46" s="5"/>
    </row>
    <row r="47" spans="1:44" x14ac:dyDescent="0.2">
      <c r="AC47" s="60"/>
      <c r="AD47" s="60"/>
    </row>
    <row r="48" spans="1:44" x14ac:dyDescent="0.2">
      <c r="AC48" s="60"/>
      <c r="AD48" s="60"/>
    </row>
  </sheetData>
  <mergeCells count="32">
    <mergeCell ref="Y8:Y39"/>
    <mergeCell ref="A40:B40"/>
    <mergeCell ref="AG6:AJ6"/>
    <mergeCell ref="AK6:AK7"/>
    <mergeCell ref="AL6:AL7"/>
    <mergeCell ref="K6:M6"/>
    <mergeCell ref="N6:N7"/>
    <mergeCell ref="O6:O7"/>
    <mergeCell ref="P6:P7"/>
    <mergeCell ref="Q6:Q7"/>
    <mergeCell ref="R6:T6"/>
    <mergeCell ref="A6:A7"/>
    <mergeCell ref="B6:B7"/>
    <mergeCell ref="C6:E6"/>
    <mergeCell ref="F6:F7"/>
    <mergeCell ref="G6:G7"/>
    <mergeCell ref="AO6:AO7"/>
    <mergeCell ref="U6:U7"/>
    <mergeCell ref="V6:V7"/>
    <mergeCell ref="W6:W7"/>
    <mergeCell ref="X6:Z6"/>
    <mergeCell ref="AA6:AB6"/>
    <mergeCell ref="AC6:AF6"/>
    <mergeCell ref="X5:AB5"/>
    <mergeCell ref="AK5:AN5"/>
    <mergeCell ref="H6:J6"/>
    <mergeCell ref="A3:E3"/>
    <mergeCell ref="F3:G3"/>
    <mergeCell ref="A5:E5"/>
    <mergeCell ref="H5:V5"/>
    <mergeCell ref="AM6:AM7"/>
    <mergeCell ref="AN6:AN7"/>
  </mergeCells>
  <conditionalFormatting sqref="AG33 AF8:AF39 AJ8:AJ39">
    <cfRule type="cellIs" dxfId="2" priority="3" stopIfTrue="1" operator="lessThan">
      <formula>100</formula>
    </cfRule>
  </conditionalFormatting>
  <conditionalFormatting sqref="AJ8:AJ39">
    <cfRule type="cellIs" dxfId="1" priority="1" stopIfTrue="1" operator="lessThan">
      <formula>100</formula>
    </cfRule>
    <cfRule type="cellIs" dxfId="0" priority="2" stopIfTrue="1" operator="lessThan">
      <formula>100</formula>
    </cfRule>
  </conditionalFormatting>
  <dataValidations count="1">
    <dataValidation type="list" allowBlank="1" showInputMessage="1" showErrorMessage="1" sqref="I3">
      <formula1>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horizontalDpi="4294967293" verticalDpi="4294967293" r:id="rId1"/>
  <colBreaks count="2" manualBreakCount="2">
    <brk id="28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4"/>
  <sheetViews>
    <sheetView workbookViewId="0">
      <selection activeCell="C3" sqref="C3:C14"/>
    </sheetView>
  </sheetViews>
  <sheetFormatPr defaultRowHeight="15" x14ac:dyDescent="0.25"/>
  <sheetData>
    <row r="3" spans="3:3" x14ac:dyDescent="0.25">
      <c r="C3" t="s">
        <v>58</v>
      </c>
    </row>
    <row r="4" spans="3:3" x14ac:dyDescent="0.25">
      <c r="C4" t="s">
        <v>59</v>
      </c>
    </row>
    <row r="5" spans="3:3" x14ac:dyDescent="0.25">
      <c r="C5" t="s">
        <v>60</v>
      </c>
    </row>
    <row r="6" spans="3:3" x14ac:dyDescent="0.25">
      <c r="C6" t="s">
        <v>61</v>
      </c>
    </row>
    <row r="7" spans="3:3" x14ac:dyDescent="0.25">
      <c r="C7" t="s">
        <v>46</v>
      </c>
    </row>
    <row r="8" spans="3:3" x14ac:dyDescent="0.25">
      <c r="C8" t="s">
        <v>62</v>
      </c>
    </row>
    <row r="9" spans="3:3" x14ac:dyDescent="0.25">
      <c r="C9" t="s">
        <v>49</v>
      </c>
    </row>
    <row r="10" spans="3:3" x14ac:dyDescent="0.25">
      <c r="C10" t="s">
        <v>63</v>
      </c>
    </row>
    <row r="11" spans="3:3" x14ac:dyDescent="0.25">
      <c r="C11" t="s">
        <v>50</v>
      </c>
    </row>
    <row r="12" spans="3:3" x14ac:dyDescent="0.25">
      <c r="C12" t="s">
        <v>64</v>
      </c>
    </row>
    <row r="13" spans="3:3" x14ac:dyDescent="0.25">
      <c r="C13" t="s">
        <v>65</v>
      </c>
    </row>
    <row r="14" spans="3:3" x14ac:dyDescent="0.25">
      <c r="C1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Март 18 (6)</vt:lpstr>
      <vt:lpstr>Лист1</vt:lpstr>
      <vt:lpstr>А</vt:lpstr>
      <vt:lpstr>'Март 18 (6)'!Область_печати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KFC2</dc:creator>
  <cp:lastModifiedBy>не отмечен</cp:lastModifiedBy>
  <cp:lastPrinted>2017-11-06T12:37:38Z</cp:lastPrinted>
  <dcterms:created xsi:type="dcterms:W3CDTF">2017-04-19T08:55:45Z</dcterms:created>
  <dcterms:modified xsi:type="dcterms:W3CDTF">2018-02-23T13:43:00Z</dcterms:modified>
</cp:coreProperties>
</file>