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Расчет" sheetId="1" r:id="rId1"/>
  </sheets>
  <definedNames>
    <definedName name="_xlnm._FilterDatabase" localSheetId="0" hidden="1">Расчет!$A$6:$G$31</definedName>
    <definedName name="_xlnm.Print_Titles" localSheetId="0">Расчет!$4:$7</definedName>
    <definedName name="_xlnm.Extract" localSheetId="0">Расчет!$M$8</definedName>
    <definedName name="_xlnm.Print_Area" localSheetId="0">Расчет!$A$1:$F$31</definedName>
  </definedNames>
  <calcPr calcId="162913"/>
</workbook>
</file>

<file path=xl/calcChain.xml><?xml version="1.0" encoding="utf-8"?>
<calcChain xmlns="http://schemas.openxmlformats.org/spreadsheetml/2006/main">
  <c r="L8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9" i="1"/>
  <c r="F33" i="1" l="1"/>
  <c r="Q8" i="1"/>
  <c r="O8" i="1"/>
  <c r="N8" i="1"/>
  <c r="F20" i="1"/>
  <c r="F15" i="1"/>
  <c r="Q15" i="1" s="1"/>
  <c r="F14" i="1"/>
  <c r="F32" i="1" s="1"/>
  <c r="P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N15" i="1"/>
  <c r="O15" i="1"/>
  <c r="P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Q14" i="1" l="1"/>
  <c r="Q32" i="1"/>
</calcChain>
</file>

<file path=xl/sharedStrings.xml><?xml version="1.0" encoding="utf-8"?>
<sst xmlns="http://schemas.openxmlformats.org/spreadsheetml/2006/main" count="116" uniqueCount="61">
  <si>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</si>
  <si>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</si>
  <si>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</si>
  <si>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</si>
  <si>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</si>
  <si>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</si>
  <si>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</si>
  <si>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>Ед изм</t>
  </si>
  <si>
    <t>Цена</t>
  </si>
  <si>
    <t>Стоимость</t>
  </si>
  <si>
    <t>408-0015</t>
  </si>
  <si>
    <t>Щебень из природного камня для строительных работ марка 800, фракция 20-40 мм</t>
  </si>
  <si>
    <t>м3</t>
  </si>
  <si>
    <t>408-0121</t>
  </si>
  <si>
    <t>Песок природный для строительных работ повышенной крупности и крупный</t>
  </si>
  <si>
    <t>408-0125</t>
  </si>
  <si>
    <t>Песок природный для строительных работ очень мелкий</t>
  </si>
  <si>
    <t>Битумы нефтяные строительные марки БН-90/10</t>
  </si>
  <si>
    <t>Керосин для технических целей марок КТ-1, КТ-2</t>
  </si>
  <si>
    <t>101-0073</t>
  </si>
  <si>
    <t>т</t>
  </si>
  <si>
    <t>Мастика битумная кровельная горячая</t>
  </si>
  <si>
    <t>101-0322</t>
  </si>
  <si>
    <t>101-0594</t>
  </si>
  <si>
    <t>101-0797</t>
  </si>
  <si>
    <t>Рогожа</t>
  </si>
  <si>
    <t>101-1513</t>
  </si>
  <si>
    <t>Ветошь</t>
  </si>
  <si>
    <t>101-1668</t>
  </si>
  <si>
    <t>м2</t>
  </si>
  <si>
    <t>Гвозди строительные</t>
  </si>
  <si>
    <t>101-1757</t>
  </si>
  <si>
    <t>кг</t>
  </si>
  <si>
    <t>Доски обрезные хвойных пород длиной 4-6,5 м, шириной 75-150 мм, толщиной 44 мм и более, III сорта</t>
  </si>
  <si>
    <t>101-1805</t>
  </si>
  <si>
    <t>102-0061</t>
  </si>
  <si>
    <t>Щиты из досок толщиной 40 мм</t>
  </si>
  <si>
    <t>201-0798</t>
  </si>
  <si>
    <t>Горячекатаная арматурная сталь гладкая класса А-I, диаметром 14 мм</t>
  </si>
  <si>
    <t>203-0512</t>
  </si>
  <si>
    <t>Анкерные детали из прямых или гнутых круглых стержней с резьбой (в комплекте с шайбами и гайками или без них), поставляемые отдельно</t>
  </si>
  <si>
    <t>204-0005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</si>
  <si>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</si>
  <si>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204-0059</t>
  </si>
  <si>
    <t>Горячекатаная арматурная сталь класса А-I, А-II, А-III</t>
  </si>
  <si>
    <t>204-0064</t>
  </si>
  <si>
    <t>Горячекатанная арматурная сталь класса А500 С, диаметром 10 мм</t>
  </si>
  <si>
    <t>204-0100</t>
  </si>
  <si>
    <t>Бетон тяжелый, крупность заполнителя 20 мм, класс В15 (М200)</t>
  </si>
  <si>
    <t>204-0110</t>
  </si>
  <si>
    <t>Бетон тяжелый, крупность заполнителя 20 мм, класс В25 (М350)</t>
  </si>
  <si>
    <t>401-0066</t>
  </si>
  <si>
    <t>Известь строительная негашеная комовая, сорт I</t>
  </si>
  <si>
    <t>401-0069</t>
  </si>
  <si>
    <t>Щебень из природного камня для строительных работ марка 400, фракция 5(3)-10 мм</t>
  </si>
  <si>
    <t>405-0253</t>
  </si>
  <si>
    <t>Вода</t>
  </si>
  <si>
    <t>408-0021</t>
  </si>
  <si>
    <t>411-0001</t>
  </si>
  <si>
    <t>о</t>
  </si>
  <si>
    <t>О / 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</si>
</sst>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\ #,##0.00"/>
    <numFmt numFmtId="165" formatCode="#,##0.00000"/>
    <numFmt numFmtId="166" formatCode="#,##0.00_ ;[Red]\-#,##0.00\ "/>
    <numFmt numFmtId="167" formatCode="0.00000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/>
    <xf numFmtId="165" fontId="0" fillId="0" borderId="1" xfId="0" applyNumberFormat="1" applyBorder="1" applyAlignment="1">
      <alignment horizontal="right" vertical="center"/>
    </xf>
    <xf numFmtId="166" fontId="0" fillId="0" borderId="0" xfId="0" applyNumberFormat="1"/>
    <xf numFmtId="0" fontId="0" fillId="2" borderId="1" xfId="0" applyFill="1" applyBorder="1"/>
    <xf numFmtId="167" fontId="4" fillId="0" borderId="1" xfId="0" applyNumberFormat="1" applyFont="1" applyBorder="1" applyAlignment="1">
      <alignment horizontal="right" wrapText="1"/>
    </xf>
    <xf numFmtId="4" fontId="0" fillId="2" borderId="1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36"/>
  <sheetViews>
    <sheetView tabSelected="1" workbookViewId="0">
      <selection activeCell="L8" sqref="L8"/>
    </sheetView>
  </sheetViews>
  <sheetFormatPr defaultRowHeight="12.75" x14ac:dyDescent="0.2"/>
  <cols>
    <col min="1" max="1" width="12.7109375" customWidth="1"/>
    <col min="2" max="2" width="40.7109375" customWidth="1"/>
    <col min="3" max="5" width="12.7109375" customWidth="1"/>
    <col min="6" max="6" width="14.42578125" customWidth="1"/>
    <col min="7" max="7" width="7.140625" customWidth="1"/>
    <col min="8" max="8" width="10" customWidth="1"/>
    <col min="9" max="9" width="18.42578125" customWidth="1"/>
    <col min="10" max="10" width="10" customWidth="1"/>
    <col min="11" max="11" width="5.28515625" customWidth="1"/>
    <col min="12" max="12" width="10.42578125" customWidth="1"/>
    <col min="13" max="13" width="68.28515625" customWidth="1"/>
    <col min="14" max="14" width="12.28515625" style="2" customWidth="1"/>
    <col min="15" max="15" width="11" customWidth="1"/>
    <col min="16" max="16" width="16" style="3" customWidth="1"/>
    <col min="17" max="17" width="14.7109375" customWidth="1"/>
    <col min="18" max="20" width="2.5703125" customWidth="1"/>
  </cols>
  <sheetData>
    <row r="2" spans="1:17" ht="16.5" x14ac:dyDescent="0.2">
      <c r="A2" s="20"/>
      <c r="B2" s="21"/>
      <c r="C2" s="21"/>
      <c r="D2" s="21"/>
      <c r="E2" s="21"/>
      <c r="F2" s="21"/>
      <c r="G2" s="1"/>
      <c r="H2" s="1"/>
      <c r="I2" s="1"/>
      <c r="J2" s="1"/>
      <c r="K2" s="1"/>
    </row>
    <row r="3" spans="1:17" ht="16.5" x14ac:dyDescent="0.2">
      <c r="A3" s="22" t="s">
        <v>0</v>
      </c>
      <c r="B3" s="22" t="s">
        <v>1</v>
      </c>
      <c r="C3" s="22" t="s">
        <v>2</v>
      </c>
      <c r="D3" s="22" t="s">
        <v>3</v>
      </c>
      <c r="E3" s="25" t="s">
        <v>4</v>
      </c>
      <c r="F3" s="26"/>
      <c r="G3" s="1"/>
      <c r="H3" s="1"/>
      <c r="I3" s="1"/>
      <c r="J3" s="1"/>
      <c r="K3" s="1"/>
    </row>
    <row r="4" spans="1:17" ht="14.25" x14ac:dyDescent="0.2">
      <c r="A4" s="23"/>
      <c r="B4" s="23"/>
      <c r="C4" s="23"/>
      <c r="D4" s="23"/>
      <c r="E4" s="27"/>
      <c r="F4" s="28"/>
      <c r="G4" s="4"/>
      <c r="H4" s="4"/>
      <c r="I4" s="4"/>
      <c r="J4" s="4"/>
      <c r="K4" s="4"/>
    </row>
    <row r="5" spans="1:17" ht="14.25" x14ac:dyDescent="0.2">
      <c r="A5" s="24"/>
      <c r="B5" s="24"/>
      <c r="C5" s="24"/>
      <c r="D5" s="24"/>
      <c r="E5" s="5" t="s">
        <v>5</v>
      </c>
      <c r="F5" s="5" t="s">
        <v>6</v>
      </c>
      <c r="G5" s="4"/>
      <c r="H5" s="4"/>
      <c r="I5" s="4"/>
      <c r="J5" s="4"/>
      <c r="K5" s="4"/>
    </row>
    <row r="6" spans="1:17" ht="14.25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4"/>
      <c r="H6" s="4"/>
      <c r="I6" s="4"/>
      <c r="J6" s="4"/>
      <c r="K6" s="4"/>
    </row>
    <row r="7" spans="1:17" ht="16.5" x14ac:dyDescent="0.2">
      <c r="A7" s="20"/>
      <c r="B7" s="21"/>
      <c r="C7" s="21"/>
      <c r="D7" s="21"/>
      <c r="E7" s="21"/>
      <c r="F7" s="21"/>
      <c r="G7" s="4"/>
      <c r="H7" s="4"/>
      <c r="I7" s="4"/>
      <c r="J7" s="4"/>
      <c r="K7" s="4"/>
      <c r="L7" s="6" t="s">
        <v>60</v>
      </c>
      <c r="M7" s="7" t="s">
        <v>1</v>
      </c>
      <c r="N7" s="8" t="s">
        <v>7</v>
      </c>
      <c r="O7" s="7" t="s">
        <v>3</v>
      </c>
      <c r="P7" s="9" t="s">
        <v>8</v>
      </c>
      <c r="Q7" s="7" t="s">
        <v>9</v>
      </c>
    </row>
    <row r="8" spans="1:17" ht="42.75" x14ac:dyDescent="0.2">
      <c r="A8" s="10" t="s">
        <v>10</v>
      </c>
      <c r="B8" s="11" t="s">
        <v>11</v>
      </c>
      <c r="C8" s="11" t="s">
        <v>12</v>
      </c>
      <c r="D8" s="18">
        <v>1.4800000000000001E-2</v>
      </c>
      <c r="E8" s="12">
        <v>108.4</v>
      </c>
      <c r="F8" s="12">
        <v>1.60432</v>
      </c>
      <c r="L8" s="17" t="str">
        <f>IF(COUNTIFS($B$8:$B$31,M8,$G$8:$G$31,"о"),"о","")</f>
        <v/>
      </c>
      <c r="M8" s="11" t="s">
        <v>11</v>
      </c>
      <c r="N8" s="13" t="str">
        <f t="shared" ref="N8:N28" si="0">VLOOKUP(M8,$B$8:$C$31,2,0)</f>
        <v>м3</v>
      </c>
      <c r="O8" s="15">
        <f t="shared" ref="O8:O28" si="1">SUMIF($B$8:$B$31,M8,$D$8:$D$31)</f>
        <v>1.4800000000000001E-2</v>
      </c>
      <c r="P8" s="13">
        <f t="shared" ref="P8:P28" si="2">VLOOKUP(M8,$B$8:$E$31,4,0)</f>
        <v>108.4</v>
      </c>
      <c r="Q8" s="13">
        <f t="shared" ref="Q8:Q28" si="3">SUMIF($B$8:$B$31,M8,$F$8:$F$31)</f>
        <v>1.60432</v>
      </c>
    </row>
    <row r="9" spans="1:17" ht="42.75" customHeight="1" x14ac:dyDescent="0.2">
      <c r="A9" s="10" t="s">
        <v>13</v>
      </c>
      <c r="B9" s="11" t="s">
        <v>14</v>
      </c>
      <c r="C9" s="11" t="s">
        <v>12</v>
      </c>
      <c r="D9" s="18">
        <v>0</v>
      </c>
      <c r="E9" s="12">
        <v>59.99</v>
      </c>
      <c r="F9" s="12">
        <v>0</v>
      </c>
      <c r="L9" s="17" t="str">
        <f>IF(COUNTIFS($B$8:$B$31,M9,$G$8:$G$31,"о"),"о","")</f>
        <v/>
      </c>
      <c r="M9" s="11" t="s">
        <v>14</v>
      </c>
      <c r="N9" s="13" t="str">
        <f t="shared" si="0"/>
        <v>м3</v>
      </c>
      <c r="O9" s="15">
        <f t="shared" si="1"/>
        <v>0</v>
      </c>
      <c r="P9" s="13">
        <f t="shared" si="2"/>
        <v>59.99</v>
      </c>
      <c r="Q9" s="13">
        <f t="shared" si="3"/>
        <v>0</v>
      </c>
    </row>
    <row r="10" spans="1:17" ht="28.5" customHeight="1" x14ac:dyDescent="0.2">
      <c r="A10" s="10" t="s">
        <v>15</v>
      </c>
      <c r="B10" s="11" t="s">
        <v>16</v>
      </c>
      <c r="C10" s="11" t="s">
        <v>12</v>
      </c>
      <c r="D10" s="18">
        <v>250</v>
      </c>
      <c r="E10" s="12">
        <v>22.43</v>
      </c>
      <c r="F10" s="12">
        <v>5607.5</v>
      </c>
      <c r="G10" t="s">
        <v>59</v>
      </c>
      <c r="L10" s="17" t="str">
        <f t="shared" ref="L10:L28" si="4">IF(COUNTIFS($B$8:$B$31,M10,$G$8:$G$31,"о"),"о","")</f>
        <v>о</v>
      </c>
      <c r="M10" s="11" t="s">
        <v>16</v>
      </c>
      <c r="N10" s="13" t="str">
        <f t="shared" si="0"/>
        <v>м3</v>
      </c>
      <c r="O10" s="15">
        <f t="shared" si="1"/>
        <v>250</v>
      </c>
      <c r="P10" s="13">
        <f t="shared" si="2"/>
        <v>22.43</v>
      </c>
      <c r="Q10" s="13">
        <f t="shared" si="3"/>
        <v>5607.5</v>
      </c>
    </row>
    <row r="11" spans="1:17" ht="30" customHeight="1" x14ac:dyDescent="0.2">
      <c r="A11" s="10" t="s">
        <v>19</v>
      </c>
      <c r="B11" s="11" t="s">
        <v>17</v>
      </c>
      <c r="C11" s="11" t="s">
        <v>20</v>
      </c>
      <c r="D11" s="18">
        <v>9.5999999999999992E-3</v>
      </c>
      <c r="E11" s="12">
        <v>1383.1</v>
      </c>
      <c r="F11" s="12">
        <v>13.277760000000001</v>
      </c>
      <c r="G11" t="s">
        <v>59</v>
      </c>
      <c r="L11" s="17" t="str">
        <f t="shared" si="4"/>
        <v>о</v>
      </c>
      <c r="M11" s="11" t="s">
        <v>17</v>
      </c>
      <c r="N11" s="13" t="str">
        <f t="shared" si="0"/>
        <v>т</v>
      </c>
      <c r="O11" s="15">
        <f t="shared" si="1"/>
        <v>1.0539999999999999E-2</v>
      </c>
      <c r="P11" s="13">
        <f t="shared" si="2"/>
        <v>1383.1</v>
      </c>
      <c r="Q11" s="13">
        <f t="shared" si="3"/>
        <v>14.577874000000001</v>
      </c>
    </row>
    <row r="12" spans="1:17" ht="15" customHeight="1" x14ac:dyDescent="0.2">
      <c r="A12" s="10" t="s">
        <v>22</v>
      </c>
      <c r="B12" s="11" t="s">
        <v>18</v>
      </c>
      <c r="C12" s="11" t="s">
        <v>20</v>
      </c>
      <c r="D12" s="18">
        <v>1.44E-2</v>
      </c>
      <c r="E12" s="12">
        <v>2606.9</v>
      </c>
      <c r="F12" s="12">
        <v>37.539360000000002</v>
      </c>
      <c r="G12" t="s">
        <v>59</v>
      </c>
      <c r="L12" s="17" t="str">
        <f t="shared" si="4"/>
        <v>о</v>
      </c>
      <c r="M12" s="11" t="s">
        <v>18</v>
      </c>
      <c r="N12" s="13" t="str">
        <f t="shared" si="0"/>
        <v>т</v>
      </c>
      <c r="O12" s="15">
        <f t="shared" si="1"/>
        <v>1.44E-2</v>
      </c>
      <c r="P12" s="13">
        <f t="shared" si="2"/>
        <v>2606.9</v>
      </c>
      <c r="Q12" s="13">
        <f t="shared" si="3"/>
        <v>37.539360000000002</v>
      </c>
    </row>
    <row r="13" spans="1:17" ht="28.5" customHeight="1" x14ac:dyDescent="0.2">
      <c r="A13" s="10" t="s">
        <v>23</v>
      </c>
      <c r="B13" s="11" t="s">
        <v>21</v>
      </c>
      <c r="C13" s="11" t="s">
        <v>20</v>
      </c>
      <c r="D13" s="18">
        <v>0.14399999999999999</v>
      </c>
      <c r="E13" s="12">
        <v>3390</v>
      </c>
      <c r="F13" s="12">
        <v>488.16</v>
      </c>
      <c r="L13" s="17" t="str">
        <f t="shared" si="4"/>
        <v/>
      </c>
      <c r="M13" s="11" t="s">
        <v>21</v>
      </c>
      <c r="N13" s="13" t="str">
        <f t="shared" si="0"/>
        <v>т</v>
      </c>
      <c r="O13" s="15">
        <f t="shared" si="1"/>
        <v>0.14399999999999999</v>
      </c>
      <c r="P13" s="13">
        <f t="shared" si="2"/>
        <v>3390</v>
      </c>
      <c r="Q13" s="13">
        <f t="shared" si="3"/>
        <v>488.16</v>
      </c>
    </row>
    <row r="14" spans="1:17" ht="28.5" customHeight="1" x14ac:dyDescent="0.2">
      <c r="A14" s="10" t="s">
        <v>24</v>
      </c>
      <c r="B14" s="11" t="s">
        <v>25</v>
      </c>
      <c r="C14" s="11" t="s">
        <v>29</v>
      </c>
      <c r="D14" s="18">
        <v>40</v>
      </c>
      <c r="E14" s="12">
        <v>10.199999999999999</v>
      </c>
      <c r="F14" s="12">
        <f>D14*E14</f>
        <v>408</v>
      </c>
      <c r="L14" s="17" t="str">
        <f t="shared" si="4"/>
        <v/>
      </c>
      <c r="M14" s="11" t="s">
        <v>25</v>
      </c>
      <c r="N14" s="13" t="str">
        <f t="shared" si="0"/>
        <v>м2</v>
      </c>
      <c r="O14" s="15">
        <f t="shared" si="1"/>
        <v>70</v>
      </c>
      <c r="P14" s="13">
        <f t="shared" si="2"/>
        <v>10.199999999999999</v>
      </c>
      <c r="Q14" s="13">
        <f t="shared" si="3"/>
        <v>714</v>
      </c>
    </row>
    <row r="15" spans="1:17" ht="14.25" customHeight="1" x14ac:dyDescent="0.2">
      <c r="A15" s="10" t="s">
        <v>26</v>
      </c>
      <c r="B15" s="11" t="s">
        <v>27</v>
      </c>
      <c r="C15" s="11" t="s">
        <v>32</v>
      </c>
      <c r="D15" s="18">
        <v>5.1879999999999999E-3</v>
      </c>
      <c r="E15" s="12">
        <v>1.82</v>
      </c>
      <c r="F15" s="12">
        <f>D15*E15</f>
        <v>9.4421599999999998E-3</v>
      </c>
      <c r="L15" s="17" t="str">
        <f t="shared" si="4"/>
        <v>о</v>
      </c>
      <c r="M15" s="11" t="s">
        <v>27</v>
      </c>
      <c r="N15" s="13" t="str">
        <f t="shared" si="0"/>
        <v>кг</v>
      </c>
      <c r="O15" s="15">
        <f t="shared" si="1"/>
        <v>6.5187999999999996E-2</v>
      </c>
      <c r="P15" s="13">
        <f t="shared" si="2"/>
        <v>1.82</v>
      </c>
      <c r="Q15" s="13">
        <f t="shared" si="3"/>
        <v>0.11864216000000001</v>
      </c>
    </row>
    <row r="16" spans="1:17" ht="28.5" customHeight="1" x14ac:dyDescent="0.2">
      <c r="A16" s="10" t="s">
        <v>28</v>
      </c>
      <c r="B16" s="11" t="s">
        <v>25</v>
      </c>
      <c r="C16" s="11" t="s">
        <v>29</v>
      </c>
      <c r="D16" s="18">
        <v>30</v>
      </c>
      <c r="E16" s="12">
        <v>10.199999999999999</v>
      </c>
      <c r="F16" s="12">
        <v>306</v>
      </c>
      <c r="L16" s="17" t="str">
        <f t="shared" si="4"/>
        <v/>
      </c>
      <c r="M16" s="11" t="s">
        <v>30</v>
      </c>
      <c r="N16" s="13" t="str">
        <f t="shared" si="0"/>
        <v>т</v>
      </c>
      <c r="O16" s="15">
        <f t="shared" si="1"/>
        <v>2E-3</v>
      </c>
      <c r="P16" s="13">
        <f t="shared" si="2"/>
        <v>11978</v>
      </c>
      <c r="Q16" s="13">
        <f t="shared" si="3"/>
        <v>23.956</v>
      </c>
    </row>
    <row r="17" spans="1:17" ht="14.25" customHeight="1" x14ac:dyDescent="0.2">
      <c r="A17" s="10" t="s">
        <v>31</v>
      </c>
      <c r="B17" s="11" t="s">
        <v>27</v>
      </c>
      <c r="C17" s="11" t="s">
        <v>32</v>
      </c>
      <c r="D17" s="18">
        <v>0.06</v>
      </c>
      <c r="E17" s="12">
        <v>1.82</v>
      </c>
      <c r="F17" s="12">
        <v>0.10920000000000001</v>
      </c>
      <c r="G17" t="s">
        <v>59</v>
      </c>
      <c r="L17" s="17" t="str">
        <f t="shared" si="4"/>
        <v>о</v>
      </c>
      <c r="M17" s="11" t="s">
        <v>33</v>
      </c>
      <c r="N17" s="13" t="str">
        <f t="shared" si="0"/>
        <v>м3</v>
      </c>
      <c r="O17" s="15">
        <f t="shared" si="1"/>
        <v>0.04</v>
      </c>
      <c r="P17" s="13">
        <f t="shared" si="2"/>
        <v>1056</v>
      </c>
      <c r="Q17" s="13">
        <f t="shared" si="3"/>
        <v>42.24</v>
      </c>
    </row>
    <row r="18" spans="1:17" ht="14.25" customHeight="1" x14ac:dyDescent="0.2">
      <c r="A18" s="10" t="s">
        <v>34</v>
      </c>
      <c r="B18" s="11" t="s">
        <v>30</v>
      </c>
      <c r="C18" s="11" t="s">
        <v>20</v>
      </c>
      <c r="D18" s="18">
        <v>2E-3</v>
      </c>
      <c r="E18" s="12">
        <v>11978</v>
      </c>
      <c r="F18" s="12">
        <v>23.956</v>
      </c>
      <c r="L18" s="17" t="str">
        <f t="shared" si="4"/>
        <v/>
      </c>
      <c r="M18" s="11" t="s">
        <v>36</v>
      </c>
      <c r="N18" s="13" t="str">
        <f t="shared" si="0"/>
        <v>м2</v>
      </c>
      <c r="O18" s="15">
        <f t="shared" si="1"/>
        <v>3.6</v>
      </c>
      <c r="P18" s="13">
        <f t="shared" si="2"/>
        <v>57.63</v>
      </c>
      <c r="Q18" s="13">
        <f t="shared" si="3"/>
        <v>207.46799999999999</v>
      </c>
    </row>
    <row r="19" spans="1:17" ht="28.5" customHeight="1" x14ac:dyDescent="0.2">
      <c r="A19" s="10" t="s">
        <v>35</v>
      </c>
      <c r="B19" s="11" t="s">
        <v>33</v>
      </c>
      <c r="C19" s="11" t="s">
        <v>12</v>
      </c>
      <c r="D19" s="18">
        <v>0.04</v>
      </c>
      <c r="E19" s="12">
        <v>1056</v>
      </c>
      <c r="F19" s="12">
        <v>42.24</v>
      </c>
      <c r="G19" t="s">
        <v>59</v>
      </c>
      <c r="L19" s="17" t="str">
        <f t="shared" si="4"/>
        <v/>
      </c>
      <c r="M19" s="11" t="s">
        <v>38</v>
      </c>
      <c r="N19" s="13" t="str">
        <f t="shared" si="0"/>
        <v>т</v>
      </c>
      <c r="O19" s="15">
        <f t="shared" si="1"/>
        <v>8.4600000000000005E-3</v>
      </c>
      <c r="P19" s="13">
        <f t="shared" si="2"/>
        <v>6210</v>
      </c>
      <c r="Q19" s="13">
        <f t="shared" si="3"/>
        <v>52.5366</v>
      </c>
    </row>
    <row r="20" spans="1:17" ht="30" customHeight="1" x14ac:dyDescent="0.2">
      <c r="A20" s="10" t="s">
        <v>37</v>
      </c>
      <c r="B20" s="11" t="s">
        <v>17</v>
      </c>
      <c r="C20" s="11" t="s">
        <v>20</v>
      </c>
      <c r="D20" s="18">
        <v>9.3999999999999997E-4</v>
      </c>
      <c r="E20" s="12">
        <v>1383.1</v>
      </c>
      <c r="F20" s="12">
        <f>D20*E20</f>
        <v>1.3001139999999998</v>
      </c>
      <c r="G20" t="s">
        <v>59</v>
      </c>
      <c r="L20" s="17" t="str">
        <f t="shared" si="4"/>
        <v/>
      </c>
      <c r="M20" s="11" t="s">
        <v>40</v>
      </c>
      <c r="N20" s="13" t="str">
        <f t="shared" si="0"/>
        <v>т</v>
      </c>
      <c r="O20" s="15">
        <f t="shared" si="1"/>
        <v>9.4E-2</v>
      </c>
      <c r="P20" s="13">
        <f t="shared" si="2"/>
        <v>10100</v>
      </c>
      <c r="Q20" s="13">
        <f t="shared" si="3"/>
        <v>949.4</v>
      </c>
    </row>
    <row r="21" spans="1:17" ht="42.75" customHeight="1" x14ac:dyDescent="0.2">
      <c r="A21" s="10" t="s">
        <v>39</v>
      </c>
      <c r="B21" s="11" t="s">
        <v>36</v>
      </c>
      <c r="C21" s="11" t="s">
        <v>29</v>
      </c>
      <c r="D21" s="18">
        <v>3.6</v>
      </c>
      <c r="E21" s="12">
        <v>57.63</v>
      </c>
      <c r="F21" s="12">
        <v>207.46799999999999</v>
      </c>
      <c r="L21" s="17" t="str">
        <f t="shared" si="4"/>
        <v>о</v>
      </c>
      <c r="M21" s="11" t="s">
        <v>42</v>
      </c>
      <c r="N21" s="13" t="str">
        <f t="shared" si="0"/>
        <v>т</v>
      </c>
      <c r="O21" s="15">
        <f t="shared" si="1"/>
        <v>8.8999999999999996E-2</v>
      </c>
      <c r="P21" s="13">
        <f t="shared" si="2"/>
        <v>6800</v>
      </c>
      <c r="Q21" s="13">
        <f t="shared" si="3"/>
        <v>605.20000000000005</v>
      </c>
    </row>
    <row r="22" spans="1:17" ht="28.5" customHeight="1" x14ac:dyDescent="0.2">
      <c r="A22" s="10" t="s">
        <v>41</v>
      </c>
      <c r="B22" s="11" t="s">
        <v>38</v>
      </c>
      <c r="C22" s="11" t="s">
        <v>20</v>
      </c>
      <c r="D22" s="18">
        <v>8.4600000000000005E-3</v>
      </c>
      <c r="E22" s="12">
        <v>6210</v>
      </c>
      <c r="F22" s="12">
        <v>52.5366</v>
      </c>
      <c r="L22" s="17" t="str">
        <f t="shared" si="4"/>
        <v>о</v>
      </c>
      <c r="M22" s="11" t="s">
        <v>44</v>
      </c>
      <c r="N22" s="13" t="str">
        <f t="shared" si="0"/>
        <v>т</v>
      </c>
      <c r="O22" s="15">
        <f t="shared" si="1"/>
        <v>0</v>
      </c>
      <c r="P22" s="13">
        <f t="shared" si="2"/>
        <v>5650</v>
      </c>
      <c r="Q22" s="13">
        <f t="shared" si="3"/>
        <v>0</v>
      </c>
    </row>
    <row r="23" spans="1:17" ht="42.75" customHeight="1" x14ac:dyDescent="0.2">
      <c r="A23" s="10" t="s">
        <v>43</v>
      </c>
      <c r="B23" s="11" t="s">
        <v>40</v>
      </c>
      <c r="C23" s="11" t="s">
        <v>20</v>
      </c>
      <c r="D23" s="18">
        <v>9.4E-2</v>
      </c>
      <c r="E23" s="12">
        <v>10100</v>
      </c>
      <c r="F23" s="12">
        <v>949.4</v>
      </c>
      <c r="L23" s="17" t="str">
        <f t="shared" si="4"/>
        <v/>
      </c>
      <c r="M23" s="11" t="s">
        <v>46</v>
      </c>
      <c r="N23" s="13" t="str">
        <f t="shared" si="0"/>
        <v>т</v>
      </c>
      <c r="O23" s="15">
        <f t="shared" si="1"/>
        <v>2.96</v>
      </c>
      <c r="P23" s="13">
        <f t="shared" si="2"/>
        <v>10565.61</v>
      </c>
      <c r="Q23" s="13">
        <f t="shared" si="3"/>
        <v>31274.205600000001</v>
      </c>
    </row>
    <row r="24" spans="1:17" ht="57" customHeight="1" x14ac:dyDescent="0.2">
      <c r="A24" s="10" t="s">
        <v>45</v>
      </c>
      <c r="B24" s="11" t="s">
        <v>42</v>
      </c>
      <c r="C24" s="11" t="s">
        <v>20</v>
      </c>
      <c r="D24" s="18">
        <v>8.8999999999999996E-2</v>
      </c>
      <c r="E24" s="12">
        <v>6800</v>
      </c>
      <c r="F24" s="12">
        <v>605.20000000000005</v>
      </c>
      <c r="G24" t="s">
        <v>59</v>
      </c>
      <c r="L24" s="17" t="str">
        <f t="shared" si="4"/>
        <v/>
      </c>
      <c r="M24" s="11" t="s">
        <v>48</v>
      </c>
      <c r="N24" s="13" t="str">
        <f t="shared" si="0"/>
        <v>м3</v>
      </c>
      <c r="O24" s="15">
        <f t="shared" si="1"/>
        <v>0</v>
      </c>
      <c r="P24" s="13">
        <f t="shared" si="2"/>
        <v>665</v>
      </c>
      <c r="Q24" s="13">
        <f t="shared" si="3"/>
        <v>0</v>
      </c>
    </row>
    <row r="25" spans="1:17" ht="57" customHeight="1" x14ac:dyDescent="0.2">
      <c r="A25" s="10" t="s">
        <v>47</v>
      </c>
      <c r="B25" s="11" t="s">
        <v>44</v>
      </c>
      <c r="C25" s="11" t="s">
        <v>20</v>
      </c>
      <c r="D25" s="18">
        <v>0</v>
      </c>
      <c r="E25" s="12">
        <v>5650</v>
      </c>
      <c r="F25" s="12">
        <v>0</v>
      </c>
      <c r="G25" t="s">
        <v>59</v>
      </c>
      <c r="L25" s="17" t="str">
        <f t="shared" si="4"/>
        <v/>
      </c>
      <c r="M25" s="11" t="s">
        <v>50</v>
      </c>
      <c r="N25" s="13" t="str">
        <f t="shared" si="0"/>
        <v>м3</v>
      </c>
      <c r="O25" s="15">
        <f t="shared" si="1"/>
        <v>100</v>
      </c>
      <c r="P25" s="13">
        <f t="shared" si="2"/>
        <v>720</v>
      </c>
      <c r="Q25" s="13">
        <f t="shared" si="3"/>
        <v>72000</v>
      </c>
    </row>
    <row r="26" spans="1:17" ht="85.5" customHeight="1" x14ac:dyDescent="0.2">
      <c r="A26" s="10" t="s">
        <v>49</v>
      </c>
      <c r="B26" s="11" t="s">
        <v>46</v>
      </c>
      <c r="C26" s="11" t="s">
        <v>20</v>
      </c>
      <c r="D26" s="18">
        <v>2.96</v>
      </c>
      <c r="E26" s="12">
        <v>10565.61</v>
      </c>
      <c r="F26" s="12">
        <v>31274.205600000001</v>
      </c>
      <c r="L26" s="17" t="str">
        <f t="shared" si="4"/>
        <v>о</v>
      </c>
      <c r="M26" s="11" t="s">
        <v>52</v>
      </c>
      <c r="N26" s="13" t="str">
        <f t="shared" si="0"/>
        <v>т</v>
      </c>
      <c r="O26" s="15">
        <f t="shared" si="1"/>
        <v>0.01</v>
      </c>
      <c r="P26" s="13">
        <f t="shared" si="2"/>
        <v>734.5</v>
      </c>
      <c r="Q26" s="13">
        <f t="shared" si="3"/>
        <v>7.3449999999999998</v>
      </c>
    </row>
    <row r="27" spans="1:17" ht="28.5" customHeight="1" x14ac:dyDescent="0.2">
      <c r="A27" s="10" t="s">
        <v>51</v>
      </c>
      <c r="B27" s="11" t="s">
        <v>48</v>
      </c>
      <c r="C27" s="11" t="s">
        <v>12</v>
      </c>
      <c r="D27" s="18">
        <v>0</v>
      </c>
      <c r="E27" s="12">
        <v>665</v>
      </c>
      <c r="F27" s="12">
        <v>0</v>
      </c>
      <c r="L27" s="17" t="str">
        <f t="shared" si="4"/>
        <v>о</v>
      </c>
      <c r="M27" s="11" t="s">
        <v>54</v>
      </c>
      <c r="N27" s="13" t="str">
        <f t="shared" si="0"/>
        <v>м3</v>
      </c>
      <c r="O27" s="15">
        <f t="shared" si="1"/>
        <v>93.6</v>
      </c>
      <c r="P27" s="13">
        <f t="shared" si="2"/>
        <v>131.08000000000001</v>
      </c>
      <c r="Q27" s="13">
        <f t="shared" si="3"/>
        <v>12269.088</v>
      </c>
    </row>
    <row r="28" spans="1:17" ht="28.5" customHeight="1" x14ac:dyDescent="0.2">
      <c r="A28" s="10" t="s">
        <v>53</v>
      </c>
      <c r="B28" s="11" t="s">
        <v>50</v>
      </c>
      <c r="C28" s="11" t="s">
        <v>12</v>
      </c>
      <c r="D28" s="18">
        <v>100</v>
      </c>
      <c r="E28" s="12">
        <v>720</v>
      </c>
      <c r="F28" s="12">
        <v>72000</v>
      </c>
      <c r="L28" s="17" t="str">
        <f t="shared" si="4"/>
        <v/>
      </c>
      <c r="M28" s="11" t="s">
        <v>56</v>
      </c>
      <c r="N28" s="13" t="str">
        <f t="shared" si="0"/>
        <v>м3</v>
      </c>
      <c r="O28" s="15">
        <f t="shared" si="1"/>
        <v>11.53</v>
      </c>
      <c r="P28" s="13">
        <f t="shared" si="2"/>
        <v>2.44</v>
      </c>
      <c r="Q28" s="13">
        <f t="shared" si="3"/>
        <v>28.133199999999999</v>
      </c>
    </row>
    <row r="29" spans="1:17" ht="28.5" customHeight="1" x14ac:dyDescent="0.2">
      <c r="A29" s="10" t="s">
        <v>55</v>
      </c>
      <c r="B29" s="11" t="s">
        <v>52</v>
      </c>
      <c r="C29" s="11" t="s">
        <v>20</v>
      </c>
      <c r="D29" s="18">
        <v>0.01</v>
      </c>
      <c r="E29" s="12">
        <v>734.5</v>
      </c>
      <c r="F29" s="12">
        <v>7.3449999999999998</v>
      </c>
      <c r="G29" t="s">
        <v>59</v>
      </c>
      <c r="L29" s="17"/>
      <c r="M29" s="11"/>
      <c r="N29" s="13"/>
      <c r="O29" s="13"/>
      <c r="P29" s="13"/>
      <c r="Q29" s="13"/>
    </row>
    <row r="30" spans="1:17" ht="28.5" customHeight="1" x14ac:dyDescent="0.2">
      <c r="A30" s="10" t="s">
        <v>57</v>
      </c>
      <c r="B30" s="11" t="s">
        <v>54</v>
      </c>
      <c r="C30" s="11" t="s">
        <v>12</v>
      </c>
      <c r="D30" s="18">
        <v>93.6</v>
      </c>
      <c r="E30" s="12">
        <v>131.08000000000001</v>
      </c>
      <c r="F30" s="12">
        <v>12269.088</v>
      </c>
      <c r="G30" t="s">
        <v>59</v>
      </c>
      <c r="L30" s="17"/>
      <c r="M30" s="11"/>
      <c r="N30" s="13"/>
      <c r="O30" s="13"/>
      <c r="P30" s="13"/>
      <c r="Q30" s="13"/>
    </row>
    <row r="31" spans="1:17" ht="28.5" customHeight="1" x14ac:dyDescent="0.2">
      <c r="A31" s="10" t="s">
        <v>58</v>
      </c>
      <c r="B31" s="11" t="s">
        <v>56</v>
      </c>
      <c r="C31" s="11" t="s">
        <v>12</v>
      </c>
      <c r="D31" s="18">
        <v>11.53</v>
      </c>
      <c r="E31" s="12">
        <v>2.44</v>
      </c>
      <c r="F31" s="12">
        <v>28.133199999999999</v>
      </c>
      <c r="L31" s="17"/>
      <c r="M31" s="11"/>
      <c r="N31" s="13"/>
      <c r="O31" s="13"/>
      <c r="P31" s="13"/>
      <c r="Q31" s="13"/>
    </row>
    <row r="32" spans="1:17" ht="14.25" customHeight="1" x14ac:dyDescent="0.2">
      <c r="F32" s="14">
        <f>SUBTOTAL(109,F8:F31)</f>
        <v>124323.07259616</v>
      </c>
      <c r="L32" s="6"/>
      <c r="M32" s="11"/>
      <c r="N32" s="13"/>
      <c r="O32" s="13"/>
      <c r="P32" s="13"/>
      <c r="Q32" s="19">
        <f>SUMIF(L8:L31,"о",Q8:Q31)</f>
        <v>18583.608876159997</v>
      </c>
    </row>
    <row r="33" spans="6:6" x14ac:dyDescent="0.2">
      <c r="F33" s="19">
        <f>SUMIF(G8:G31,"о",F8:F31)</f>
        <v>18583.599434</v>
      </c>
    </row>
    <row r="36" spans="6:6" x14ac:dyDescent="0.2">
      <c r="F36" s="16"/>
    </row>
  </sheetData>
  <mergeCells count="7">
    <mergeCell ref="A7:F7"/>
    <mergeCell ref="A2:F2"/>
    <mergeCell ref="A3:A5"/>
    <mergeCell ref="B3:B5"/>
    <mergeCell ref="C3:C5"/>
    <mergeCell ref="D3:D5"/>
    <mergeCell ref="E3:F4"/>
  </mergeCells>
  <pageMargins left="0.6" right="0.4" top="0.65" bottom="0.4" header="0.4" footer="0.4"/>
  <pageSetup paperSize="9" scale="9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Расчет</vt:lpstr>
      <vt:lpstr>Расчет!Заголовки_для_печати</vt:lpstr>
      <vt:lpstr>Расчет!Извлечь</vt:lpstr>
      <vt:lpstr>Расчет!Область_печати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KLarin</dc:creator>
  <cp:lastModifiedBy>Elena</cp:lastModifiedBy>
  <dcterms:created xsi:type="dcterms:W3CDTF">2018-03-02T10:14:30Z</dcterms:created>
  <dcterms:modified xsi:type="dcterms:W3CDTF">2018-03-02T12:15:27Z</dcterms:modified>
</cp:coreProperties>
</file>