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blinnikova\Desktop\Блинникова А.А\АФИП\Тема для форума на excelworld.ru\"/>
    </mc:Choice>
  </mc:AlternateContent>
  <bookViews>
    <workbookView xWindow="0" yWindow="0" windowWidth="15345" windowHeight="4635" tabRatio="633"/>
  </bookViews>
  <sheets>
    <sheet name="АФЭГ" sheetId="1" r:id="rId1"/>
    <sheet name="Шаблон" sheetId="2" r:id="rId2"/>
    <sheet name="№02000000100" sheetId="5" r:id="rId3"/>
    <sheet name="№02000000101" sheetId="6" r:id="rId4"/>
  </sheets>
  <definedNames>
    <definedName name="_xlnm._FilterDatabase" localSheetId="2" hidden="1">№02000000100!$A$2:$AG$4</definedName>
    <definedName name="_xlnm._FilterDatabase" localSheetId="3" hidden="1">№02000000101!$A$2:$AG$3</definedName>
    <definedName name="_xlnm._FilterDatabase" localSheetId="0" hidden="1">АФЭГ!$A$2:$AB$4</definedName>
    <definedName name="Z_00797838_F625_4FFA_AC38_29357A99F94D_.wvu.FilterData" localSheetId="0" hidden="1">АФЭГ!$A$2:$AB$4</definedName>
    <definedName name="Z_07F945F8_88C4_4A92_A025_749B3B6CD476_.wvu.FilterData" localSheetId="0" hidden="1">АФЭГ!$A$2:$AB$4</definedName>
    <definedName name="Z_1D8FC476_7FD5_43CD_85CB_FB2ED26969F8_.wvu.FilterData" localSheetId="0" hidden="1">АФЭГ!$A$2:$AB$4</definedName>
    <definedName name="Z_36818295_F4CD_4094_98ED_DD69A2830A60_.wvu.FilterData" localSheetId="0" hidden="1">АФЭГ!$A$2:$AB$2</definedName>
    <definedName name="Z_3FD5A154_C2A5_457E_A6CB_83BBB2FB9E44_.wvu.FilterData" localSheetId="2" hidden="1">№02000000100!$A$2:$AG$4</definedName>
    <definedName name="Z_3FD5A154_C2A5_457E_A6CB_83BBB2FB9E44_.wvu.FilterData" localSheetId="3" hidden="1">№02000000101!$A$2:$AG$3</definedName>
    <definedName name="Z_3FD5A154_C2A5_457E_A6CB_83BBB2FB9E44_.wvu.FilterData" localSheetId="0" hidden="1">АФЭГ!$A$2:$AB$4</definedName>
    <definedName name="Z_40B0C757_D390_458E_8216_CEE316419312_.wvu.FilterData" localSheetId="2" hidden="1">№02000000100!$A$2:$AG$4</definedName>
    <definedName name="Z_48733723_280B_46D9_B2C8_844A865260FE_.wvu.FilterData" localSheetId="0" hidden="1">АФЭГ!$A$2:$N$4</definedName>
    <definedName name="Z_58565F11_BB77_4638_AF7C_1C87BA7F1E92_.wvu.FilterData" localSheetId="2" hidden="1">№02000000100!$A$2:$AG$4</definedName>
    <definedName name="Z_58565F11_BB77_4638_AF7C_1C87BA7F1E92_.wvu.FilterData" localSheetId="3" hidden="1">№02000000101!$A$2:$AG$3</definedName>
    <definedName name="Z_58565F11_BB77_4638_AF7C_1C87BA7F1E92_.wvu.FilterData" localSheetId="0" hidden="1">АФЭГ!$A$2:$AB$4</definedName>
    <definedName name="Z_5F4772A8_EA5E_4692_B1E1_4452D20AE36B_.wvu.FilterData" localSheetId="0" hidden="1">АФЭГ!$A$2:$N$4</definedName>
    <definedName name="Z_6068FAF0_32B8_4EDC_8F2C_C0CAD373728D_.wvu.FilterData" localSheetId="2" hidden="1">№02000000100!$A$2:$AG$4</definedName>
    <definedName name="Z_878989DC_AEA7_4F07_BA32_09E9E495A6B3_.wvu.FilterData" localSheetId="2" hidden="1">№02000000100!$A$2:$AG$4</definedName>
    <definedName name="Z_878989DC_AEA7_4F07_BA32_09E9E495A6B3_.wvu.FilterData" localSheetId="3" hidden="1">№02000000101!$A$2:$AG$3</definedName>
    <definedName name="Z_878989DC_AEA7_4F07_BA32_09E9E495A6B3_.wvu.FilterData" localSheetId="0" hidden="1">АФЭГ!$A$2:$AB$2</definedName>
    <definedName name="Z_B9F9E656_50DF_422B_9BDF_3B1ED9821EBB_.wvu.FilterData" localSheetId="0" hidden="1">АФЭГ!$A$2:$AB$4</definedName>
    <definedName name="Z_C169F70D_52E3_4EFD_96D4_41273E1F1EA8_.wvu.FilterData" localSheetId="0" hidden="1">АФЭГ!$A$2:$AB$4</definedName>
    <definedName name="Z_CF7BDED3_53A2_4B47_BFD0_BCAB024E7527_.wvu.FilterData" localSheetId="0" hidden="1">АФЭГ!$A$2:$AB$4</definedName>
    <definedName name="Z_DCF88879_8744_4012_AFBF_22BF48C64D4F_.wvu.FilterData" localSheetId="0" hidden="1">АФЭГ!$A$2:$AB$4</definedName>
    <definedName name="Z_E082A4F6_434A_4DD7_9B95_8AB5DEE8A302_.wvu.FilterData" localSheetId="2" hidden="1">№02000000100!$A$2:$AG$4</definedName>
    <definedName name="Z_E082A4F6_434A_4DD7_9B95_8AB5DEE8A302_.wvu.FilterData" localSheetId="3" hidden="1">№02000000101!$A$2:$AG$3</definedName>
    <definedName name="Z_E082A4F6_434A_4DD7_9B95_8AB5DEE8A302_.wvu.FilterData" localSheetId="0" hidden="1">АФЭГ!$A$2:$AB$4</definedName>
    <definedName name="Z_EF1AFF66_6DB0_4E22_8B81_240A1BCFEB29_.wvu.FilterData" localSheetId="0" hidden="1">АФЭГ!$A$2:$AB$4</definedName>
  </definedNames>
  <calcPr calcId="162913"/>
  <customWorkbookViews>
    <customWorkbookView name="Блинникова Александра Александровна - Личное представление" guid="{E082A4F6-434A-4DD7-9B95-8AB5DEE8A302}" mergeInterval="0" personalView="1" maximized="1" xWindow="-9" yWindow="-9" windowWidth="1938" windowHeight="1048" tabRatio="633" activeSheetId="89"/>
    <customWorkbookView name="Петраковский Александр Александрович - Личное представление" guid="{B17A01BE-ACA1-48D0-AC28-2ED629BE4A3B}" mergeInterval="0" personalView="1" maximized="1" xWindow="-8" yWindow="-8" windowWidth="1382" windowHeight="744" tabRatio="633" activeSheetId="90"/>
    <customWorkbookView name="Кудрявцев Евгений Андреевич - Личное представление" guid="{EF1AFF66-6DB0-4E22-8B81-240A1BCFEB29}" mergeInterval="0" personalView="1" maximized="1" xWindow="-9" yWindow="-9" windowWidth="1938" windowHeight="1048" tabRatio="633" activeSheetId="52"/>
    <customWorkbookView name="Байманова Светлана Юрьевна - Личное представление" guid="{7089A882-461E-436F-8358-23BC2DDAC503}" mergeInterval="0" personalView="1" maximized="1" xWindow="-9" yWindow="-9" windowWidth="1938" windowHeight="1048" tabRatio="633" activeSheetId="36"/>
    <customWorkbookView name="пользователь Microsoft Office — личное представление" guid="{23BDB10B-36CC-434A-A855-E7F3FB1AD82B}" mergeInterval="0" personalView="1" maximized="1" windowWidth="1280" windowHeight="541" tabRatio="0" activeSheetId="1"/>
    <customWorkbookView name="melnikov_av - Личное представление" guid="{48733723-280B-46D9-B2C8-844A865260FE}" mergeInterval="0" personalView="1" maximized="1" xWindow="1" yWindow="1" windowWidth="1902" windowHeight="784" tabRatio="633" activeSheetId="1"/>
    <customWorkbookView name="Арнаут Сергей Григорьевич - Личное представление" guid="{878989DC-AEA7-4F07-BA32-09E9E495A6B3}" mergeInterval="0" personalView="1" maximized="1" xWindow="2391" yWindow="-9" windowWidth="2418" windowHeight="1318" tabRatio="633" activeSheetId="90"/>
    <customWorkbookView name="Луговский Юрий Викторович - Личное представление" guid="{EC3091C4-6A07-4727-A26A-8DDE0AA7E52A}" mergeInterval="0" personalView="1" maximized="1" xWindow="-1928" yWindow="-321" windowWidth="1936" windowHeight="1056" tabRatio="633" activeSheetId="90"/>
    <customWorkbookView name="Филатова Надежда Владимировна - Личное представление" guid="{58565F11-BB77-4638-AF7C-1C87BA7F1E92}" mergeInterval="0" personalView="1" maximized="1" xWindow="-2409" yWindow="-9" windowWidth="2418" windowHeight="1331" tabRatio="633" activeSheetId="42"/>
    <customWorkbookView name="Девяткин Вячеслав Алексеевич - Личное представление" guid="{3FD5A154-C2A5-457E-A6CB-83BBB2FB9E44}" mergeInterval="0" personalView="1" maximized="1" xWindow="1358" yWindow="-8" windowWidth="1936" windowHeight="1056" tabRatio="633" activeSheetId="1"/>
  </customWorkbookViews>
  <fileRecoveryPr autoRecover="0"/>
</workbook>
</file>

<file path=xl/calcChain.xml><?xml version="1.0" encoding="utf-8"?>
<calcChain xmlns="http://schemas.openxmlformats.org/spreadsheetml/2006/main">
  <c r="L3" i="6" l="1"/>
  <c r="M3" i="6"/>
  <c r="M1" i="6"/>
  <c r="Y3" i="6"/>
  <c r="Z3" i="6"/>
  <c r="AA3" i="6"/>
  <c r="AB3" i="6"/>
  <c r="AC3" i="6"/>
  <c r="AF3" i="6"/>
  <c r="N1" i="6"/>
  <c r="AD3" i="6"/>
  <c r="AE3" i="6"/>
</calcChain>
</file>

<file path=xl/sharedStrings.xml><?xml version="1.0" encoding="utf-8"?>
<sst xmlns="http://schemas.openxmlformats.org/spreadsheetml/2006/main" count="158" uniqueCount="67">
  <si>
    <t>№</t>
  </si>
  <si>
    <t>Номенклатура</t>
  </si>
  <si>
    <t>Артикул</t>
  </si>
  <si>
    <t>Количество</t>
  </si>
  <si>
    <t>Ед.</t>
  </si>
  <si>
    <t>Поставщик</t>
  </si>
  <si>
    <t>Отличия артикула</t>
  </si>
  <si>
    <t>Отличие кол-ва</t>
  </si>
  <si>
    <t>Отличие номенклатуры</t>
  </si>
  <si>
    <t>Номер счета</t>
  </si>
  <si>
    <t>Поставлено на объект</t>
  </si>
  <si>
    <t>Ед. изм.</t>
  </si>
  <si>
    <t>Кол-во</t>
  </si>
  <si>
    <t>Цена закупа ед. Без НДС</t>
  </si>
  <si>
    <t>Учет доставки</t>
  </si>
  <si>
    <t>Коэффициент</t>
  </si>
  <si>
    <t>№ п/п</t>
  </si>
  <si>
    <t>Наименование Товара</t>
  </si>
  <si>
    <t>Технические характеристики</t>
  </si>
  <si>
    <t>Стоимость за ед. изм. без учета НДС, руб.</t>
  </si>
  <si>
    <t>Сумма без НДС, руб.</t>
  </si>
  <si>
    <t>Срок поставки</t>
  </si>
  <si>
    <t>Гарантийный срок</t>
  </si>
  <si>
    <t>СПЕЦИФИКАЦИЯ</t>
  </si>
  <si>
    <t>6 месяцев с даты поставки</t>
  </si>
  <si>
    <t>шт</t>
  </si>
  <si>
    <t>Стоимость продажи без НДС</t>
  </si>
  <si>
    <t>-</t>
  </si>
  <si>
    <t>Цена закупа ед. с НДС</t>
  </si>
  <si>
    <t>Сумма закупа без НДС</t>
  </si>
  <si>
    <t>№ Исх.</t>
  </si>
  <si>
    <t>Заказ</t>
  </si>
  <si>
    <t>Объект</t>
  </si>
  <si>
    <t>Заявка</t>
  </si>
  <si>
    <t>Спецификация</t>
  </si>
  <si>
    <t>Статус</t>
  </si>
  <si>
    <t>Особые условия</t>
  </si>
  <si>
    <t>Ответственный</t>
  </si>
  <si>
    <t>Сумма закупа БЕЗ НДС</t>
  </si>
  <si>
    <t>Сумма продажи БЕЗ НДС + доставка</t>
  </si>
  <si>
    <t>оформить спеку</t>
  </si>
  <si>
    <t>ИТОГО:</t>
  </si>
  <si>
    <t>ЗАЯВКА №02000000100</t>
  </si>
  <si>
    <t>№0279/07 от 30.01.2018</t>
  </si>
  <si>
    <t>№02000000100</t>
  </si>
  <si>
    <t>№15908/К/100</t>
  </si>
  <si>
    <t>№0278/07 от 30.01.2018</t>
  </si>
  <si>
    <t>№02000000101</t>
  </si>
  <si>
    <t>№15909/К/101</t>
  </si>
  <si>
    <t>присутствует бак</t>
  </si>
  <si>
    <t xml:space="preserve">Предельный срок поставки </t>
  </si>
  <si>
    <t>Согласовать до</t>
  </si>
  <si>
    <t xml:space="preserve">Счет на оплату В-13586 от 20 февраля 2018 г. </t>
  </si>
  <si>
    <t>Реальный закуп с НДС</t>
  </si>
  <si>
    <t>Дата размещения</t>
  </si>
  <si>
    <t>Способ размещения</t>
  </si>
  <si>
    <t xml:space="preserve">Оплатить до </t>
  </si>
  <si>
    <t>Планируемый срок поставки</t>
  </si>
  <si>
    <t>Магистральный газопровод</t>
  </si>
  <si>
    <t>Поставщик1</t>
  </si>
  <si>
    <t>Иванов</t>
  </si>
  <si>
    <t>Магистральный газопровод1</t>
  </si>
  <si>
    <t>Товар1</t>
  </si>
  <si>
    <t>Товар2</t>
  </si>
  <si>
    <t>Способ размещения1</t>
  </si>
  <si>
    <t>Способ размещения2</t>
  </si>
  <si>
    <t>ЗАЯВКА №02000000101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</si>
</sst>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6" formatCode="#,##0.00\ &quot;₽&quot;"/>
  </numFmts>
  <fonts count="7" x14ac:knownFonts="1">
    <font>
      <sz val="8"/>
      <name val="Arial"/>
      <family val="2"/>
    </font>
    <font>
      <sz val="8"/>
      <color indexed="59"/>
      <name val="Arial"/>
      <family val="2"/>
      <charset val="204"/>
    </font>
    <font>
      <sz val="8"/>
      <name val="Arial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theme="5" tint="0.39997558519241921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186" fontId="2" fillId="2" borderId="1" xfId="1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0" fontId="2" fillId="0" borderId="0" xfId="1"/>
    <xf numFmtId="0" fontId="1" fillId="3" borderId="2" xfId="1" applyNumberFormat="1" applyFont="1" applyFill="1" applyBorder="1" applyAlignment="1">
      <alignment horizontal="center" vertical="center" wrapText="1"/>
    </xf>
    <xf numFmtId="0" fontId="1" fillId="4" borderId="2" xfId="1" applyNumberFormat="1" applyFont="1" applyFill="1" applyBorder="1" applyAlignment="1">
      <alignment horizontal="center" vertical="center" wrapText="1"/>
    </xf>
    <xf numFmtId="0" fontId="1" fillId="5" borderId="2" xfId="1" applyNumberFormat="1" applyFont="1" applyFill="1" applyBorder="1" applyAlignment="1">
      <alignment horizontal="center" vertical="center" wrapText="1"/>
    </xf>
    <xf numFmtId="0" fontId="2" fillId="6" borderId="0" xfId="1" applyFill="1"/>
    <xf numFmtId="0" fontId="3" fillId="7" borderId="1" xfId="1" applyFont="1" applyFill="1" applyBorder="1" applyAlignment="1">
      <alignment horizontal="center" vertical="center" wrapText="1"/>
    </xf>
    <xf numFmtId="4" fontId="3" fillId="7" borderId="1" xfId="1" applyNumberFormat="1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14" fontId="2" fillId="0" borderId="1" xfId="1" applyNumberFormat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 wrapText="1"/>
    </xf>
    <xf numFmtId="0" fontId="2" fillId="0" borderId="1" xfId="1" applyBorder="1"/>
    <xf numFmtId="0" fontId="2" fillId="0" borderId="0" xfId="1" applyBorder="1"/>
    <xf numFmtId="0" fontId="2" fillId="0" borderId="0" xfId="1" applyAlignment="1">
      <alignment horizontal="left"/>
    </xf>
    <xf numFmtId="0" fontId="0" fillId="2" borderId="1" xfId="1" applyNumberFormat="1" applyFont="1" applyFill="1" applyBorder="1" applyAlignment="1">
      <alignment horizontal="center" vertical="center" wrapText="1"/>
    </xf>
    <xf numFmtId="0" fontId="2" fillId="0" borderId="0" xfId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1" fontId="5" fillId="2" borderId="0" xfId="1" applyNumberFormat="1" applyFont="1" applyFill="1" applyBorder="1" applyAlignment="1">
      <alignment horizontal="center" vertical="center"/>
    </xf>
    <xf numFmtId="0" fontId="2" fillId="2" borderId="0" xfId="1" applyNumberFormat="1" applyFont="1" applyFill="1" applyBorder="1" applyAlignment="1">
      <alignment horizontal="center" vertical="center" wrapText="1"/>
    </xf>
    <xf numFmtId="2" fontId="2" fillId="0" borderId="0" xfId="1" applyNumberFormat="1" applyBorder="1" applyAlignment="1">
      <alignment horizontal="center" vertical="center"/>
    </xf>
    <xf numFmtId="0" fontId="2" fillId="2" borderId="0" xfId="1" applyNumberFormat="1" applyFont="1" applyFill="1" applyBorder="1" applyAlignment="1">
      <alignment horizontal="center" vertical="center"/>
    </xf>
    <xf numFmtId="186" fontId="2" fillId="2" borderId="0" xfId="1" applyNumberFormat="1" applyFont="1" applyFill="1" applyBorder="1" applyAlignment="1">
      <alignment horizontal="center" vertical="center"/>
    </xf>
    <xf numFmtId="0" fontId="2" fillId="6" borderId="0" xfId="1" applyFill="1" applyBorder="1"/>
    <xf numFmtId="4" fontId="2" fillId="2" borderId="0" xfId="1" applyNumberFormat="1" applyFont="1" applyFill="1" applyBorder="1" applyAlignment="1">
      <alignment horizontal="center" vertical="center"/>
    </xf>
    <xf numFmtId="14" fontId="2" fillId="0" borderId="0" xfId="1" applyNumberFormat="1" applyBorder="1" applyAlignment="1">
      <alignment horizontal="center" vertical="center"/>
    </xf>
    <xf numFmtId="0" fontId="4" fillId="8" borderId="0" xfId="1" applyFont="1" applyFill="1" applyBorder="1" applyAlignment="1">
      <alignment horizontal="center" vertical="center" wrapText="1"/>
    </xf>
    <xf numFmtId="0" fontId="6" fillId="2" borderId="3" xfId="1" applyNumberFormat="1" applyFont="1" applyFill="1" applyBorder="1" applyAlignment="1">
      <alignment horizontal="center" vertical="center" wrapText="1"/>
    </xf>
    <xf numFmtId="186" fontId="2" fillId="2" borderId="3" xfId="1" applyNumberFormat="1" applyFont="1" applyFill="1" applyBorder="1" applyAlignment="1">
      <alignment horizontal="center" vertical="center"/>
    </xf>
    <xf numFmtId="0" fontId="1" fillId="3" borderId="1" xfId="1" applyNumberFormat="1" applyFont="1" applyFill="1" applyBorder="1" applyAlignment="1">
      <alignment horizontal="center" vertical="center" wrapText="1"/>
    </xf>
    <xf numFmtId="0" fontId="1" fillId="4" borderId="1" xfId="1" applyNumberFormat="1" applyFont="1" applyFill="1" applyBorder="1" applyAlignment="1">
      <alignment horizontal="center" vertical="center" wrapText="1"/>
    </xf>
    <xf numFmtId="0" fontId="1" fillId="5" borderId="1" xfId="1" applyNumberFormat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94304"/>
      <rgbColor rgb="00993366"/>
      <rgbColor rgb="00B3AC86"/>
      <rgbColor rgb="00CCFFFF"/>
      <rgbColor rgb="00F5F2DD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  <pageSetUpPr autoPageBreaks="0"/>
  </sheetPr>
  <dimension ref="A1:N4"/>
  <sheetViews>
    <sheetView tabSelected="1" zoomScale="85" zoomScaleNormal="85" workbookViewId="0">
      <selection activeCell="D37" sqref="D37"/>
    </sheetView>
  </sheetViews>
  <sheetFormatPr defaultColWidth="10.6640625" defaultRowHeight="11.25" outlineLevelCol="1" x14ac:dyDescent="0.2"/>
  <cols>
    <col min="1" max="1" width="6.1640625" customWidth="1" outlineLevel="1"/>
    <col min="2" max="2" width="15.83203125" customWidth="1" outlineLevel="1"/>
    <col min="3" max="3" width="20.5" customWidth="1" outlineLevel="1"/>
    <col min="4" max="4" width="56.5" customWidth="1" outlineLevel="1"/>
    <col min="5" max="5" width="21.5" customWidth="1" outlineLevel="1"/>
    <col min="6" max="6" width="23.6640625" customWidth="1" outlineLevel="1"/>
    <col min="7" max="7" width="33.5" customWidth="1" outlineLevel="1"/>
    <col min="8" max="8" width="19.33203125" customWidth="1" outlineLevel="1"/>
    <col min="9" max="9" width="17.83203125" customWidth="1" outlineLevel="1"/>
    <col min="10" max="10" width="26.33203125" customWidth="1" outlineLevel="1"/>
    <col min="11" max="11" width="21.83203125" customWidth="1" outlineLevel="1"/>
    <col min="12" max="12" width="22.33203125" customWidth="1" outlineLevel="1"/>
    <col min="13" max="13" width="23.5" customWidth="1" outlineLevel="1"/>
    <col min="14" max="14" width="12.83203125" customWidth="1" outlineLevel="1"/>
    <col min="15" max="15" width="12.33203125" customWidth="1"/>
    <col min="16" max="16" width="27" customWidth="1"/>
    <col min="17" max="17" width="19.33203125" customWidth="1"/>
    <col min="18" max="18" width="20.6640625" customWidth="1"/>
    <col min="19" max="19" width="22.6640625" customWidth="1"/>
    <col min="20" max="20" width="19" customWidth="1"/>
    <col min="21" max="21" width="18.5" customWidth="1"/>
    <col min="22" max="27" width="13.33203125" customWidth="1"/>
  </cols>
  <sheetData>
    <row r="1" spans="1:14" x14ac:dyDescent="0.2">
      <c r="K1" t="s">
        <v>41</v>
      </c>
      <c r="L1">
        <v>576157.64999999991</v>
      </c>
      <c r="M1">
        <v>1841524.59</v>
      </c>
      <c r="N1">
        <v>3.1962165042848958</v>
      </c>
    </row>
    <row r="2" spans="1:14" ht="44.45" customHeight="1" x14ac:dyDescent="0.2">
      <c r="A2" t="s">
        <v>0</v>
      </c>
      <c r="B2" t="s">
        <v>30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50</v>
      </c>
      <c r="I2" t="s">
        <v>51</v>
      </c>
      <c r="J2" t="s">
        <v>36</v>
      </c>
      <c r="K2" t="s">
        <v>37</v>
      </c>
      <c r="L2" t="s">
        <v>38</v>
      </c>
      <c r="M2" t="s">
        <v>39</v>
      </c>
      <c r="N2" t="s">
        <v>15</v>
      </c>
    </row>
    <row r="3" spans="1:14" x14ac:dyDescent="0.2">
      <c r="A3">
        <v>1</v>
      </c>
      <c r="B3" t="s">
        <v>43</v>
      </c>
      <c r="C3">
        <v>15908</v>
      </c>
      <c r="D3" t="s">
        <v>58</v>
      </c>
      <c r="E3" t="s">
        <v>44</v>
      </c>
      <c r="F3" t="s">
        <v>45</v>
      </c>
      <c r="G3" t="s">
        <v>40</v>
      </c>
      <c r="H3">
        <v>43301</v>
      </c>
      <c r="I3">
        <v>43178</v>
      </c>
      <c r="J3" t="s">
        <v>49</v>
      </c>
      <c r="K3" t="s">
        <v>60</v>
      </c>
      <c r="L3">
        <v>192052.55</v>
      </c>
      <c r="M3">
        <v>613841.53</v>
      </c>
      <c r="N3">
        <v>3.1962165042848953</v>
      </c>
    </row>
    <row r="4" spans="1:14" x14ac:dyDescent="0.2">
      <c r="A4">
        <v>2</v>
      </c>
      <c r="B4" t="s">
        <v>46</v>
      </c>
      <c r="C4">
        <v>15909</v>
      </c>
      <c r="D4" t="s">
        <v>61</v>
      </c>
      <c r="E4" t="s">
        <v>47</v>
      </c>
      <c r="F4" t="s">
        <v>48</v>
      </c>
      <c r="G4" t="s">
        <v>40</v>
      </c>
      <c r="H4">
        <v>43301</v>
      </c>
      <c r="I4">
        <v>43178</v>
      </c>
      <c r="J4" t="s">
        <v>49</v>
      </c>
      <c r="K4" t="s">
        <v>60</v>
      </c>
      <c r="L4">
        <v>192052.55</v>
      </c>
      <c r="M4">
        <v>613841.53</v>
      </c>
      <c r="N4">
        <v>3.1962165042848953</v>
      </c>
    </row>
  </sheetData>
  <customSheetViews>
    <customSheetView guid="{E082A4F6-434A-4DD7-9B95-8AB5DEE8A302}" scale="85" topLeftCell="A70">
      <selection activeCell="E86" sqref="E86"/>
      <pageMargins left="0.75" right="0.75" top="1" bottom="1" header="0.5" footer="0.5"/>
      <pageSetup paperSize="9" orientation="portrait" verticalDpi="300" r:id="rId1"/>
      <headerFooter alignWithMargins="0"/>
    </customSheetView>
    <customSheetView guid="{B17A01BE-ACA1-48D0-AC28-2ED629BE4A3B}" scale="90" topLeftCell="B1">
      <pane ySplit="1" topLeftCell="A80" activePane="bottomLeft" state="frozen"/>
      <selection pane="bottomLeft" activeCell="E87" sqref="E87"/>
      <pageMargins left="0.75" right="0.75" top="1" bottom="1" header="0.5" footer="0.5"/>
      <pageSetup paperSize="9" orientation="portrait" verticalDpi="300" r:id="rId2"/>
      <headerFooter alignWithMargins="0"/>
    </customSheetView>
    <customSheetView guid="{EF1AFF66-6DB0-4E22-8B81-240A1BCFEB29}" scale="90">
      <pane ySplit="1" topLeftCell="A80" activePane="bottomLeft" state="frozen"/>
      <selection pane="bottomLeft" activeCell="K49" sqref="K49:K84"/>
      <pageMargins left="0.75" right="0.75" top="1" bottom="1" header="0.5" footer="0.5"/>
      <pageSetup paperSize="9" orientation="portrait" verticalDpi="300" r:id="rId3"/>
      <headerFooter alignWithMargins="0"/>
    </customSheetView>
    <customSheetView guid="{7089A882-461E-436F-8358-23BC2DDAC503}" scale="90">
      <pane ySplit="1" topLeftCell="A29" activePane="bottomLeft" state="frozen"/>
      <selection pane="bottomLeft" activeCell="E33" sqref="E33"/>
      <pageMargins left="0.75" right="0.75" top="1" bottom="1" header="0.5" footer="0.5"/>
      <pageSetup paperSize="9" orientation="portrait" verticalDpi="300" r:id="rId4"/>
      <headerFooter alignWithMargins="0"/>
    </customSheetView>
    <customSheetView guid="{23BDB10B-36CC-434A-A855-E7F3FB1AD82B}" scale="118">
      <selection activeCell="F12" sqref="F12"/>
      <pageMargins left="0.75" right="0.75" top="1" bottom="1" header="0.5" footer="0.5"/>
      <pageSetup paperSize="9" orientation="portrait" verticalDpi="300"/>
      <headerFooter alignWithMargins="0"/>
    </customSheetView>
    <customSheetView guid="{48733723-280B-46D9-B2C8-844A865260FE}" scale="90">
      <pane ySplit="1" topLeftCell="A80" activePane="bottomLeft" state="frozen"/>
      <selection pane="bottomLeft" activeCell="G85" sqref="G85"/>
      <pageMargins left="0.75" right="0.75" top="1" bottom="1" header="0.5" footer="0.5"/>
      <pageSetup paperSize="9" orientation="portrait" verticalDpi="300" r:id="rId5"/>
      <headerFooter alignWithMargins="0"/>
    </customSheetView>
    <customSheetView guid="{878989DC-AEA7-4F07-BA32-09E9E495A6B3}" scale="85">
      <pane ySplit="1" topLeftCell="A77" activePane="bottomLeft" state="frozen"/>
      <selection pane="bottomLeft" activeCell="E87" sqref="E87"/>
      <pageMargins left="0.75" right="0.75" top="1" bottom="1" header="0.5" footer="0.5"/>
      <pageSetup paperSize="9" orientation="portrait" verticalDpi="300" r:id="rId6"/>
      <headerFooter alignWithMargins="0"/>
    </customSheetView>
    <customSheetView guid="{EC3091C4-6A07-4727-A26A-8DDE0AA7E52A}" scale="90">
      <pane ySplit="1" topLeftCell="A77" activePane="bottomLeft" state="frozen"/>
      <selection pane="bottomLeft" activeCell="E87" sqref="E87"/>
      <pageMargins left="0.75" right="0.75" top="1" bottom="1" header="0.5" footer="0.5"/>
      <pageSetup paperSize="9" orientation="portrait" verticalDpi="300" r:id="rId7"/>
      <headerFooter alignWithMargins="0"/>
    </customSheetView>
    <customSheetView guid="{58565F11-BB77-4638-AF7C-1C87BA7F1E92}" scale="90" filter="1" showAutoFilter="1">
      <pane ySplit="1" topLeftCell="A2" activePane="bottomLeft" state="frozen"/>
      <selection pane="bottomLeft" activeCell="E34" sqref="E34"/>
      <pageMargins left="0.75" right="0.75" top="1" bottom="1" header="0.5" footer="0.5"/>
      <pageSetup paperSize="9" orientation="portrait" verticalDpi="300" r:id="rId8"/>
      <headerFooter alignWithMargins="0"/>
      <autoFilter ref="B1:AL1">
        <filterColumn colId="10">
          <filters>
            <filter val="Надя"/>
          </filters>
        </filterColumn>
      </autoFilter>
    </customSheetView>
    <customSheetView guid="{3FD5A154-C2A5-457E-A6CB-83BBB2FB9E44}" scale="85" topLeftCell="A10">
      <selection activeCell="I31" sqref="I31"/>
      <pageMargins left="0.75" right="0.75" top="1" bottom="1" header="0.5" footer="0.5"/>
      <pageSetup paperSize="9" orientation="portrait" verticalDpi="300" r:id="rId9"/>
      <headerFooter alignWithMargins="0"/>
    </customSheetView>
  </customSheetViews>
  <phoneticPr fontId="0" type="noConversion"/>
  <hyperlinks>
    <hyperlink ref="E4" location="№02000000101!A1" display="№02000000101"/>
    <hyperlink ref="E3" location="№02000000100!A1" display="№02000000100"/>
  </hyperlinks>
  <pageMargins left="0.75" right="0.75" top="1" bottom="1" header="0.5" footer="0.5"/>
  <pageSetup paperSize="9" orientation="portrait" verticalDpi="300" r:id="rId1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F4"/>
  <sheetViews>
    <sheetView workbookViewId="0">
      <selection activeCell="B3" sqref="B3"/>
    </sheetView>
  </sheetViews>
  <sheetFormatPr defaultRowHeight="11.25" x14ac:dyDescent="0.2"/>
  <cols>
    <col min="1" max="1" width="3.6640625" style="19" customWidth="1"/>
    <col min="2" max="2" width="36" style="19" customWidth="1"/>
    <col min="3" max="3" width="26.33203125" style="19" customWidth="1"/>
    <col min="4" max="4" width="18.5" style="19" customWidth="1"/>
    <col min="5" max="5" width="13.5" style="3" customWidth="1"/>
    <col min="6" max="6" width="14.5" style="3" customWidth="1"/>
    <col min="7" max="7" width="11.5" style="3" customWidth="1"/>
    <col min="8" max="8" width="13" style="3" customWidth="1"/>
    <col min="9" max="9" width="6.5" style="3" customWidth="1"/>
    <col min="10" max="10" width="14.33203125" style="3" customWidth="1"/>
    <col min="11" max="11" width="13.33203125" style="3" customWidth="1"/>
    <col min="12" max="12" width="12.5" style="3" customWidth="1"/>
    <col min="13" max="13" width="12" style="3" customWidth="1"/>
    <col min="14" max="14" width="14.33203125" style="3" customWidth="1"/>
    <col min="15" max="15" width="14.6640625" style="3" customWidth="1"/>
    <col min="16" max="16" width="17.5" style="3" customWidth="1"/>
    <col min="17" max="21" width="15" style="3" customWidth="1"/>
    <col min="22" max="22" width="9" style="3" customWidth="1"/>
    <col min="23" max="23" width="7.6640625" style="3" customWidth="1"/>
    <col min="24" max="24" width="9.33203125" style="7"/>
    <col min="25" max="25" width="12.33203125" style="3" customWidth="1"/>
    <col min="26" max="26" width="36.5" style="3" customWidth="1"/>
    <col min="27" max="27" width="20.33203125" style="3" customWidth="1"/>
    <col min="28" max="28" width="10.6640625" style="3" customWidth="1"/>
    <col min="29" max="29" width="10.5" style="3" customWidth="1"/>
    <col min="30" max="30" width="23.33203125" style="3" customWidth="1"/>
    <col min="31" max="31" width="16.33203125" style="3" customWidth="1"/>
    <col min="32" max="32" width="17.5" style="3" customWidth="1"/>
    <col min="33" max="16384" width="9.33203125" style="3"/>
  </cols>
  <sheetData>
    <row r="1" spans="1:32" s="18" customFormat="1" x14ac:dyDescent="0.2">
      <c r="A1" s="23"/>
      <c r="B1" s="32" t="s">
        <v>42</v>
      </c>
      <c r="C1" s="24"/>
      <c r="D1" s="24"/>
      <c r="E1" s="25"/>
      <c r="F1" s="25"/>
      <c r="G1" s="25"/>
      <c r="H1" s="25"/>
      <c r="I1" s="26"/>
      <c r="J1" s="27"/>
      <c r="K1" s="27"/>
      <c r="L1" s="27"/>
      <c r="M1" s="33">
        <v>2</v>
      </c>
      <c r="N1" s="33">
        <v>1</v>
      </c>
      <c r="O1" s="24"/>
      <c r="P1" s="24"/>
      <c r="Q1" s="21"/>
      <c r="R1" s="21"/>
      <c r="S1" s="21"/>
      <c r="T1" s="21"/>
      <c r="U1" s="21"/>
      <c r="V1" s="21"/>
      <c r="W1" s="21"/>
      <c r="X1" s="28"/>
      <c r="Y1" s="23"/>
      <c r="Z1" s="24"/>
      <c r="AA1" s="26"/>
      <c r="AB1" s="26"/>
      <c r="AC1" s="25"/>
      <c r="AD1" s="29"/>
      <c r="AE1" s="29"/>
      <c r="AF1" s="30"/>
    </row>
    <row r="2" spans="1:32" ht="33.75" x14ac:dyDescent="0.2">
      <c r="A2" s="34" t="s">
        <v>0</v>
      </c>
      <c r="B2" s="34" t="s">
        <v>1</v>
      </c>
      <c r="C2" s="34" t="s">
        <v>8</v>
      </c>
      <c r="D2" s="34" t="s">
        <v>2</v>
      </c>
      <c r="E2" s="34" t="s">
        <v>6</v>
      </c>
      <c r="F2" s="34" t="s">
        <v>3</v>
      </c>
      <c r="G2" s="34" t="s">
        <v>10</v>
      </c>
      <c r="H2" s="34" t="s">
        <v>7</v>
      </c>
      <c r="I2" s="34" t="s">
        <v>4</v>
      </c>
      <c r="J2" s="34" t="s">
        <v>53</v>
      </c>
      <c r="K2" s="34" t="s">
        <v>28</v>
      </c>
      <c r="L2" s="34" t="s">
        <v>13</v>
      </c>
      <c r="M2" s="34" t="s">
        <v>29</v>
      </c>
      <c r="N2" s="34" t="s">
        <v>26</v>
      </c>
      <c r="O2" s="34" t="s">
        <v>5</v>
      </c>
      <c r="P2" s="34" t="s">
        <v>9</v>
      </c>
      <c r="Q2" s="34" t="s">
        <v>57</v>
      </c>
      <c r="R2" s="34" t="s">
        <v>54</v>
      </c>
      <c r="S2" s="34" t="s">
        <v>55</v>
      </c>
      <c r="T2" s="34" t="s">
        <v>56</v>
      </c>
      <c r="U2" s="34" t="s">
        <v>57</v>
      </c>
      <c r="V2" s="35" t="s">
        <v>14</v>
      </c>
      <c r="W2" s="36" t="s">
        <v>15</v>
      </c>
      <c r="Y2" s="8" t="s">
        <v>16</v>
      </c>
      <c r="Z2" s="8" t="s">
        <v>17</v>
      </c>
      <c r="AA2" s="8" t="s">
        <v>18</v>
      </c>
      <c r="AB2" s="8" t="s">
        <v>11</v>
      </c>
      <c r="AC2" s="8" t="s">
        <v>12</v>
      </c>
      <c r="AD2" s="9" t="s">
        <v>19</v>
      </c>
      <c r="AE2" s="8" t="s">
        <v>20</v>
      </c>
      <c r="AF2" s="8" t="s">
        <v>21</v>
      </c>
    </row>
    <row r="3" spans="1:32" x14ac:dyDescent="0.2">
      <c r="A3" s="10">
        <v>1</v>
      </c>
      <c r="B3" s="11"/>
      <c r="C3" s="11"/>
      <c r="D3" s="11" t="s">
        <v>27</v>
      </c>
      <c r="E3" s="12"/>
      <c r="F3" s="12">
        <v>1</v>
      </c>
      <c r="G3" s="12"/>
      <c r="H3" s="12"/>
      <c r="I3" s="13" t="s">
        <v>25</v>
      </c>
      <c r="J3" s="1">
        <v>0</v>
      </c>
      <c r="K3" s="1">
        <v>1.18</v>
      </c>
      <c r="L3" s="1">
        <v>1</v>
      </c>
      <c r="M3" s="1">
        <v>1</v>
      </c>
      <c r="N3" s="1">
        <v>1</v>
      </c>
      <c r="O3" s="11"/>
      <c r="P3" s="11"/>
      <c r="Q3" s="14">
        <v>2</v>
      </c>
      <c r="R3" s="14"/>
      <c r="S3" s="14"/>
      <c r="T3" s="14"/>
      <c r="U3" s="14"/>
      <c r="V3" s="14">
        <v>0</v>
      </c>
      <c r="W3" s="14">
        <v>1</v>
      </c>
      <c r="Y3" s="10">
        <v>1</v>
      </c>
      <c r="Z3" s="11">
        <v>0</v>
      </c>
      <c r="AA3" s="13" t="s">
        <v>27</v>
      </c>
      <c r="AB3" s="13" t="s">
        <v>25</v>
      </c>
      <c r="AC3" s="12">
        <v>1</v>
      </c>
      <c r="AD3" s="2">
        <v>1</v>
      </c>
      <c r="AE3" s="2">
        <v>1</v>
      </c>
      <c r="AF3" s="15">
        <v>43189</v>
      </c>
    </row>
    <row r="4" spans="1:32" x14ac:dyDescent="0.2">
      <c r="A4" s="10">
        <v>2</v>
      </c>
      <c r="B4" s="11"/>
      <c r="C4" s="11"/>
      <c r="D4" s="11" t="s">
        <v>27</v>
      </c>
      <c r="E4" s="12"/>
      <c r="F4" s="12">
        <v>1</v>
      </c>
      <c r="G4" s="12"/>
      <c r="H4" s="12"/>
      <c r="I4" s="13" t="s">
        <v>25</v>
      </c>
      <c r="J4" s="1">
        <v>0</v>
      </c>
      <c r="K4" s="1">
        <v>1.18</v>
      </c>
      <c r="L4" s="1">
        <v>1</v>
      </c>
      <c r="M4" s="1">
        <v>1</v>
      </c>
      <c r="N4" s="1">
        <v>0</v>
      </c>
      <c r="O4" s="11"/>
      <c r="P4" s="11"/>
      <c r="Q4" s="14">
        <v>2</v>
      </c>
      <c r="R4" s="14"/>
      <c r="S4" s="14"/>
      <c r="T4" s="14"/>
      <c r="U4" s="14"/>
      <c r="V4" s="17"/>
      <c r="W4" s="17"/>
      <c r="Y4" s="10"/>
      <c r="Z4" s="11"/>
      <c r="AA4" s="13"/>
      <c r="AB4" s="13"/>
      <c r="AC4" s="12"/>
      <c r="AD4" s="14"/>
      <c r="AE4" s="14"/>
      <c r="AF4" s="15">
        <v>43189</v>
      </c>
    </row>
  </sheetData>
  <customSheetViews>
    <customSheetView guid="{E082A4F6-434A-4DD7-9B95-8AB5DEE8A302}">
      <selection sqref="A1:IV65536"/>
      <pageMargins left="0.75" right="0.75" top="1" bottom="1" header="0.3" footer="0.3"/>
      <headerFooter alignWithMargins="0"/>
    </customSheetView>
    <customSheetView guid="{B17A01BE-ACA1-48D0-AC28-2ED629BE4A3B}">
      <selection sqref="A1:IV65536"/>
      <pageMargins left="0.75" right="0.75" top="1" bottom="1" header="0.3" footer="0.3"/>
      <headerFooter alignWithMargins="0"/>
    </customSheetView>
    <customSheetView guid="{EF1AFF66-6DB0-4E22-8B81-240A1BCFEB29}">
      <selection sqref="A1:IV65536"/>
      <pageMargins left="0.75" right="0.75" top="1" bottom="1" header="0.3" footer="0.3"/>
      <headerFooter alignWithMargins="0"/>
    </customSheetView>
    <customSheetView guid="{7089A882-461E-436F-8358-23BC2DDAC503}">
      <selection sqref="A1:IV65536"/>
      <pageMargins left="0.75" right="0.75" top="1" bottom="1" header="0.3" footer="0.3"/>
      <headerFooter alignWithMargins="0"/>
    </customSheetView>
    <customSheetView guid="{48733723-280B-46D9-B2C8-844A865260FE}">
      <selection sqref="A1:IV65536"/>
      <pageMargins left="0.75" right="0.75" top="1" bottom="1" header="0.3" footer="0.3"/>
      <headerFooter alignWithMargins="0"/>
    </customSheetView>
    <customSheetView guid="{878989DC-AEA7-4F07-BA32-09E9E495A6B3}">
      <selection activeCell="J2" sqref="J2:U2"/>
      <pageMargins left="0.75" right="0.75" top="1" bottom="1" header="0.3" footer="0.3"/>
      <headerFooter alignWithMargins="0"/>
    </customSheetView>
    <customSheetView guid="{EC3091C4-6A07-4727-A26A-8DDE0AA7E52A}">
      <selection sqref="A1:IV65536"/>
      <pageMargins left="0.75" right="0.75" top="1" bottom="1" header="0.3" footer="0.3"/>
      <headerFooter alignWithMargins="0"/>
    </customSheetView>
    <customSheetView guid="{58565F11-BB77-4638-AF7C-1C87BA7F1E92}">
      <selection sqref="A1:IV65536"/>
      <pageMargins left="0.75" right="0.75" top="1" bottom="1" header="0.3" footer="0.3"/>
      <headerFooter alignWithMargins="0"/>
    </customSheetView>
    <customSheetView guid="{3FD5A154-C2A5-457E-A6CB-83BBB2FB9E44}">
      <selection sqref="A1:IV65536"/>
      <pageMargins left="0.75" right="0.75" top="1" bottom="1" header="0.3" footer="0.3"/>
      <headerFooter alignWithMargins="0"/>
    </customSheetView>
  </customSheetViews>
  <hyperlinks>
    <hyperlink ref="E2" location="№02000001170!A1" display="№02000001170"/>
  </hyperlinks>
  <pageMargins left="0.75" right="0.75" top="1" bottom="1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G4"/>
  <sheetViews>
    <sheetView workbookViewId="0">
      <selection activeCell="E16" sqref="E16"/>
    </sheetView>
  </sheetViews>
  <sheetFormatPr defaultRowHeight="11.25" x14ac:dyDescent="0.2"/>
  <cols>
    <col min="1" max="1" width="3.6640625" style="19" customWidth="1"/>
    <col min="2" max="2" width="36" style="19" customWidth="1"/>
    <col min="3" max="3" width="26.33203125" style="19" customWidth="1"/>
    <col min="4" max="4" width="18.5" style="19" customWidth="1"/>
    <col min="5" max="5" width="13.5" style="3" customWidth="1"/>
    <col min="6" max="6" width="14.5" style="3" customWidth="1"/>
    <col min="7" max="7" width="11.5" style="3" customWidth="1"/>
    <col min="8" max="8" width="13" style="3" customWidth="1"/>
    <col min="9" max="9" width="6.5" style="3" customWidth="1"/>
    <col min="10" max="10" width="13.5" style="3" customWidth="1"/>
    <col min="11" max="11" width="13.33203125" style="3" customWidth="1"/>
    <col min="12" max="12" width="12.5" style="3" customWidth="1"/>
    <col min="13" max="13" width="12" style="3" customWidth="1"/>
    <col min="14" max="14" width="14.33203125" style="3" customWidth="1"/>
    <col min="15" max="15" width="14.6640625" style="3" customWidth="1"/>
    <col min="16" max="16" width="17.5" style="3" customWidth="1"/>
    <col min="17" max="21" width="15" style="3" customWidth="1"/>
    <col min="22" max="22" width="9" style="3" customWidth="1"/>
    <col min="23" max="23" width="7.6640625" style="3" customWidth="1"/>
    <col min="25" max="25" width="12.33203125" style="3" customWidth="1"/>
    <col min="26" max="26" width="36.5" style="3" customWidth="1"/>
    <col min="27" max="27" width="20.33203125" style="3" customWidth="1"/>
    <col min="28" max="28" width="10.6640625" style="3" customWidth="1"/>
    <col min="29" max="29" width="10.5" style="3" customWidth="1"/>
    <col min="30" max="30" width="23.33203125" style="3" customWidth="1"/>
    <col min="31" max="31" width="16.33203125" style="3" customWidth="1"/>
    <col min="32" max="32" width="17.5" style="3" customWidth="1"/>
    <col min="33" max="33" width="19.5" style="3" customWidth="1"/>
    <col min="34" max="16384" width="9.33203125" style="3"/>
  </cols>
  <sheetData>
    <row r="1" spans="1:33" s="18" customFormat="1" ht="12.75" x14ac:dyDescent="0.2">
      <c r="A1" s="23"/>
      <c r="B1" s="32" t="s">
        <v>42</v>
      </c>
      <c r="C1" s="24"/>
      <c r="D1" s="24"/>
      <c r="E1" s="25"/>
      <c r="F1" s="25"/>
      <c r="G1" s="25"/>
      <c r="H1" s="25"/>
      <c r="I1" s="26"/>
      <c r="J1" s="27"/>
      <c r="K1" s="27"/>
      <c r="L1" s="27"/>
      <c r="M1" s="33">
        <v>192052.55</v>
      </c>
      <c r="N1" s="33">
        <v>613841.53</v>
      </c>
      <c r="O1" s="24"/>
      <c r="P1" s="24"/>
      <c r="Q1" s="21"/>
      <c r="R1" s="21"/>
      <c r="S1" s="21"/>
      <c r="T1" s="21"/>
      <c r="U1" s="21"/>
      <c r="V1" s="21"/>
      <c r="W1" s="21"/>
      <c r="X1"/>
      <c r="Y1" s="23"/>
      <c r="Z1" s="23" t="s">
        <v>23</v>
      </c>
      <c r="AA1" s="26"/>
      <c r="AB1" s="26"/>
      <c r="AC1" s="25"/>
      <c r="AD1" s="29"/>
      <c r="AE1" s="29"/>
      <c r="AF1" s="30"/>
      <c r="AG1" s="31"/>
    </row>
    <row r="2" spans="1:33" ht="33.75" x14ac:dyDescent="0.2">
      <c r="A2" s="4" t="s">
        <v>0</v>
      </c>
      <c r="B2" s="4" t="s">
        <v>1</v>
      </c>
      <c r="C2" s="4" t="s">
        <v>8</v>
      </c>
      <c r="D2" s="4" t="s">
        <v>2</v>
      </c>
      <c r="E2" s="4" t="s">
        <v>6</v>
      </c>
      <c r="F2" s="4" t="s">
        <v>3</v>
      </c>
      <c r="G2" s="4" t="s">
        <v>10</v>
      </c>
      <c r="H2" s="4" t="s">
        <v>7</v>
      </c>
      <c r="I2" s="4" t="s">
        <v>4</v>
      </c>
      <c r="J2" s="4" t="s">
        <v>53</v>
      </c>
      <c r="K2" s="4" t="s">
        <v>28</v>
      </c>
      <c r="L2" s="4" t="s">
        <v>13</v>
      </c>
      <c r="M2" s="4" t="s">
        <v>29</v>
      </c>
      <c r="N2" s="4" t="s">
        <v>26</v>
      </c>
      <c r="O2" s="4" t="s">
        <v>5</v>
      </c>
      <c r="P2" s="4" t="s">
        <v>9</v>
      </c>
      <c r="Q2" s="34" t="s">
        <v>57</v>
      </c>
      <c r="R2" s="4" t="s">
        <v>54</v>
      </c>
      <c r="S2" s="4" t="s">
        <v>55</v>
      </c>
      <c r="T2" s="4" t="s">
        <v>56</v>
      </c>
      <c r="U2" s="4" t="s">
        <v>57</v>
      </c>
      <c r="V2" s="5" t="s">
        <v>14</v>
      </c>
      <c r="W2" s="6" t="s">
        <v>15</v>
      </c>
      <c r="Y2" s="8" t="s">
        <v>16</v>
      </c>
      <c r="Z2" s="8" t="s">
        <v>17</v>
      </c>
      <c r="AA2" s="8" t="s">
        <v>18</v>
      </c>
      <c r="AB2" s="8" t="s">
        <v>11</v>
      </c>
      <c r="AC2" s="8" t="s">
        <v>12</v>
      </c>
      <c r="AD2" s="9" t="s">
        <v>19</v>
      </c>
      <c r="AE2" s="8" t="s">
        <v>20</v>
      </c>
      <c r="AF2" s="8" t="s">
        <v>21</v>
      </c>
      <c r="AG2" s="8" t="s">
        <v>22</v>
      </c>
    </row>
    <row r="3" spans="1:33" ht="25.5" x14ac:dyDescent="0.2">
      <c r="A3" s="10">
        <v>1</v>
      </c>
      <c r="B3" s="20" t="s">
        <v>62</v>
      </c>
      <c r="C3" s="22"/>
      <c r="D3" s="11" t="s">
        <v>27</v>
      </c>
      <c r="E3" s="11"/>
      <c r="F3" s="12">
        <v>1</v>
      </c>
      <c r="G3" s="12"/>
      <c r="H3" s="12"/>
      <c r="I3" s="13" t="s">
        <v>25</v>
      </c>
      <c r="J3" s="13"/>
      <c r="K3" s="1">
        <v>200000</v>
      </c>
      <c r="L3" s="1">
        <v>169491.53</v>
      </c>
      <c r="M3" s="1">
        <v>169491.53</v>
      </c>
      <c r="N3" s="1">
        <v>580000</v>
      </c>
      <c r="O3" s="20"/>
      <c r="P3" s="11"/>
      <c r="Q3" s="14">
        <v>2</v>
      </c>
      <c r="R3" s="15">
        <v>43227</v>
      </c>
      <c r="S3" s="37" t="s">
        <v>64</v>
      </c>
      <c r="T3" s="15">
        <v>43228</v>
      </c>
      <c r="U3" s="14"/>
      <c r="V3" s="14">
        <v>0</v>
      </c>
      <c r="W3" s="14">
        <v>1.5</v>
      </c>
      <c r="Y3" s="10">
        <v>1</v>
      </c>
      <c r="Z3" s="11" t="s">
        <v>62</v>
      </c>
      <c r="AA3" s="13" t="s">
        <v>27</v>
      </c>
      <c r="AB3" s="13" t="s">
        <v>25</v>
      </c>
      <c r="AC3" s="12">
        <v>1</v>
      </c>
      <c r="AD3" s="2">
        <v>254237.3</v>
      </c>
      <c r="AE3" s="2">
        <v>254237.3</v>
      </c>
      <c r="AF3" s="15" t="e">
        <v>#REF!</v>
      </c>
      <c r="AG3" s="16" t="s">
        <v>24</v>
      </c>
    </row>
    <row r="4" spans="1:33" ht="33.75" x14ac:dyDescent="0.2">
      <c r="A4" s="10">
        <v>2</v>
      </c>
      <c r="B4" s="20" t="s">
        <v>63</v>
      </c>
      <c r="C4" s="20" t="s">
        <v>63</v>
      </c>
      <c r="D4" s="11" t="s">
        <v>27</v>
      </c>
      <c r="E4" s="11"/>
      <c r="F4" s="12">
        <v>1</v>
      </c>
      <c r="G4" s="12"/>
      <c r="H4" s="12"/>
      <c r="I4" s="13" t="s">
        <v>25</v>
      </c>
      <c r="J4" s="13"/>
      <c r="K4" s="1">
        <v>26622</v>
      </c>
      <c r="L4" s="1">
        <v>22561.02</v>
      </c>
      <c r="M4" s="1">
        <v>22561.02</v>
      </c>
      <c r="N4" s="1">
        <v>33841.53</v>
      </c>
      <c r="O4" s="20" t="s">
        <v>59</v>
      </c>
      <c r="P4" s="11" t="s">
        <v>52</v>
      </c>
      <c r="Q4" s="14">
        <v>40</v>
      </c>
      <c r="R4" s="15">
        <v>43228</v>
      </c>
      <c r="S4" s="37" t="s">
        <v>65</v>
      </c>
      <c r="T4" s="15">
        <v>43229</v>
      </c>
      <c r="U4" s="14"/>
      <c r="V4" s="18"/>
      <c r="W4" s="18"/>
      <c r="Y4" s="10">
        <v>2</v>
      </c>
      <c r="Z4" s="11" t="s">
        <v>63</v>
      </c>
      <c r="AA4" s="13" t="s">
        <v>27</v>
      </c>
      <c r="AB4" s="13" t="s">
        <v>25</v>
      </c>
      <c r="AC4" s="12">
        <v>1</v>
      </c>
      <c r="AD4" s="2">
        <v>33841.53</v>
      </c>
      <c r="AE4" s="2">
        <v>33841.53</v>
      </c>
      <c r="AF4" s="15" t="e">
        <v>#REF!</v>
      </c>
      <c r="AG4" s="16" t="s">
        <v>24</v>
      </c>
    </row>
  </sheetData>
  <customSheetViews>
    <customSheetView guid="{E082A4F6-434A-4DD7-9B95-8AB5DEE8A302}">
      <selection activeCell="C21" sqref="C21"/>
      <pageMargins left="0.7" right="0.7" top="0.75" bottom="0.75" header="0.3" footer="0.3"/>
    </customSheetView>
    <customSheetView guid="{B17A01BE-ACA1-48D0-AC28-2ED629BE4A3B}" topLeftCell="A4">
      <selection sqref="A1:R1"/>
      <pageMargins left="0.7" right="0.7" top="0.75" bottom="0.75" header="0.3" footer="0.3"/>
    </customSheetView>
    <customSheetView guid="{EF1AFF66-6DB0-4E22-8B81-240A1BCFEB29}">
      <selection activeCell="D8" sqref="D8"/>
      <pageMargins left="0.7" right="0.7" top="0.75" bottom="0.75" header="0.3" footer="0.3"/>
    </customSheetView>
    <customSheetView guid="{7089A882-461E-436F-8358-23BC2DDAC503}" topLeftCell="A4">
      <selection sqref="A1:R1"/>
      <pageMargins left="0.7" right="0.7" top="0.75" bottom="0.75" header="0.3" footer="0.3"/>
    </customSheetView>
    <customSheetView guid="{48733723-280B-46D9-B2C8-844A865260FE}" topLeftCell="A4">
      <selection sqref="A1:R1"/>
      <pageMargins left="0.7" right="0.7" top="0.75" bottom="0.75" header="0.3" footer="0.3"/>
    </customSheetView>
    <customSheetView guid="{878989DC-AEA7-4F07-BA32-09E9E495A6B3}">
      <selection sqref="A1:W1"/>
      <pageMargins left="0.7" right="0.7" top="0.75" bottom="0.75" header="0.3" footer="0.3"/>
    </customSheetView>
    <customSheetView guid="{EC3091C4-6A07-4727-A26A-8DDE0AA7E52A}" topLeftCell="A4">
      <selection sqref="A1:R1"/>
      <pageMargins left="0.7" right="0.7" top="0.75" bottom="0.75" header="0.3" footer="0.3"/>
    </customSheetView>
    <customSheetView guid="{58565F11-BB77-4638-AF7C-1C87BA7F1E92}" topLeftCell="A4">
      <selection sqref="A1:R1"/>
      <pageMargins left="0.7" right="0.7" top="0.75" bottom="0.75" header="0.3" footer="0.3"/>
    </customSheetView>
    <customSheetView guid="{3FD5A154-C2A5-457E-A6CB-83BBB2FB9E44}">
      <selection activeCell="C21" sqref="C21"/>
      <pageMargins left="0.7" right="0.7" top="0.75" bottom="0.75" header="0.3" footer="0.3"/>
    </customSheetView>
  </customSheetViews>
  <hyperlinks>
    <hyperlink ref="E2" location="№02000001170!A1" display="№02000001170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G3"/>
  <sheetViews>
    <sheetView workbookViewId="0">
      <selection activeCell="B44" sqref="B44"/>
    </sheetView>
  </sheetViews>
  <sheetFormatPr defaultRowHeight="11.25" x14ac:dyDescent="0.2"/>
  <cols>
    <col min="1" max="1" width="3.6640625" style="19" customWidth="1"/>
    <col min="2" max="2" width="36" style="19" customWidth="1"/>
    <col min="3" max="3" width="26.33203125" style="19" customWidth="1"/>
    <col min="4" max="4" width="18.5" style="19" customWidth="1"/>
    <col min="5" max="5" width="13.5" style="3" customWidth="1"/>
    <col min="6" max="6" width="14.5" style="3" customWidth="1"/>
    <col min="7" max="7" width="11.5" style="3" customWidth="1"/>
    <col min="8" max="8" width="13" style="3" customWidth="1"/>
    <col min="9" max="9" width="6.5" style="3" customWidth="1"/>
    <col min="10" max="10" width="12.83203125" style="3" customWidth="1"/>
    <col min="11" max="11" width="13.33203125" style="3" customWidth="1"/>
    <col min="12" max="12" width="12.5" style="3" customWidth="1"/>
    <col min="13" max="13" width="12" style="3" customWidth="1"/>
    <col min="14" max="14" width="14.33203125" style="3" customWidth="1"/>
    <col min="15" max="15" width="14.6640625" style="3" customWidth="1"/>
    <col min="16" max="16" width="17.5" style="3" customWidth="1"/>
    <col min="17" max="21" width="15" style="3" customWidth="1"/>
    <col min="22" max="22" width="9" style="3" customWidth="1"/>
    <col min="23" max="23" width="7.6640625" style="3" customWidth="1"/>
    <col min="25" max="25" width="12.33203125" style="3" customWidth="1"/>
    <col min="26" max="26" width="36.5" style="3" customWidth="1"/>
    <col min="27" max="27" width="20.33203125" style="3" customWidth="1"/>
    <col min="28" max="28" width="10.6640625" style="3" customWidth="1"/>
    <col min="29" max="29" width="10.5" style="3" customWidth="1"/>
    <col min="30" max="30" width="23.33203125" style="3" customWidth="1"/>
    <col min="31" max="31" width="16.33203125" style="3" customWidth="1"/>
    <col min="32" max="32" width="17.5" style="3" customWidth="1"/>
    <col min="33" max="33" width="19.5" style="3" customWidth="1"/>
    <col min="34" max="16384" width="9.33203125" style="3"/>
  </cols>
  <sheetData>
    <row r="1" spans="1:33" s="18" customFormat="1" ht="12.75" x14ac:dyDescent="0.2">
      <c r="A1" s="23"/>
      <c r="B1" s="32" t="s">
        <v>66</v>
      </c>
      <c r="C1" s="24"/>
      <c r="D1" s="24"/>
      <c r="E1" s="25"/>
      <c r="F1" s="25"/>
      <c r="G1" s="25"/>
      <c r="H1" s="25"/>
      <c r="I1" s="26"/>
      <c r="J1" s="27"/>
      <c r="K1" s="27"/>
      <c r="L1" s="27"/>
      <c r="M1" s="33">
        <f>SUM(M3:M3)</f>
        <v>169491.53</v>
      </c>
      <c r="N1" s="33">
        <f>SUM(N3:N3)</f>
        <v>580000</v>
      </c>
      <c r="O1" s="24"/>
      <c r="P1" s="24"/>
      <c r="Q1" s="21"/>
      <c r="R1" s="21"/>
      <c r="S1" s="21"/>
      <c r="T1" s="21"/>
      <c r="U1" s="21"/>
      <c r="V1" s="21"/>
      <c r="W1" s="21"/>
      <c r="X1"/>
      <c r="Y1" s="23"/>
      <c r="Z1" s="23" t="s">
        <v>23</v>
      </c>
      <c r="AA1" s="26"/>
      <c r="AB1" s="26"/>
      <c r="AC1" s="25"/>
      <c r="AD1" s="29"/>
      <c r="AE1" s="29"/>
      <c r="AF1" s="30"/>
      <c r="AG1" s="31"/>
    </row>
    <row r="2" spans="1:33" ht="33.75" x14ac:dyDescent="0.2">
      <c r="A2" s="4" t="s">
        <v>0</v>
      </c>
      <c r="B2" s="4" t="s">
        <v>1</v>
      </c>
      <c r="C2" s="4" t="s">
        <v>8</v>
      </c>
      <c r="D2" s="4" t="s">
        <v>2</v>
      </c>
      <c r="E2" s="4" t="s">
        <v>6</v>
      </c>
      <c r="F2" s="4" t="s">
        <v>3</v>
      </c>
      <c r="G2" s="4" t="s">
        <v>10</v>
      </c>
      <c r="H2" s="4" t="s">
        <v>7</v>
      </c>
      <c r="I2" s="4" t="s">
        <v>4</v>
      </c>
      <c r="J2" s="4" t="s">
        <v>53</v>
      </c>
      <c r="K2" s="4" t="s">
        <v>28</v>
      </c>
      <c r="L2" s="4" t="s">
        <v>13</v>
      </c>
      <c r="M2" s="4" t="s">
        <v>29</v>
      </c>
      <c r="N2" s="4" t="s">
        <v>26</v>
      </c>
      <c r="O2" s="4" t="s">
        <v>5</v>
      </c>
      <c r="P2" s="4" t="s">
        <v>9</v>
      </c>
      <c r="Q2" s="34" t="s">
        <v>57</v>
      </c>
      <c r="R2" s="4" t="s">
        <v>54</v>
      </c>
      <c r="S2" s="4" t="s">
        <v>55</v>
      </c>
      <c r="T2" s="4" t="s">
        <v>56</v>
      </c>
      <c r="U2" s="4" t="s">
        <v>57</v>
      </c>
      <c r="V2" s="5" t="s">
        <v>14</v>
      </c>
      <c r="W2" s="6" t="s">
        <v>15</v>
      </c>
      <c r="Y2" s="8" t="s">
        <v>16</v>
      </c>
      <c r="Z2" s="8" t="s">
        <v>17</v>
      </c>
      <c r="AA2" s="8" t="s">
        <v>18</v>
      </c>
      <c r="AB2" s="8" t="s">
        <v>11</v>
      </c>
      <c r="AC2" s="8" t="s">
        <v>12</v>
      </c>
      <c r="AD2" s="9" t="s">
        <v>19</v>
      </c>
      <c r="AE2" s="8" t="s">
        <v>20</v>
      </c>
      <c r="AF2" s="8" t="s">
        <v>21</v>
      </c>
      <c r="AG2" s="8" t="s">
        <v>22</v>
      </c>
    </row>
    <row r="3" spans="1:33" ht="25.5" x14ac:dyDescent="0.2">
      <c r="A3" s="10">
        <v>1</v>
      </c>
      <c r="B3" s="20" t="s">
        <v>62</v>
      </c>
      <c r="C3" s="22"/>
      <c r="D3" s="11" t="s">
        <v>27</v>
      </c>
      <c r="E3" s="11"/>
      <c r="F3" s="12">
        <v>1</v>
      </c>
      <c r="G3" s="12"/>
      <c r="H3" s="12"/>
      <c r="I3" s="13" t="s">
        <v>25</v>
      </c>
      <c r="J3" s="13"/>
      <c r="K3" s="1">
        <v>200000</v>
      </c>
      <c r="L3" s="1">
        <f>ROUND(K3/1.18,2)</f>
        <v>169491.53</v>
      </c>
      <c r="M3" s="1">
        <f>ROUND(L3*F3,2)</f>
        <v>169491.53</v>
      </c>
      <c r="N3" s="1">
        <v>580000</v>
      </c>
      <c r="O3" s="20"/>
      <c r="P3" s="11"/>
      <c r="Q3" s="14">
        <v>2</v>
      </c>
      <c r="R3" s="14"/>
      <c r="S3" s="14"/>
      <c r="T3" s="14"/>
      <c r="U3" s="14"/>
      <c r="V3" s="14">
        <v>0</v>
      </c>
      <c r="W3" s="14">
        <v>1.5</v>
      </c>
      <c r="Y3" s="10">
        <f>A3</f>
        <v>1</v>
      </c>
      <c r="Z3" s="11" t="str">
        <f>B3</f>
        <v>Товар1</v>
      </c>
      <c r="AA3" s="13" t="str">
        <f>D3</f>
        <v>-</v>
      </c>
      <c r="AB3" s="13" t="str">
        <f>I3</f>
        <v>шт</v>
      </c>
      <c r="AC3" s="12">
        <f>F3</f>
        <v>1</v>
      </c>
      <c r="AD3" s="2">
        <f>ROUND((L3+L3*$V$3/$M$1)*$W$3,2)</f>
        <v>254237.3</v>
      </c>
      <c r="AE3" s="2">
        <f>ROUND(AC3*AD3,2)</f>
        <v>254237.3</v>
      </c>
      <c r="AF3" s="15" t="e">
        <f>#REF!+7+Q3</f>
        <v>#REF!</v>
      </c>
      <c r="AG3" s="16" t="s">
        <v>24</v>
      </c>
    </row>
  </sheetData>
  <customSheetViews>
    <customSheetView guid="{E082A4F6-434A-4DD7-9B95-8AB5DEE8A302}">
      <selection activeCell="A2" sqref="A2"/>
      <pageMargins left="0.7" right="0.7" top="0.75" bottom="0.75" header="0.3" footer="0.3"/>
    </customSheetView>
    <customSheetView guid="{B17A01BE-ACA1-48D0-AC28-2ED629BE4A3B}" topLeftCell="A7">
      <selection activeCell="A2" sqref="A2"/>
      <pageMargins left="0.7" right="0.7" top="0.75" bottom="0.75" header="0.3" footer="0.3"/>
    </customSheetView>
    <customSheetView guid="{EF1AFF66-6DB0-4E22-8B81-240A1BCFEB29}">
      <selection activeCell="A2" sqref="A2"/>
      <pageMargins left="0.7" right="0.7" top="0.75" bottom="0.75" header="0.3" footer="0.3"/>
    </customSheetView>
    <customSheetView guid="{7089A882-461E-436F-8358-23BC2DDAC503}" topLeftCell="A7">
      <selection activeCell="A2" sqref="A2"/>
      <pageMargins left="0.7" right="0.7" top="0.75" bottom="0.75" header="0.3" footer="0.3"/>
    </customSheetView>
    <customSheetView guid="{48733723-280B-46D9-B2C8-844A865260FE}" topLeftCell="A7">
      <selection activeCell="A2" sqref="A2"/>
      <pageMargins left="0.7" right="0.7" top="0.75" bottom="0.75" header="0.3" footer="0.3"/>
    </customSheetView>
    <customSheetView guid="{878989DC-AEA7-4F07-BA32-09E9E495A6B3}">
      <selection activeCell="J2" sqref="J2:U2"/>
      <pageMargins left="0.7" right="0.7" top="0.75" bottom="0.75" header="0.3" footer="0.3"/>
    </customSheetView>
    <customSheetView guid="{EC3091C4-6A07-4727-A26A-8DDE0AA7E52A}" topLeftCell="A7">
      <selection activeCell="A2" sqref="A2"/>
      <pageMargins left="0.7" right="0.7" top="0.75" bottom="0.75" header="0.3" footer="0.3"/>
    </customSheetView>
    <customSheetView guid="{58565F11-BB77-4638-AF7C-1C87BA7F1E92}" topLeftCell="A7">
      <selection activeCell="A2" sqref="A2"/>
      <pageMargins left="0.7" right="0.7" top="0.75" bottom="0.75" header="0.3" footer="0.3"/>
    </customSheetView>
    <customSheetView guid="{3FD5A154-C2A5-457E-A6CB-83BBB2FB9E44}">
      <selection activeCell="A2" sqref="A2"/>
      <pageMargins left="0.7" right="0.7" top="0.75" bottom="0.75" header="0.3" footer="0.3"/>
    </customSheetView>
  </customSheetViews>
  <hyperlinks>
    <hyperlink ref="E2" location="№02000001170!A1" display="№0200000117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АФЭГ</vt:lpstr>
      <vt:lpstr>Шаблон</vt:lpstr>
      <vt:lpstr>№02000000100</vt:lpstr>
      <vt:lpstr>№02000000101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Блинникова Александра Александровна</dc:creator>
  <cp:keywords/>
  <dc:description/>
  <cp:lastModifiedBy>Блинникова Александра Александровна</cp:lastModifiedBy>
  <cp:revision>1</cp:revision>
  <cp:lastPrinted>2016-06-09T08:09:34Z</cp:lastPrinted>
  <dcterms:created xsi:type="dcterms:W3CDTF">2016-06-09T08:09:34Z</dcterms:created>
  <dcterms:modified xsi:type="dcterms:W3CDTF">2018-03-21T14:34:02Z</dcterms:modified>
</cp:coreProperties>
</file>