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32" i="1"/>
  <c r="D32" i="1"/>
  <c r="E32" i="1" s="1"/>
  <c r="C33" i="1"/>
  <c r="D33" i="1"/>
  <c r="E33" i="1" s="1"/>
  <c r="C34" i="1"/>
  <c r="D34" i="1"/>
  <c r="G34" i="1" s="1"/>
  <c r="C35" i="1"/>
  <c r="D35" i="1"/>
  <c r="C36" i="1"/>
  <c r="D36" i="1"/>
  <c r="E36" i="1" s="1"/>
  <c r="C37" i="1"/>
  <c r="D37" i="1"/>
  <c r="E37" i="1" s="1"/>
  <c r="C38" i="1"/>
  <c r="D38" i="1"/>
  <c r="G38" i="1" s="1"/>
  <c r="C39" i="1"/>
  <c r="D39" i="1"/>
  <c r="C40" i="1"/>
  <c r="D40" i="1"/>
  <c r="C41" i="1"/>
  <c r="D41" i="1"/>
  <c r="E41" i="1" s="1"/>
  <c r="C42" i="1"/>
  <c r="D42" i="1"/>
  <c r="E42" i="1" s="1"/>
  <c r="C43" i="1"/>
  <c r="D43" i="1"/>
  <c r="J4" i="1"/>
  <c r="J5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D7" i="1"/>
  <c r="E7" i="1" s="1"/>
  <c r="D10" i="1"/>
  <c r="R7" i="1"/>
  <c r="E40" i="1" l="1"/>
  <c r="G40" i="1"/>
  <c r="G41" i="1"/>
  <c r="E39" i="1"/>
  <c r="G43" i="1"/>
  <c r="G37" i="1"/>
  <c r="G36" i="1"/>
  <c r="E43" i="1"/>
  <c r="E35" i="1"/>
  <c r="G32" i="1"/>
  <c r="G33" i="1"/>
  <c r="G42" i="1"/>
  <c r="G39" i="1"/>
  <c r="G35" i="1"/>
  <c r="E38" i="1"/>
  <c r="E34" i="1"/>
  <c r="G7" i="1"/>
  <c r="G10" i="1"/>
  <c r="E10" i="1"/>
  <c r="D4" i="1" l="1"/>
  <c r="D11" i="1"/>
  <c r="D13" i="1"/>
  <c r="D14" i="1"/>
  <c r="D15" i="1"/>
  <c r="D16" i="1"/>
  <c r="D17" i="1"/>
  <c r="D19" i="1"/>
  <c r="D12" i="1"/>
  <c r="D31" i="1"/>
  <c r="D18" i="1"/>
  <c r="D6" i="1"/>
  <c r="D8" i="1"/>
  <c r="D20" i="1"/>
  <c r="D21" i="1"/>
  <c r="D23" i="1"/>
  <c r="D24" i="1"/>
  <c r="D26" i="1"/>
  <c r="D27" i="1"/>
  <c r="D29" i="1"/>
  <c r="D30" i="1"/>
  <c r="D22" i="1"/>
  <c r="D25" i="1"/>
  <c r="D9" i="1"/>
  <c r="D28" i="1"/>
  <c r="G22" i="1" l="1"/>
  <c r="G18" i="1"/>
  <c r="G9" i="1"/>
  <c r="G25" i="1"/>
  <c r="G27" i="1"/>
  <c r="G21" i="1"/>
  <c r="G5" i="1"/>
  <c r="G19" i="1"/>
  <c r="G14" i="1"/>
  <c r="G26" i="1"/>
  <c r="G17" i="1"/>
  <c r="G28" i="1"/>
  <c r="G30" i="1"/>
  <c r="G24" i="1"/>
  <c r="G8" i="1"/>
  <c r="G31" i="1"/>
  <c r="G16" i="1"/>
  <c r="G11" i="1"/>
  <c r="G20" i="1"/>
  <c r="G13" i="1"/>
  <c r="G29" i="1"/>
  <c r="G23" i="1"/>
  <c r="G6" i="1"/>
  <c r="G12" i="1"/>
  <c r="G15" i="1"/>
  <c r="G4" i="1"/>
  <c r="E20" i="1"/>
  <c r="E9" i="1"/>
  <c r="E29" i="1"/>
  <c r="E25" i="1"/>
  <c r="E27" i="1"/>
  <c r="E21" i="1"/>
  <c r="E19" i="1"/>
  <c r="E14" i="1"/>
  <c r="E22" i="1"/>
  <c r="E18" i="1"/>
  <c r="E13" i="1"/>
  <c r="E8" i="1"/>
  <c r="E31" i="1"/>
  <c r="E16" i="1"/>
  <c r="E17" i="1"/>
  <c r="E30" i="1"/>
  <c r="E12" i="1"/>
  <c r="E15" i="1"/>
  <c r="E28" i="1"/>
  <c r="E24" i="1"/>
  <c r="E11" i="1"/>
  <c r="E26" i="1"/>
  <c r="E23" i="1"/>
  <c r="E4" i="1"/>
  <c r="E6" i="1"/>
  <c r="E5" i="1"/>
  <c r="I8" i="1" l="1"/>
  <c r="I36" i="1"/>
  <c r="I40" i="1"/>
  <c r="I35" i="1"/>
  <c r="I42" i="1"/>
  <c r="I39" i="1"/>
  <c r="I31" i="1"/>
  <c r="I38" i="1"/>
  <c r="I32" i="1"/>
  <c r="I41" i="1"/>
  <c r="I37" i="1"/>
  <c r="I33" i="1"/>
  <c r="I34" i="1"/>
  <c r="I43" i="1"/>
  <c r="I15" i="1"/>
  <c r="I10" i="1"/>
  <c r="I28" i="1"/>
  <c r="I7" i="1"/>
  <c r="I26" i="1"/>
  <c r="I17" i="1"/>
  <c r="I11" i="1"/>
  <c r="I18" i="1"/>
  <c r="I14" i="1"/>
  <c r="I6" i="1"/>
  <c r="I19" i="1"/>
  <c r="I12" i="1"/>
  <c r="I24" i="1"/>
  <c r="I16" i="1"/>
  <c r="I25" i="1"/>
  <c r="I4" i="1"/>
  <c r="I9" i="1"/>
  <c r="I13" i="1"/>
  <c r="I20" i="1"/>
  <c r="I5" i="1"/>
  <c r="H5" i="1" s="1"/>
  <c r="I21" i="1"/>
  <c r="I22" i="1"/>
  <c r="H6" i="1" l="1"/>
  <c r="J7" i="1" s="1"/>
  <c r="J6" i="1"/>
  <c r="H7" i="1" l="1"/>
  <c r="I27" i="1" s="1"/>
  <c r="I23" i="1"/>
  <c r="H8" i="1" l="1"/>
  <c r="H9" i="1" s="1"/>
  <c r="I29" i="1" s="1"/>
  <c r="J8" i="1"/>
  <c r="J9" i="1" l="1"/>
  <c r="H10" i="1"/>
  <c r="I30" i="1" s="1"/>
  <c r="J10" i="1"/>
  <c r="H11" i="1" l="1"/>
  <c r="J11" i="1"/>
  <c r="H12" i="1" l="1"/>
  <c r="J12" i="1"/>
  <c r="H13" i="1" l="1"/>
  <c r="J13" i="1"/>
  <c r="H14" i="1" l="1"/>
  <c r="J14" i="1"/>
  <c r="H15" i="1" l="1"/>
  <c r="J15" i="1"/>
  <c r="H16" i="1" l="1"/>
  <c r="J16" i="1"/>
  <c r="H17" i="1" l="1"/>
  <c r="J17" i="1"/>
  <c r="H18" i="1" l="1"/>
  <c r="J18" i="1"/>
  <c r="H19" i="1" l="1"/>
  <c r="J19" i="1"/>
  <c r="H20" i="1" l="1"/>
  <c r="J20" i="1"/>
  <c r="H21" i="1" l="1"/>
  <c r="J21" i="1"/>
  <c r="N6" i="1" s="1"/>
  <c r="K21" i="1" l="1"/>
  <c r="H22" i="1"/>
  <c r="J22" i="1"/>
  <c r="N4" i="1" s="1"/>
  <c r="K22" i="1" l="1"/>
  <c r="J23" i="1"/>
  <c r="H23" i="1"/>
  <c r="H24" i="1" l="1"/>
  <c r="J24" i="1"/>
  <c r="H25" i="1" l="1"/>
  <c r="J25" i="1"/>
  <c r="H26" i="1" l="1"/>
  <c r="J26" i="1"/>
  <c r="H27" i="1" l="1"/>
  <c r="J27" i="1"/>
  <c r="H28" i="1" l="1"/>
  <c r="J28" i="1"/>
  <c r="H29" i="1" l="1"/>
  <c r="J29" i="1"/>
  <c r="N5" i="1" s="1"/>
  <c r="H30" i="1" l="1"/>
  <c r="J30" i="1"/>
  <c r="H31" i="1" l="1"/>
  <c r="J31" i="1"/>
  <c r="J32" i="1" l="1"/>
  <c r="H32" i="1"/>
  <c r="J33" i="1" l="1"/>
  <c r="H33" i="1"/>
  <c r="J34" i="1" l="1"/>
  <c r="H34" i="1"/>
  <c r="J35" i="1" l="1"/>
  <c r="N7" i="1" s="1"/>
  <c r="H35" i="1"/>
  <c r="K35" i="1" l="1"/>
  <c r="J36" i="1"/>
  <c r="H36" i="1"/>
  <c r="J37" i="1" l="1"/>
  <c r="H37" i="1"/>
  <c r="J38" i="1" l="1"/>
  <c r="H38" i="1"/>
  <c r="J39" i="1" l="1"/>
  <c r="H39" i="1"/>
  <c r="J40" i="1" l="1"/>
  <c r="H40" i="1"/>
  <c r="J41" i="1" l="1"/>
  <c r="H41" i="1"/>
  <c r="H42" i="1" l="1"/>
  <c r="J42" i="1"/>
  <c r="H43" i="1" l="1"/>
  <c r="J43" i="1"/>
</calcChain>
</file>

<file path=xl/sharedStrings.xml><?xml version="1.0" encoding="utf-8"?>
<sst xmlns="http://schemas.openxmlformats.org/spreadsheetml/2006/main" count="32" uniqueCount="28">
  <si>
    <t>Столбец1</t>
  </si>
  <si>
    <t>Столбец2</t>
  </si>
  <si>
    <t>Столбец3</t>
  </si>
  <si>
    <t>Столбец4</t>
  </si>
  <si>
    <t>Строим здание</t>
  </si>
  <si>
    <t>Первое</t>
  </si>
  <si>
    <t>Второе</t>
  </si>
  <si>
    <t>Третье</t>
  </si>
  <si>
    <t>Время строительства</t>
  </si>
  <si>
    <t>Время завершения</t>
  </si>
  <si>
    <t>Наименование</t>
  </si>
  <si>
    <t>Время постройки</t>
  </si>
  <si>
    <t>Время текущее</t>
  </si>
  <si>
    <t>Наименование здания</t>
  </si>
  <si>
    <t>Время завершения постройки</t>
  </si>
  <si>
    <t>ускорение постройки 10%</t>
  </si>
  <si>
    <t>Столбец5</t>
  </si>
  <si>
    <t>ускорение</t>
  </si>
  <si>
    <t>Столбец6</t>
  </si>
  <si>
    <t>конец ускорения</t>
  </si>
  <si>
    <t>Столбец32</t>
  </si>
  <si>
    <t>Время  постройки</t>
  </si>
  <si>
    <t>Столбец12</t>
  </si>
  <si>
    <t>Столбец43</t>
  </si>
  <si>
    <t>Столбец33</t>
  </si>
  <si>
    <t>Время завершения ускорения</t>
  </si>
  <si>
    <t>Вбивайте сюда время строительства и само строительства</t>
  </si>
  <si>
    <t>Округленное время для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</si>
</sst>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4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4" xfId="0" applyNumberFormat="1" applyBorder="1"/>
    <xf numFmtId="0" fontId="0" fillId="0" borderId="9" xfId="0" applyBorder="1"/>
    <xf numFmtId="164" fontId="0" fillId="0" borderId="10" xfId="0" applyNumberFormat="1" applyBorder="1"/>
    <xf numFmtId="164" fontId="0" fillId="0" borderId="5" xfId="0" applyNumberFormat="1" applyBorder="1"/>
    <xf numFmtId="47" fontId="0" fillId="0" borderId="0" xfId="0" applyNumberFormat="1"/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2" xfId="0" applyBorder="1"/>
    <xf numFmtId="21" fontId="0" fillId="2" borderId="11" xfId="0" applyNumberFormat="1" applyFill="1" applyBorder="1"/>
    <xf numFmtId="47" fontId="0" fillId="2" borderId="0" xfId="0" applyNumberFormat="1" applyFill="1"/>
    <xf numFmtId="47" fontId="0" fillId="0" borderId="5" xfId="0" applyNumberFormat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</cellXfs>
  <cellStyles count="1">
    <cellStyle name="Обычный" xfId="0" builtinId="0"/>
  </cellStyles>
  <dxfs count="10">
    <dxf>
      <numFmt numFmtId="29" formatCode="mm:ss.0"/>
    </dxf>
    <dxf>
      <numFmt numFmtId="29" formatCode="mm:ss.0"/>
      <fill>
        <patternFill patternType="solid">
          <fgColor indexed="64"/>
          <bgColor rgb="FFFFFF00"/>
        </patternFill>
      </fill>
    </dxf>
    <dxf>
      <numFmt numFmtId="29" formatCode="mm:ss.0"/>
    </dxf>
    <dxf>
      <numFmt numFmtId="29" formatCode="mm:ss.0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0" formatCode="General"/>
    </dxf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K43" totalsRowShown="0">
  <autoFilter ref="B3:K43"/>
  <tableColumns count="10">
    <tableColumn id="1" name="Столбец1" dataDxfId="9"/>
    <tableColumn id="8" name="Столбец12" dataDxfId="8">
      <calculatedColumnFormula>ROUND(Таблица1[[#This Row],[Столбец1]]*86400,0)/86400</calculatedColumnFormula>
    </tableColumn>
    <tableColumn id="2" name="Столбец2" dataDxfId="7">
      <calculatedColumnFormula>IFERROR(VLOOKUP(Таблица1[[#This Row],[Столбец1]],L:N,2,FALSE),"")</calculatedColumnFormula>
    </tableColumn>
    <tableColumn id="3" name="Столбец3" dataDxfId="6">
      <calculatedColumnFormula>IFERROR(VLOOKUP(Таблица1[[#This Row],[Столбец2]],$P$4:$Q$8,2,FALSE),"")</calculatedColumnFormula>
    </tableColumn>
    <tableColumn id="7" name="Столбец32" dataDxfId="5"/>
    <tableColumn id="12" name="Столбец33" dataDxfId="4">
      <calculatedColumnFormula>IFERROR(ROUND((VLOOKUP(Таблица1[[#This Row],[Столбец2]],$P$7:$Q$8,2,FALSE)+Таблица1[[#This Row],[Столбец12]])*86400,0)/86400,"")</calculatedColumnFormula>
    </tableColumn>
    <tableColumn id="5" name="Столбец5" dataDxfId="3">
      <calculatedColumnFormula>IFERROR(VLOOKUP(Таблица1[[#This Row],[Столбец2]],$P$7:$R$8,3,FALSE),"0")</calculatedColumnFormula>
    </tableColumn>
    <tableColumn id="6" name="Столбец6" dataDxfId="2">
      <calculatedColumnFormula>IFERROR(VLOOKUP(Таблица1[[#This Row],[Столбец12]],$G$4:H4,2,FALSE),"0")</calculatedColumnFormula>
    </tableColumn>
    <tableColumn id="4" name="Столбец4" dataDxfId="1">
      <calculatedColumnFormula>$J$2-H3</calculatedColumnFormula>
    </tableColumn>
    <tableColumn id="10" name="Столбец4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R43"/>
  <sheetViews>
    <sheetView tabSelected="1" workbookViewId="0">
      <selection activeCell="N4" sqref="N4"/>
    </sheetView>
  </sheetViews>
  <sheetFormatPr defaultRowHeight="15" x14ac:dyDescent="0.25"/>
  <cols>
    <col min="2" max="2" width="11.85546875" customWidth="1"/>
    <col min="3" max="3" width="13.5703125" customWidth="1"/>
    <col min="4" max="4" width="25.28515625" customWidth="1"/>
    <col min="5" max="7" width="15.85546875" customWidth="1"/>
    <col min="8" max="8" width="13.7109375" customWidth="1"/>
    <col min="9" max="9" width="10.85546875" customWidth="1"/>
    <col min="10" max="10" width="12.5703125" customWidth="1"/>
    <col min="12" max="12" width="14.140625" customWidth="1"/>
    <col min="13" max="13" width="24.28515625" customWidth="1"/>
    <col min="14" max="14" width="24.5703125" customWidth="1"/>
    <col min="15" max="15" width="13.140625" customWidth="1"/>
    <col min="17" max="17" width="16.140625" customWidth="1"/>
    <col min="18" max="18" width="14.140625" customWidth="1"/>
  </cols>
  <sheetData>
    <row r="1" spans="2:18" ht="15.75" thickBot="1" x14ac:dyDescent="0.3"/>
    <row r="2" spans="2:18" ht="49.5" customHeight="1" thickBot="1" x14ac:dyDescent="0.4">
      <c r="B2" s="10" t="s">
        <v>12</v>
      </c>
      <c r="C2" s="10" t="s">
        <v>27</v>
      </c>
      <c r="D2" s="10" t="s">
        <v>13</v>
      </c>
      <c r="E2" s="10" t="s">
        <v>21</v>
      </c>
      <c r="F2" s="10" t="s">
        <v>14</v>
      </c>
      <c r="G2" s="10" t="s">
        <v>25</v>
      </c>
      <c r="H2" s="10" t="s">
        <v>17</v>
      </c>
      <c r="I2" s="10" t="s">
        <v>19</v>
      </c>
      <c r="J2" s="13">
        <v>1.1574074074074073E-5</v>
      </c>
      <c r="L2" s="16" t="s">
        <v>26</v>
      </c>
      <c r="M2" s="17"/>
      <c r="N2" s="18"/>
    </row>
    <row r="3" spans="2:18" ht="33" customHeight="1" thickBot="1" x14ac:dyDescent="0.3">
      <c r="B3" t="s">
        <v>0</v>
      </c>
      <c r="C3" t="s">
        <v>22</v>
      </c>
      <c r="D3" t="s">
        <v>1</v>
      </c>
      <c r="E3" t="s">
        <v>2</v>
      </c>
      <c r="F3" t="s">
        <v>20</v>
      </c>
      <c r="G3" t="s">
        <v>24</v>
      </c>
      <c r="H3" t="s">
        <v>16</v>
      </c>
      <c r="I3" t="s">
        <v>18</v>
      </c>
      <c r="J3" t="s">
        <v>3</v>
      </c>
      <c r="K3" t="s">
        <v>23</v>
      </c>
      <c r="L3" s="3" t="s">
        <v>8</v>
      </c>
      <c r="M3" s="11" t="s">
        <v>4</v>
      </c>
      <c r="N3" s="4" t="s">
        <v>9</v>
      </c>
      <c r="P3" s="3" t="s">
        <v>10</v>
      </c>
      <c r="Q3" s="4" t="s">
        <v>11</v>
      </c>
    </row>
    <row r="4" spans="2:18" ht="15.75" thickBot="1" x14ac:dyDescent="0.3">
      <c r="B4" s="1">
        <v>1.1574074074074073E-5</v>
      </c>
      <c r="C4" s="1">
        <f>ROUND(Таблица1[[#This Row],[Столбец1]]*86400,0)/86400</f>
        <v>1.1574074074074073E-5</v>
      </c>
      <c r="D4" t="str">
        <f>IFERROR(VLOOKUP(Таблица1[[#This Row],[Столбец1]],L:N,2,FALSE),"")</f>
        <v/>
      </c>
      <c r="E4" s="1" t="str">
        <f>IFERROR(VLOOKUP(Таблица1[[#This Row],[Столбец2]],$P$4:$Q$8,2,FALSE),"")</f>
        <v/>
      </c>
      <c r="F4" s="1"/>
      <c r="G4" s="1" t="str">
        <f>IFERROR(ROUND((VLOOKUP(Таблица1[[#This Row],[Столбец2]],$P$7:$Q$8,2,FALSE)+Таблица1[[#This Row],[Столбец12]])*86400,0)/86400,"")</f>
        <v/>
      </c>
      <c r="H4" s="9">
        <v>0</v>
      </c>
      <c r="I4" s="9" t="str">
        <f>IFERROR(VLOOKUP(Таблица1[[#This Row],[Столбец12]],$G$4:H4,2,FALSE),"0")</f>
        <v>0</v>
      </c>
      <c r="J4" s="14">
        <f>$J$2</f>
        <v>1.1574074074074073E-5</v>
      </c>
      <c r="K4" s="9"/>
      <c r="L4" s="5">
        <v>4.6296296296296301E-5</v>
      </c>
      <c r="M4" s="12" t="s">
        <v>6</v>
      </c>
      <c r="N4" s="15">
        <f>SUM(INDEX(Таблица1[Столбец4],SECOND(L4)+1):INDEX(Таблица1[Столбец4],SECOND(L4)+SECOND(VLOOKUP(M4,$P$4:$Q$8,2,))))</f>
        <v>1.585648148148148E-4</v>
      </c>
      <c r="P4" s="6" t="s">
        <v>5</v>
      </c>
      <c r="Q4" s="7">
        <v>1.1574074074074073E-4</v>
      </c>
    </row>
    <row r="5" spans="2:18" ht="15.75" thickBot="1" x14ac:dyDescent="0.3">
      <c r="B5" s="1">
        <v>2.3148148148148147E-5</v>
      </c>
      <c r="C5" s="1">
        <f>ROUND(Таблица1[[#This Row],[Столбец1]]*86400,0)/86400</f>
        <v>2.3148148148148147E-5</v>
      </c>
      <c r="D5" t="str">
        <f>IFERROR(VLOOKUP(Таблица1[[#This Row],[Столбец1]],L:N,2,FALSE),"")</f>
        <v/>
      </c>
      <c r="E5" s="1" t="str">
        <f>IFERROR(VLOOKUP(Таблица1[[#This Row],[Столбец2]],$P$4:$Q$8,2,FALSE),"")</f>
        <v/>
      </c>
      <c r="F5" s="1"/>
      <c r="G5" s="1" t="str">
        <f>IFERROR(ROUND((VLOOKUP(Таблица1[[#This Row],[Столбец2]],$P$7:$Q$8,2,FALSE)+Таблица1[[#This Row],[Столбец12]])*86400,0)/86400,"")</f>
        <v/>
      </c>
      <c r="H5" s="9">
        <f>IFERROR(VLOOKUP(Таблица1[[#This Row],[Столбец2]],$P$7:$R$8,3,FALSE),"0")+H4-Таблица1[[#This Row],[Столбец6]]</f>
        <v>0</v>
      </c>
      <c r="I5" s="9" t="str">
        <f>IFERROR(VLOOKUP(Таблица1[[#This Row],[Столбец12]],$G$4:H5,2,FALSE),"0")</f>
        <v>0</v>
      </c>
      <c r="J5" s="14">
        <f t="shared" ref="J5:J31" si="0">$J$2-H4</f>
        <v>1.1574074074074073E-5</v>
      </c>
      <c r="K5" s="9"/>
      <c r="L5" s="5">
        <v>6.9444444444444499E-5</v>
      </c>
      <c r="M5" s="12" t="s">
        <v>15</v>
      </c>
      <c r="N5" s="15">
        <f>SUM(INDEX(Таблица1[Столбец4],SECOND(L5)+1):INDEX(Таблица1[Столбец4],SECOND(L5)+SECOND(VLOOKUP(M5,$P$4:$Q$8,2,))))</f>
        <v>2.0833333333333329E-4</v>
      </c>
      <c r="P5" s="6" t="s">
        <v>6</v>
      </c>
      <c r="Q5" s="7">
        <v>1.7361111111111112E-4</v>
      </c>
    </row>
    <row r="6" spans="2:18" ht="15.75" thickBot="1" x14ac:dyDescent="0.3">
      <c r="B6" s="1">
        <v>3.4722222222222202E-5</v>
      </c>
      <c r="C6" s="1">
        <f>ROUND(Таблица1[[#This Row],[Столбец1]]*86400,0)/86400</f>
        <v>3.4722222222222222E-5</v>
      </c>
      <c r="D6" t="str">
        <f>IFERROR(VLOOKUP(Таблица1[[#This Row],[Столбец1]],L:N,2,FALSE),"")</f>
        <v/>
      </c>
      <c r="E6" s="1" t="str">
        <f>IFERROR(VLOOKUP(Таблица1[[#This Row],[Столбец2]],$P$4:$Q$8,2,FALSE),"")</f>
        <v/>
      </c>
      <c r="F6" s="1"/>
      <c r="G6" s="1" t="str">
        <f>IFERROR(ROUND((VLOOKUP(Таблица1[[#This Row],[Столбец2]],$P$7:$Q$8,2,FALSE)+Таблица1[[#This Row],[Столбец12]])*86400,0)/86400,"")</f>
        <v/>
      </c>
      <c r="H6" s="9">
        <f>IFERROR(VLOOKUP(Таблица1[[#This Row],[Столбец2]],$P$7:$R$8,3,FALSE),"0")+H5-Таблица1[[#This Row],[Столбец6]]</f>
        <v>0</v>
      </c>
      <c r="I6" s="9" t="str">
        <f>IFERROR(VLOOKUP(Таблица1[[#This Row],[Столбец12]],$G$4:H5,2,FALSE),"0")</f>
        <v>0</v>
      </c>
      <c r="J6" s="14">
        <f t="shared" si="0"/>
        <v>1.1574074074074073E-5</v>
      </c>
      <c r="K6" s="9"/>
      <c r="L6" s="5">
        <v>9.2592592592592602E-5</v>
      </c>
      <c r="M6" s="12" t="s">
        <v>5</v>
      </c>
      <c r="N6" s="15">
        <f>SUM(INDEX(Таблица1[Столбец4],SECOND(L6)+1):INDEX(Таблица1[Столбец4],SECOND(L6)+SECOND(VLOOKUP(M6,$P$4:$Q$8,2,))))</f>
        <v>1.0416666666666669E-4</v>
      </c>
      <c r="P6" s="2" t="s">
        <v>7</v>
      </c>
      <c r="Q6" s="8">
        <v>2.3148148148148146E-4</v>
      </c>
    </row>
    <row r="7" spans="2:18" ht="15.75" thickBot="1" x14ac:dyDescent="0.3">
      <c r="B7" s="1">
        <v>4.6296296296296301E-5</v>
      </c>
      <c r="C7" s="1">
        <f>ROUND(Таблица1[[#This Row],[Столбец1]]*86400,0)/86400</f>
        <v>4.6296296296296294E-5</v>
      </c>
      <c r="D7" t="str">
        <f>IFERROR(VLOOKUP(Таблица1[[#This Row],[Столбец1]],L:N,2,FALSE),"")</f>
        <v>Второе</v>
      </c>
      <c r="E7" s="1">
        <f>IFERROR(VLOOKUP(Таблица1[[#This Row],[Столбец2]],$P$4:$Q$8,2,FALSE),"")</f>
        <v>1.7361111111111112E-4</v>
      </c>
      <c r="F7" s="1"/>
      <c r="G7" s="1" t="str">
        <f>IFERROR(ROUND((VLOOKUP(Таблица1[[#This Row],[Столбец2]],$P$7:$Q$8,2,FALSE)+Таблица1[[#This Row],[Столбец12]])*86400,0)/86400,"")</f>
        <v/>
      </c>
      <c r="H7" s="9">
        <f>IFERROR(VLOOKUP(Таблица1[[#This Row],[Столбец2]],$P$7:$R$8,3,FALSE),"0")+H6-Таблица1[[#This Row],[Столбец6]]</f>
        <v>0</v>
      </c>
      <c r="I7" s="9" t="str">
        <f>IFERROR(VLOOKUP(Таблица1[[#This Row],[Столбец12]],$G$4:H7,2,FALSE),"0")</f>
        <v>0</v>
      </c>
      <c r="J7" s="14">
        <f t="shared" si="0"/>
        <v>1.1574074074074073E-5</v>
      </c>
      <c r="K7" s="9"/>
      <c r="L7" s="5">
        <v>1.38888888888889E-4</v>
      </c>
      <c r="M7" s="12" t="s">
        <v>7</v>
      </c>
      <c r="N7" s="15">
        <f>SUM(INDEX(Таблица1[Столбец4],SECOND(L7)+1):INDEX(Таблица1[Столбец4],SECOND(L7)+SECOND(VLOOKUP(M7,$P$4:$Q$8,2,))))</f>
        <v>2.1527777777777786E-4</v>
      </c>
      <c r="P7" s="19" t="s">
        <v>15</v>
      </c>
      <c r="Q7" s="21">
        <v>2.3148148148148146E-4</v>
      </c>
      <c r="R7" s="23">
        <f>J2/10</f>
        <v>1.1574074074074074E-6</v>
      </c>
    </row>
    <row r="8" spans="2:18" ht="15.75" thickBot="1" x14ac:dyDescent="0.3">
      <c r="B8" s="1">
        <v>5.78703703703704E-5</v>
      </c>
      <c r="C8" s="1">
        <f>ROUND(Таблица1[[#This Row],[Столбец1]]*86400,0)/86400</f>
        <v>5.7870370370370373E-5</v>
      </c>
      <c r="D8" t="str">
        <f>IFERROR(VLOOKUP(Таблица1[[#This Row],[Столбец1]],L:N,2,FALSE),"")</f>
        <v/>
      </c>
      <c r="E8" s="1" t="str">
        <f>IFERROR(VLOOKUP(Таблица1[[#This Row],[Столбец2]],$P$4:$Q$8,2,FALSE),"")</f>
        <v/>
      </c>
      <c r="F8" s="1"/>
      <c r="G8" s="1" t="str">
        <f>IFERROR(ROUND((VLOOKUP(Таблица1[[#This Row],[Столбец2]],$P$7:$Q$8,2,FALSE)+Таблица1[[#This Row],[Столбец12]])*86400,0)/86400,"")</f>
        <v/>
      </c>
      <c r="H8" s="9">
        <f>IFERROR(VLOOKUP(Таблица1[[#This Row],[Столбец2]],$P$7:$R$8,3,FALSE),"0")+H7-Таблица1[[#This Row],[Столбец6]]</f>
        <v>0</v>
      </c>
      <c r="I8" s="9" t="str">
        <f>IFERROR(VLOOKUP(Таблица1[[#This Row],[Столбец12]],$G$4:H8,2,FALSE),"0")</f>
        <v>0</v>
      </c>
      <c r="J8" s="14">
        <f t="shared" si="0"/>
        <v>1.1574074074074073E-5</v>
      </c>
      <c r="K8" s="9"/>
      <c r="L8" s="5"/>
      <c r="M8" s="12"/>
      <c r="N8" s="15"/>
      <c r="P8" s="20"/>
      <c r="Q8" s="22"/>
      <c r="R8" s="23"/>
    </row>
    <row r="9" spans="2:18" ht="15.75" thickBot="1" x14ac:dyDescent="0.3">
      <c r="B9" s="1">
        <v>6.9444444444444499E-5</v>
      </c>
      <c r="C9" s="1">
        <f>ROUND(Таблица1[[#This Row],[Столбец1]]*86400,0)/86400</f>
        <v>6.9444444444444444E-5</v>
      </c>
      <c r="D9" t="str">
        <f>IFERROR(VLOOKUP(Таблица1[[#This Row],[Столбец1]],L:N,2,FALSE),"")</f>
        <v>ускорение постройки 10%</v>
      </c>
      <c r="E9" s="1">
        <f>IFERROR(VLOOKUP(Таблица1[[#This Row],[Столбец2]],$P$4:$Q$8,2,FALSE),"")</f>
        <v>2.3148148148148146E-4</v>
      </c>
      <c r="F9" s="1"/>
      <c r="G9" s="1">
        <f>IFERROR(ROUND((VLOOKUP(Таблица1[[#This Row],[Столбец2]],$P$7:$Q$8,2,FALSE)+Таблица1[[#This Row],[Столбец12]])*86400,0)/86400,"")</f>
        <v>3.0092592592592595E-4</v>
      </c>
      <c r="H9" s="9">
        <f>IFERROR(VLOOKUP(Таблица1[[#This Row],[Столбец2]],$P$7:$R$8,3,FALSE),"0")+H8-Таблица1[[#This Row],[Столбец6]]</f>
        <v>1.1574074074074074E-6</v>
      </c>
      <c r="I9" s="9" t="str">
        <f>IFERROR(VLOOKUP(Таблица1[[#This Row],[Столбец12]],$G$4:H9,2,FALSE),"0")</f>
        <v>0</v>
      </c>
      <c r="J9" s="14">
        <f t="shared" si="0"/>
        <v>1.1574074074074073E-5</v>
      </c>
      <c r="K9" s="9"/>
      <c r="L9" s="5"/>
      <c r="M9" s="12"/>
      <c r="N9" s="15"/>
    </row>
    <row r="10" spans="2:18" ht="15.75" thickBot="1" x14ac:dyDescent="0.3">
      <c r="B10" s="1">
        <v>8.1018518518518503E-5</v>
      </c>
      <c r="C10" s="1">
        <f>ROUND(Таблица1[[#This Row],[Столбец1]]*86400,0)/86400</f>
        <v>8.1018518518518516E-5</v>
      </c>
      <c r="D10" t="str">
        <f>IFERROR(VLOOKUP(Таблица1[[#This Row],[Столбец1]],L:N,2,FALSE),"")</f>
        <v/>
      </c>
      <c r="E10" s="1" t="str">
        <f>IFERROR(VLOOKUP(Таблица1[[#This Row],[Столбец2]],$P$4:$Q$8,2,FALSE),"")</f>
        <v/>
      </c>
      <c r="F10" s="1"/>
      <c r="G10" s="1" t="str">
        <f>IFERROR(ROUND((VLOOKUP(Таблица1[[#This Row],[Столбец2]],$P$7:$Q$8,2,FALSE)+Таблица1[[#This Row],[Столбец12]])*86400,0)/86400,"")</f>
        <v/>
      </c>
      <c r="H10" s="9">
        <f>IFERROR(VLOOKUP(Таблица1[[#This Row],[Столбец2]],$P$7:$R$8,3,FALSE),"0")+H9-Таблица1[[#This Row],[Столбец6]]</f>
        <v>1.1574074074074074E-6</v>
      </c>
      <c r="I10" s="9" t="str">
        <f>IFERROR(VLOOKUP(Таблица1[[#This Row],[Столбец12]],$G$4:H10,2,FALSE),"0")</f>
        <v>0</v>
      </c>
      <c r="J10" s="14">
        <f t="shared" si="0"/>
        <v>1.0416666666666666E-5</v>
      </c>
      <c r="K10" s="9"/>
      <c r="L10" s="5"/>
      <c r="M10" s="12"/>
      <c r="N10" s="15"/>
    </row>
    <row r="11" spans="2:18" x14ac:dyDescent="0.25">
      <c r="B11" s="1">
        <v>9.2592592592592602E-5</v>
      </c>
      <c r="C11" s="1">
        <f>ROUND(Таблица1[[#This Row],[Столбец1]]*86400,0)/86400</f>
        <v>9.2592592592592588E-5</v>
      </c>
      <c r="D11" t="str">
        <f>IFERROR(VLOOKUP(Таблица1[[#This Row],[Столбец1]],L:N,2,FALSE),"")</f>
        <v>Первое</v>
      </c>
      <c r="E11" s="1">
        <f>IFERROR(VLOOKUP(Таблица1[[#This Row],[Столбец2]],$P$4:$Q$8,2,FALSE),"")</f>
        <v>1.1574074074074073E-4</v>
      </c>
      <c r="F11" s="1"/>
      <c r="G11" s="1" t="str">
        <f>IFERROR(ROUND((VLOOKUP(Таблица1[[#This Row],[Столбец2]],$P$7:$Q$8,2,FALSE)+Таблица1[[#This Row],[Столбец12]])*86400,0)/86400,"")</f>
        <v/>
      </c>
      <c r="H11" s="9">
        <f>IFERROR(VLOOKUP(Таблица1[[#This Row],[Столбец2]],$P$7:$R$8,3,FALSE),"0")+H10-Таблица1[[#This Row],[Столбец6]]</f>
        <v>1.1574074074074074E-6</v>
      </c>
      <c r="I11" s="9" t="str">
        <f>IFERROR(VLOOKUP(Таблица1[[#This Row],[Столбец12]],$G$4:H11,2,FALSE),"0")</f>
        <v>0</v>
      </c>
      <c r="J11" s="14">
        <f t="shared" si="0"/>
        <v>1.0416666666666666E-5</v>
      </c>
      <c r="K11" s="9"/>
    </row>
    <row r="12" spans="2:18" x14ac:dyDescent="0.25">
      <c r="B12" s="1">
        <v>1.04166666666667E-4</v>
      </c>
      <c r="C12" s="1">
        <f>ROUND(Таблица1[[#This Row],[Столбец1]]*86400,0)/86400</f>
        <v>1.0416666666666667E-4</v>
      </c>
      <c r="D12" t="str">
        <f>IFERROR(VLOOKUP(Таблица1[[#This Row],[Столбец1]],L:N,2,FALSE),"")</f>
        <v/>
      </c>
      <c r="E12" s="1" t="str">
        <f>IFERROR(VLOOKUP(Таблица1[[#This Row],[Столбец2]],$P$4:$Q$8,2,FALSE),"")</f>
        <v/>
      </c>
      <c r="F12" s="1"/>
      <c r="G12" s="1" t="str">
        <f>IFERROR(ROUND((VLOOKUP(Таблица1[[#This Row],[Столбец2]],$P$7:$Q$8,2,FALSE)+Таблица1[[#This Row],[Столбец12]])*86400,0)/86400,"")</f>
        <v/>
      </c>
      <c r="H12" s="9">
        <f>IFERROR(VLOOKUP(Таблица1[[#This Row],[Столбец2]],$P$7:$R$8,3,FALSE),"0")+H11-Таблица1[[#This Row],[Столбец6]]</f>
        <v>1.1574074074074074E-6</v>
      </c>
      <c r="I12" s="9" t="str">
        <f>IFERROR(VLOOKUP(Таблица1[[#This Row],[Столбец12]],$G$4:H12,2,FALSE),"0")</f>
        <v>0</v>
      </c>
      <c r="J12" s="14">
        <f t="shared" si="0"/>
        <v>1.0416666666666666E-5</v>
      </c>
      <c r="K12" s="9"/>
      <c r="L12" s="9"/>
    </row>
    <row r="13" spans="2:18" x14ac:dyDescent="0.25">
      <c r="B13" s="1">
        <v>1.15740740740741E-4</v>
      </c>
      <c r="C13" s="1">
        <f>ROUND(Таблица1[[#This Row],[Столбец1]]*86400,0)/86400</f>
        <v>1.1574074074074075E-4</v>
      </c>
      <c r="D13" t="str">
        <f>IFERROR(VLOOKUP(Таблица1[[#This Row],[Столбец1]],L:N,2,FALSE),"")</f>
        <v/>
      </c>
      <c r="E13" s="1" t="str">
        <f>IFERROR(VLOOKUP(Таблица1[[#This Row],[Столбец2]],$P$4:$Q$8,2,FALSE),"")</f>
        <v/>
      </c>
      <c r="F13" s="1"/>
      <c r="G13" s="1" t="str">
        <f>IFERROR(ROUND((VLOOKUP(Таблица1[[#This Row],[Столбец2]],$P$7:$Q$8,2,FALSE)+Таблица1[[#This Row],[Столбец12]])*86400,0)/86400,"")</f>
        <v/>
      </c>
      <c r="H13" s="9">
        <f>IFERROR(VLOOKUP(Таблица1[[#This Row],[Столбец2]],$P$7:$R$8,3,FALSE),"0")+H12-Таблица1[[#This Row],[Столбец6]]</f>
        <v>1.1574074074074074E-6</v>
      </c>
      <c r="I13" s="9" t="str">
        <f>IFERROR(VLOOKUP(Таблица1[[#This Row],[Столбец12]],$G$4:H13,2,FALSE),"0")</f>
        <v>0</v>
      </c>
      <c r="J13" s="14">
        <f t="shared" si="0"/>
        <v>1.0416666666666666E-5</v>
      </c>
      <c r="K13" s="9"/>
      <c r="L13" s="9"/>
    </row>
    <row r="14" spans="2:18" x14ac:dyDescent="0.25">
      <c r="B14" s="1">
        <v>1.2731481481481499E-4</v>
      </c>
      <c r="C14" s="1">
        <f>ROUND(Таблица1[[#This Row],[Столбец1]]*86400,0)/86400</f>
        <v>1.273148148148148E-4</v>
      </c>
      <c r="D14" t="str">
        <f>IFERROR(VLOOKUP(Таблица1[[#This Row],[Столбец1]],L:N,2,FALSE),"")</f>
        <v/>
      </c>
      <c r="E14" s="1" t="str">
        <f>IFERROR(VLOOKUP(Таблица1[[#This Row],[Столбец2]],$P$4:$Q$8,2,FALSE),"")</f>
        <v/>
      </c>
      <c r="F14" s="1"/>
      <c r="G14" s="1" t="str">
        <f>IFERROR(ROUND((VLOOKUP(Таблица1[[#This Row],[Столбец2]],$P$7:$Q$8,2,FALSE)+Таблица1[[#This Row],[Столбец12]])*86400,0)/86400,"")</f>
        <v/>
      </c>
      <c r="H14" s="9">
        <f>IFERROR(VLOOKUP(Таблица1[[#This Row],[Столбец2]],$P$7:$R$8,3,FALSE),"0")+H13-Таблица1[[#This Row],[Столбец6]]</f>
        <v>1.1574074074074074E-6</v>
      </c>
      <c r="I14" s="9" t="str">
        <f>IFERROR(VLOOKUP(Таблица1[[#This Row],[Столбец12]],$G$4:H14,2,FALSE),"0")</f>
        <v>0</v>
      </c>
      <c r="J14" s="14">
        <f t="shared" si="0"/>
        <v>1.0416666666666666E-5</v>
      </c>
      <c r="K14" s="9"/>
    </row>
    <row r="15" spans="2:18" x14ac:dyDescent="0.25">
      <c r="B15" s="1">
        <v>1.38888888888889E-4</v>
      </c>
      <c r="C15" s="1">
        <f>ROUND(Таблица1[[#This Row],[Столбец1]]*86400,0)/86400</f>
        <v>1.3888888888888889E-4</v>
      </c>
      <c r="D15" t="str">
        <f>IFERROR(VLOOKUP(Таблица1[[#This Row],[Столбец1]],L:N,2,FALSE),"")</f>
        <v>Третье</v>
      </c>
      <c r="E15" s="1">
        <f>IFERROR(VLOOKUP(Таблица1[[#This Row],[Столбец2]],$P$4:$Q$8,2,FALSE),"")</f>
        <v>2.3148148148148146E-4</v>
      </c>
      <c r="F15" s="1"/>
      <c r="G15" s="1" t="str">
        <f>IFERROR(ROUND((VLOOKUP(Таблица1[[#This Row],[Столбец2]],$P$7:$Q$8,2,FALSE)+Таблица1[[#This Row],[Столбец12]])*86400,0)/86400,"")</f>
        <v/>
      </c>
      <c r="H15" s="9">
        <f>IFERROR(VLOOKUP(Таблица1[[#This Row],[Столбец2]],$P$7:$R$8,3,FALSE),"0")+H14-Таблица1[[#This Row],[Столбец6]]</f>
        <v>1.1574074074074074E-6</v>
      </c>
      <c r="I15" s="9" t="str">
        <f>IFERROR(VLOOKUP(Таблица1[[#This Row],[Столбец12]],$G$4:H15,2,FALSE),"0")</f>
        <v>0</v>
      </c>
      <c r="J15" s="14">
        <f t="shared" si="0"/>
        <v>1.0416666666666666E-5</v>
      </c>
      <c r="K15" s="9"/>
      <c r="L15" s="9"/>
    </row>
    <row r="16" spans="2:18" x14ac:dyDescent="0.25">
      <c r="B16" s="1">
        <v>1.50462962962963E-4</v>
      </c>
      <c r="C16" s="1">
        <f>ROUND(Таблица1[[#This Row],[Столбец1]]*86400,0)/86400</f>
        <v>1.5046296296296297E-4</v>
      </c>
      <c r="D16" t="str">
        <f>IFERROR(VLOOKUP(Таблица1[[#This Row],[Столбец1]],L:N,2,FALSE),"")</f>
        <v/>
      </c>
      <c r="E16" s="1" t="str">
        <f>IFERROR(VLOOKUP(Таблица1[[#This Row],[Столбец2]],$P$4:$Q$8,2,FALSE),"")</f>
        <v/>
      </c>
      <c r="F16" s="1"/>
      <c r="G16" s="1" t="str">
        <f>IFERROR(ROUND((VLOOKUP(Таблица1[[#This Row],[Столбец2]],$P$7:$Q$8,2,FALSE)+Таблица1[[#This Row],[Столбец12]])*86400,0)/86400,"")</f>
        <v/>
      </c>
      <c r="H16" s="9">
        <f>IFERROR(VLOOKUP(Таблица1[[#This Row],[Столбец2]],$P$7:$R$8,3,FALSE),"0")+H15-Таблица1[[#This Row],[Столбец6]]</f>
        <v>1.1574074074074074E-6</v>
      </c>
      <c r="I16" s="9" t="str">
        <f>IFERROR(VLOOKUP(Таблица1[[#This Row],[Столбец12]],$G$4:H16,2,FALSE),"0")</f>
        <v>0</v>
      </c>
      <c r="J16" s="14">
        <f t="shared" si="0"/>
        <v>1.0416666666666666E-5</v>
      </c>
      <c r="K16" s="9"/>
    </row>
    <row r="17" spans="2:11" x14ac:dyDescent="0.25">
      <c r="B17" s="1">
        <v>1.6203703703703701E-4</v>
      </c>
      <c r="C17" s="1">
        <f>ROUND(Таблица1[[#This Row],[Столбец1]]*86400,0)/86400</f>
        <v>1.6203703703703703E-4</v>
      </c>
      <c r="D17" t="str">
        <f>IFERROR(VLOOKUP(Таблица1[[#This Row],[Столбец1]],L:N,2,FALSE),"")</f>
        <v/>
      </c>
      <c r="E17" s="1" t="str">
        <f>IFERROR(VLOOKUP(Таблица1[[#This Row],[Столбец2]],$P$4:$Q$8,2,FALSE),"")</f>
        <v/>
      </c>
      <c r="F17" s="1"/>
      <c r="G17" s="1" t="str">
        <f>IFERROR(ROUND((VLOOKUP(Таблица1[[#This Row],[Столбец2]],$P$7:$Q$8,2,FALSE)+Таблица1[[#This Row],[Столбец12]])*86400,0)/86400,"")</f>
        <v/>
      </c>
      <c r="H17" s="9">
        <f>IFERROR(VLOOKUP(Таблица1[[#This Row],[Столбец2]],$P$7:$R$8,3,FALSE),"0")+H16-Таблица1[[#This Row],[Столбец6]]</f>
        <v>1.1574074074074074E-6</v>
      </c>
      <c r="I17" s="9" t="str">
        <f>IFERROR(VLOOKUP(Таблица1[[#This Row],[Столбец12]],$G$4:H17,2,FALSE),"0")</f>
        <v>0</v>
      </c>
      <c r="J17" s="14">
        <f t="shared" si="0"/>
        <v>1.0416666666666666E-5</v>
      </c>
      <c r="K17" s="9"/>
    </row>
    <row r="18" spans="2:11" x14ac:dyDescent="0.25">
      <c r="B18" s="1">
        <v>1.7361111111111101E-4</v>
      </c>
      <c r="C18" s="1">
        <f>ROUND(Таблица1[[#This Row],[Столбец1]]*86400,0)/86400</f>
        <v>1.7361111111111112E-4</v>
      </c>
      <c r="D18" t="str">
        <f>IFERROR(VLOOKUP(Таблица1[[#This Row],[Столбец1]],L:N,2,FALSE),"")</f>
        <v/>
      </c>
      <c r="E18" s="1" t="str">
        <f>IFERROR(VLOOKUP(Таблица1[[#This Row],[Столбец2]],$P$4:$Q$8,2,FALSE),"")</f>
        <v/>
      </c>
      <c r="F18" s="1"/>
      <c r="G18" s="1" t="str">
        <f>IFERROR(ROUND((VLOOKUP(Таблица1[[#This Row],[Столбец2]],$P$7:$Q$8,2,FALSE)+Таблица1[[#This Row],[Столбец12]])*86400,0)/86400,"")</f>
        <v/>
      </c>
      <c r="H18" s="9">
        <f>IFERROR(VLOOKUP(Таблица1[[#This Row],[Столбец2]],$P$7:$R$8,3,FALSE),"0")+H17-Таблица1[[#This Row],[Столбец6]]</f>
        <v>1.1574074074074074E-6</v>
      </c>
      <c r="I18" s="9" t="str">
        <f>IFERROR(VLOOKUP(Таблица1[[#This Row],[Столбец12]],$G$4:H18,2,FALSE),"0")</f>
        <v>0</v>
      </c>
      <c r="J18" s="14">
        <f t="shared" si="0"/>
        <v>1.0416666666666666E-5</v>
      </c>
      <c r="K18" s="9"/>
    </row>
    <row r="19" spans="2:11" x14ac:dyDescent="0.25">
      <c r="B19" s="1">
        <v>1.8518518518518501E-4</v>
      </c>
      <c r="C19" s="1">
        <f>ROUND(Таблица1[[#This Row],[Столбец1]]*86400,0)/86400</f>
        <v>1.8518518518518518E-4</v>
      </c>
      <c r="D19" t="str">
        <f>IFERROR(VLOOKUP(Таблица1[[#This Row],[Столбец1]],L:N,2,FALSE),"")</f>
        <v/>
      </c>
      <c r="E19" s="1" t="str">
        <f>IFERROR(VLOOKUP(Таблица1[[#This Row],[Столбец2]],$P$4:$Q$8,2,FALSE),"")</f>
        <v/>
      </c>
      <c r="F19" s="1"/>
      <c r="G19" s="1" t="str">
        <f>IFERROR(ROUND((VLOOKUP(Таблица1[[#This Row],[Столбец2]],$P$7:$Q$8,2,FALSE)+Таблица1[[#This Row],[Столбец12]])*86400,0)/86400,"")</f>
        <v/>
      </c>
      <c r="H19" s="9">
        <f>IFERROR(VLOOKUP(Таблица1[[#This Row],[Столбец2]],$P$7:$R$8,3,FALSE),"0")+H18-Таблица1[[#This Row],[Столбец6]]</f>
        <v>1.1574074074074074E-6</v>
      </c>
      <c r="I19" s="9" t="str">
        <f>IFERROR(VLOOKUP(Таблица1[[#This Row],[Столбец12]],$G$4:H19,2,FALSE),"0")</f>
        <v>0</v>
      </c>
      <c r="J19" s="14">
        <f t="shared" si="0"/>
        <v>1.0416666666666666E-5</v>
      </c>
      <c r="K19" s="9"/>
    </row>
    <row r="20" spans="2:11" x14ac:dyDescent="0.25">
      <c r="B20" s="1">
        <v>1.9675925925925899E-4</v>
      </c>
      <c r="C20" s="1">
        <f>ROUND(Таблица1[[#This Row],[Столбец1]]*86400,0)/86400</f>
        <v>1.9675925925925926E-4</v>
      </c>
      <c r="D20" t="str">
        <f>IFERROR(VLOOKUP(Таблица1[[#This Row],[Столбец1]],L:N,2,FALSE),"")</f>
        <v/>
      </c>
      <c r="E20" s="1" t="str">
        <f>IFERROR(VLOOKUP(Таблица1[[#This Row],[Столбец2]],$P$4:$Q$8,2,FALSE),"")</f>
        <v/>
      </c>
      <c r="F20" s="1"/>
      <c r="G20" s="1" t="str">
        <f>IFERROR(ROUND((VLOOKUP(Таблица1[[#This Row],[Столбец2]],$P$7:$Q$8,2,FALSE)+Таблица1[[#This Row],[Столбец12]])*86400,0)/86400,"")</f>
        <v/>
      </c>
      <c r="H20" s="9">
        <f>IFERROR(VLOOKUP(Таблица1[[#This Row],[Столбец2]],$P$7:$R$8,3,FALSE),"0")+H19-Таблица1[[#This Row],[Столбец6]]</f>
        <v>1.1574074074074074E-6</v>
      </c>
      <c r="I20" s="9" t="str">
        <f>IFERROR(VLOOKUP(Таблица1[[#This Row],[Столбец12]],$G$4:H20,2,FALSE),"0")</f>
        <v>0</v>
      </c>
      <c r="J20" s="14">
        <f t="shared" si="0"/>
        <v>1.0416666666666666E-5</v>
      </c>
      <c r="K20" s="9"/>
    </row>
    <row r="21" spans="2:11" x14ac:dyDescent="0.25">
      <c r="B21" s="1">
        <v>2.0833333333333299E-4</v>
      </c>
      <c r="C21" s="1">
        <f>ROUND(Таблица1[[#This Row],[Столбец1]]*86400,0)/86400</f>
        <v>2.0833333333333335E-4</v>
      </c>
      <c r="D21" t="str">
        <f>IFERROR(VLOOKUP(Таблица1[[#This Row],[Столбец1]],L:N,2,FALSE),"")</f>
        <v/>
      </c>
      <c r="E21" s="1" t="str">
        <f>IFERROR(VLOOKUP(Таблица1[[#This Row],[Столбец2]],$P$4:$Q$8,2,FALSE),"")</f>
        <v/>
      </c>
      <c r="F21" s="1"/>
      <c r="G21" s="1" t="str">
        <f>IFERROR(ROUND((VLOOKUP(Таблица1[[#This Row],[Столбец2]],$P$7:$Q$8,2,FALSE)+Таблица1[[#This Row],[Столбец12]])*86400,0)/86400,"")</f>
        <v/>
      </c>
      <c r="H21" s="9">
        <f>IFERROR(VLOOKUP(Таблица1[[#This Row],[Столбец2]],$P$7:$R$8,3,FALSE),"0")+H20-Таблица1[[#This Row],[Столбец6]]</f>
        <v>1.1574074074074074E-6</v>
      </c>
      <c r="I21" s="9" t="str">
        <f>IFERROR(VLOOKUP(Таблица1[[#This Row],[Столбец12]],$G$4:H21,2,FALSE),"0")</f>
        <v>0</v>
      </c>
      <c r="J21" s="14">
        <f t="shared" si="0"/>
        <v>1.0416666666666666E-5</v>
      </c>
      <c r="K21" s="9">
        <f>SUM(J12:J21)</f>
        <v>1.0416666666666669E-4</v>
      </c>
    </row>
    <row r="22" spans="2:11" x14ac:dyDescent="0.25">
      <c r="B22" s="1">
        <v>2.19907407407407E-4</v>
      </c>
      <c r="C22" s="1">
        <f>ROUND(Таблица1[[#This Row],[Столбец1]]*86400,0)/86400</f>
        <v>2.199074074074074E-4</v>
      </c>
      <c r="D22" t="str">
        <f>IFERROR(VLOOKUP(Таблица1[[#This Row],[Столбец1]],L:N,2,FALSE),"")</f>
        <v/>
      </c>
      <c r="E22" s="1" t="str">
        <f>IFERROR(VLOOKUP(Таблица1[[#This Row],[Столбец2]],$P$4:$Q$8,2,FALSE),"")</f>
        <v/>
      </c>
      <c r="F22" s="1"/>
      <c r="G22" s="1" t="str">
        <f>IFERROR(ROUND((VLOOKUP(Таблица1[[#This Row],[Столбец2]],$P$7:$Q$8,2,FALSE)+Таблица1[[#This Row],[Столбец12]])*86400,0)/86400,"")</f>
        <v/>
      </c>
      <c r="H22" s="9">
        <f>IFERROR(VLOOKUP(Таблица1[[#This Row],[Столбец2]],$P$7:$R$8,3,FALSE),"0")+H21-Таблица1[[#This Row],[Столбец6]]</f>
        <v>1.1574074074074074E-6</v>
      </c>
      <c r="I22" s="9" t="str">
        <f>IFERROR(VLOOKUP(Таблица1[[#This Row],[Столбец12]],$G$4:H22,2,FALSE),"0")</f>
        <v>0</v>
      </c>
      <c r="J22" s="14">
        <f t="shared" si="0"/>
        <v>1.0416666666666666E-5</v>
      </c>
      <c r="K22" s="9">
        <f>SUM(J8:J22)</f>
        <v>1.585648148148148E-4</v>
      </c>
    </row>
    <row r="23" spans="2:11" x14ac:dyDescent="0.25">
      <c r="B23" s="1">
        <v>2.31481481481481E-4</v>
      </c>
      <c r="C23" s="1">
        <f>ROUND(Таблица1[[#This Row],[Столбец1]]*86400,0)/86400</f>
        <v>2.3148148148148149E-4</v>
      </c>
      <c r="D23" t="str">
        <f>IFERROR(VLOOKUP(Таблица1[[#This Row],[Столбец1]],L:N,2,FALSE),"")</f>
        <v/>
      </c>
      <c r="E23" s="1" t="str">
        <f>IFERROR(VLOOKUP(Таблица1[[#This Row],[Столбец2]],$P$4:$Q$8,2,FALSE),"")</f>
        <v/>
      </c>
      <c r="F23" s="1"/>
      <c r="G23" s="1" t="str">
        <f>IFERROR(ROUND((VLOOKUP(Таблица1[[#This Row],[Столбец2]],$P$7:$Q$8,2,FALSE)+Таблица1[[#This Row],[Столбец12]])*86400,0)/86400,"")</f>
        <v/>
      </c>
      <c r="H23" s="9">
        <f>IFERROR(VLOOKUP(Таблица1[[#This Row],[Столбец2]],$P$7:$R$8,3,FALSE),"0")+H22-Таблица1[[#This Row],[Столбец6]]</f>
        <v>1.1574074074074074E-6</v>
      </c>
      <c r="I23" s="9" t="str">
        <f>IFERROR(VLOOKUP(Таблица1[[#This Row],[Столбец12]],$G$4:H23,2,FALSE),"0")</f>
        <v>0</v>
      </c>
      <c r="J23" s="14">
        <f t="shared" si="0"/>
        <v>1.0416666666666666E-5</v>
      </c>
      <c r="K23" s="9"/>
    </row>
    <row r="24" spans="2:11" x14ac:dyDescent="0.25">
      <c r="B24" s="1">
        <v>2.4305555555555501E-4</v>
      </c>
      <c r="C24" s="1">
        <f>ROUND(Таблица1[[#This Row],[Столбец1]]*86400,0)/86400</f>
        <v>2.4305555555555555E-4</v>
      </c>
      <c r="D24" t="str">
        <f>IFERROR(VLOOKUP(Таблица1[[#This Row],[Столбец1]],L:N,2,FALSE),"")</f>
        <v/>
      </c>
      <c r="E24" s="1" t="str">
        <f>IFERROR(VLOOKUP(Таблица1[[#This Row],[Столбец2]],$P$4:$Q$8,2,FALSE),"")</f>
        <v/>
      </c>
      <c r="F24" s="1"/>
      <c r="G24" s="1" t="str">
        <f>IFERROR(ROUND((VLOOKUP(Таблица1[[#This Row],[Столбец2]],$P$7:$Q$8,2,FALSE)+Таблица1[[#This Row],[Столбец12]])*86400,0)/86400,"")</f>
        <v/>
      </c>
      <c r="H24" s="9">
        <f>IFERROR(VLOOKUP(Таблица1[[#This Row],[Столбец2]],$P$7:$R$8,3,FALSE),"0")+H23-Таблица1[[#This Row],[Столбец6]]</f>
        <v>1.1574074074074074E-6</v>
      </c>
      <c r="I24" s="9" t="str">
        <f>IFERROR(VLOOKUP(Таблица1[[#This Row],[Столбец12]],$G$4:H24,2,FALSE),"0")</f>
        <v>0</v>
      </c>
      <c r="J24" s="14">
        <f t="shared" si="0"/>
        <v>1.0416666666666666E-5</v>
      </c>
      <c r="K24" s="9"/>
    </row>
    <row r="25" spans="2:11" x14ac:dyDescent="0.25">
      <c r="B25" s="1">
        <v>2.5462962962962999E-4</v>
      </c>
      <c r="C25" s="1">
        <f>ROUND(Таблица1[[#This Row],[Столбец1]]*86400,0)/86400</f>
        <v>2.5462962962962961E-4</v>
      </c>
      <c r="D25" t="str">
        <f>IFERROR(VLOOKUP(Таблица1[[#This Row],[Столбец1]],L:N,2,FALSE),"")</f>
        <v/>
      </c>
      <c r="E25" s="1" t="str">
        <f>IFERROR(VLOOKUP(Таблица1[[#This Row],[Столбец2]],$P$4:$Q$8,2,FALSE),"")</f>
        <v/>
      </c>
      <c r="F25" s="1"/>
      <c r="G25" s="1" t="str">
        <f>IFERROR(ROUND((VLOOKUP(Таблица1[[#This Row],[Столбец2]],$P$7:$Q$8,2,FALSE)+Таблица1[[#This Row],[Столбец12]])*86400,0)/86400,"")</f>
        <v/>
      </c>
      <c r="H25" s="9">
        <f>IFERROR(VLOOKUP(Таблица1[[#This Row],[Столбец2]],$P$7:$R$8,3,FALSE),"0")+H24-Таблица1[[#This Row],[Столбец6]]</f>
        <v>1.1574074074074074E-6</v>
      </c>
      <c r="I25" s="9" t="str">
        <f>IFERROR(VLOOKUP(Таблица1[[#This Row],[Столбец12]],$G$4:H25,2,FALSE),"0")</f>
        <v>0</v>
      </c>
      <c r="J25" s="14">
        <f t="shared" si="0"/>
        <v>1.0416666666666666E-5</v>
      </c>
      <c r="K25" s="9"/>
    </row>
    <row r="26" spans="2:11" x14ac:dyDescent="0.25">
      <c r="B26" s="1">
        <v>2.6620370370370399E-4</v>
      </c>
      <c r="C26" s="1">
        <f>ROUND(Таблица1[[#This Row],[Столбец1]]*86400,0)/86400</f>
        <v>2.6620370370370372E-4</v>
      </c>
      <c r="D26" t="str">
        <f>IFERROR(VLOOKUP(Таблица1[[#This Row],[Столбец1]],L:N,2,FALSE),"")</f>
        <v/>
      </c>
      <c r="E26" s="1" t="str">
        <f>IFERROR(VLOOKUP(Таблица1[[#This Row],[Столбец2]],$P$4:$Q$8,2,FALSE),"")</f>
        <v/>
      </c>
      <c r="F26" s="1"/>
      <c r="G26" s="1" t="str">
        <f>IFERROR(ROUND((VLOOKUP(Таблица1[[#This Row],[Столбец2]],$P$7:$Q$8,2,FALSE)+Таблица1[[#This Row],[Столбец12]])*86400,0)/86400,"")</f>
        <v/>
      </c>
      <c r="H26" s="9">
        <f>IFERROR(VLOOKUP(Таблица1[[#This Row],[Столбец2]],$P$7:$R$8,3,FALSE),"0")+H25-Таблица1[[#This Row],[Столбец6]]</f>
        <v>1.1574074074074074E-6</v>
      </c>
      <c r="I26" s="9" t="str">
        <f>IFERROR(VLOOKUP(Таблица1[[#This Row],[Столбец12]],$G$4:H26,2,FALSE),"0")</f>
        <v>0</v>
      </c>
      <c r="J26" s="14">
        <f t="shared" si="0"/>
        <v>1.0416666666666666E-5</v>
      </c>
      <c r="K26" s="9"/>
    </row>
    <row r="27" spans="2:11" x14ac:dyDescent="0.25">
      <c r="B27" s="1">
        <v>2.7777777777777799E-4</v>
      </c>
      <c r="C27" s="1">
        <f>ROUND(Таблица1[[#This Row],[Столбец1]]*86400,0)/86400</f>
        <v>2.7777777777777778E-4</v>
      </c>
      <c r="D27" t="str">
        <f>IFERROR(VLOOKUP(Таблица1[[#This Row],[Столбец1]],L:N,2,FALSE),"")</f>
        <v/>
      </c>
      <c r="E27" s="1" t="str">
        <f>IFERROR(VLOOKUP(Таблица1[[#This Row],[Столбец2]],$P$4:$Q$8,2,FALSE),"")</f>
        <v/>
      </c>
      <c r="F27" s="1"/>
      <c r="G27" s="1" t="str">
        <f>IFERROR(ROUND((VLOOKUP(Таблица1[[#This Row],[Столбец2]],$P$7:$Q$8,2,FALSE)+Таблица1[[#This Row],[Столбец12]])*86400,0)/86400,"")</f>
        <v/>
      </c>
      <c r="H27" s="9">
        <f>IFERROR(VLOOKUP(Таблица1[[#This Row],[Столбец2]],$P$7:$R$8,3,FALSE),"0")+H26-Таблица1[[#This Row],[Столбец6]]</f>
        <v>1.1574074074074074E-6</v>
      </c>
      <c r="I27" s="9" t="str">
        <f>IFERROR(VLOOKUP(Таблица1[[#This Row],[Столбец12]],$G$4:H27,2,FALSE),"0")</f>
        <v>0</v>
      </c>
      <c r="J27" s="14">
        <f t="shared" si="0"/>
        <v>1.0416666666666666E-5</v>
      </c>
      <c r="K27" s="9"/>
    </row>
    <row r="28" spans="2:11" x14ac:dyDescent="0.25">
      <c r="B28" s="1">
        <v>2.89351851851852E-4</v>
      </c>
      <c r="C28" s="1">
        <f>ROUND(Таблица1[[#This Row],[Столбец1]]*86400,0)/86400</f>
        <v>2.8935185185185184E-4</v>
      </c>
      <c r="D28" t="str">
        <f>IFERROR(VLOOKUP(Таблица1[[#This Row],[Столбец1]],L:N,2,FALSE),"")</f>
        <v/>
      </c>
      <c r="E28" s="1" t="str">
        <f>IFERROR(VLOOKUP(Таблица1[[#This Row],[Столбец2]],$P$4:$Q$8,2,FALSE),"")</f>
        <v/>
      </c>
      <c r="F28" s="1"/>
      <c r="G28" s="1" t="str">
        <f>IFERROR(ROUND((VLOOKUP(Таблица1[[#This Row],[Столбец2]],$P$7:$Q$8,2,FALSE)+Таблица1[[#This Row],[Столбец12]])*86400,0)/86400,"")</f>
        <v/>
      </c>
      <c r="H28" s="9">
        <f>IFERROR(VLOOKUP(Таблица1[[#This Row],[Столбец2]],$P$7:$R$8,3,FALSE),"0")+H27-Таблица1[[#This Row],[Столбец6]]</f>
        <v>1.1574074074074074E-6</v>
      </c>
      <c r="I28" s="9" t="str">
        <f>IFERROR(VLOOKUP(Таблица1[[#This Row],[Столбец12]],$G$4:H28,2,FALSE),"0")</f>
        <v>0</v>
      </c>
      <c r="J28" s="14">
        <f t="shared" si="0"/>
        <v>1.0416666666666666E-5</v>
      </c>
      <c r="K28" s="9"/>
    </row>
    <row r="29" spans="2:11" x14ac:dyDescent="0.25">
      <c r="B29" s="1">
        <v>3.00925925925926E-4</v>
      </c>
      <c r="C29" s="1">
        <f>ROUND(Таблица1[[#This Row],[Столбец1]]*86400,0)/86400</f>
        <v>3.0092592592592595E-4</v>
      </c>
      <c r="D29" t="str">
        <f>IFERROR(VLOOKUP(Таблица1[[#This Row],[Столбец1]],L:N,2,FALSE),"")</f>
        <v/>
      </c>
      <c r="E29" s="1" t="str">
        <f>IFERROR(VLOOKUP(Таблица1[[#This Row],[Столбец2]],$P$4:$Q$8,2,FALSE),"")</f>
        <v/>
      </c>
      <c r="F29" s="1"/>
      <c r="G29" s="1" t="str">
        <f>IFERROR(ROUND((VLOOKUP(Таблица1[[#This Row],[Столбец2]],$P$7:$Q$8,2,FALSE)+Таблица1[[#This Row],[Столбец12]])*86400,0)/86400,"")</f>
        <v/>
      </c>
      <c r="H29" s="9">
        <f>IFERROR(VLOOKUP(Таблица1[[#This Row],[Столбец2]],$P$7:$R$8,3,FALSE),"0")+H28-Таблица1[[#This Row],[Столбец6]]</f>
        <v>0</v>
      </c>
      <c r="I29" s="9">
        <f>IFERROR(VLOOKUP(Таблица1[[#This Row],[Столбец12]],$G$4:H29,2,FALSE),"0")</f>
        <v>1.1574074074074074E-6</v>
      </c>
      <c r="J29" s="14">
        <f t="shared" si="0"/>
        <v>1.0416666666666666E-5</v>
      </c>
      <c r="K29" s="9"/>
    </row>
    <row r="30" spans="2:11" x14ac:dyDescent="0.25">
      <c r="B30" s="1">
        <v>3.1250000000000001E-4</v>
      </c>
      <c r="C30" s="1">
        <f>ROUND(Таблица1[[#This Row],[Столбец1]]*86400,0)/86400</f>
        <v>3.1250000000000001E-4</v>
      </c>
      <c r="D30" t="str">
        <f>IFERROR(VLOOKUP(Таблица1[[#This Row],[Столбец1]],L:N,2,FALSE),"")</f>
        <v/>
      </c>
      <c r="E30" s="1" t="str">
        <f>IFERROR(VLOOKUP(Таблица1[[#This Row],[Столбец2]],$P$4:$Q$8,2,FALSE),"")</f>
        <v/>
      </c>
      <c r="F30" s="1"/>
      <c r="G30" s="1" t="str">
        <f>IFERROR(ROUND((VLOOKUP(Таблица1[[#This Row],[Столбец2]],$P$7:$Q$8,2,FALSE)+Таблица1[[#This Row],[Столбец12]])*86400,0)/86400,"")</f>
        <v/>
      </c>
      <c r="H30" s="9">
        <f>IFERROR(VLOOKUP(Таблица1[[#This Row],[Столбец2]],$P$7:$R$8,3,FALSE),"0")+H29-Таблица1[[#This Row],[Столбец6]]</f>
        <v>0</v>
      </c>
      <c r="I30" s="9" t="str">
        <f>IFERROR(VLOOKUP(Таблица1[[#This Row],[Столбец12]],$G$4:H30,2,FALSE),"0")</f>
        <v>0</v>
      </c>
      <c r="J30" s="14">
        <f t="shared" si="0"/>
        <v>1.1574074074074073E-5</v>
      </c>
      <c r="K30" s="9"/>
    </row>
    <row r="31" spans="2:11" x14ac:dyDescent="0.25">
      <c r="B31" s="1">
        <v>3.2407407407407401E-4</v>
      </c>
      <c r="C31" s="1">
        <f>ROUND(Таблица1[[#This Row],[Столбец1]]*86400,0)/86400</f>
        <v>3.2407407407407406E-4</v>
      </c>
      <c r="D31" t="str">
        <f>IFERROR(VLOOKUP(Таблица1[[#This Row],[Столбец1]],L:N,2,FALSE),"")</f>
        <v/>
      </c>
      <c r="E31" s="1" t="str">
        <f>IFERROR(VLOOKUP(Таблица1[[#This Row],[Столбец2]],$P$4:$Q$8,2,FALSE),"")</f>
        <v/>
      </c>
      <c r="F31" s="1"/>
      <c r="G31" s="1" t="str">
        <f>IFERROR(ROUND((VLOOKUP(Таблица1[[#This Row],[Столбец2]],$P$7:$Q$8,2,FALSE)+Таблица1[[#This Row],[Столбец12]])*86400,0)/86400,"")</f>
        <v/>
      </c>
      <c r="H31" s="9">
        <f>IFERROR(VLOOKUP(Таблица1[[#This Row],[Столбец2]],$P$7:$R$8,3,FALSE),"0")+H30-Таблица1[[#This Row],[Столбец6]]</f>
        <v>0</v>
      </c>
      <c r="I31" s="9" t="str">
        <f>IFERROR(VLOOKUP(Таблица1[[#This Row],[Столбец12]],$G$4:H43,2,FALSE),"0")</f>
        <v>0</v>
      </c>
      <c r="J31" s="14">
        <f t="shared" si="0"/>
        <v>1.1574074074074073E-5</v>
      </c>
      <c r="K31" s="9"/>
    </row>
    <row r="32" spans="2:11" x14ac:dyDescent="0.25">
      <c r="B32" s="1">
        <v>3.3564814814814801E-4</v>
      </c>
      <c r="C32" s="1">
        <f>ROUND(Таблица1[[#This Row],[Столбец1]]*86400,0)/86400</f>
        <v>3.3564814814814812E-4</v>
      </c>
      <c r="D32" t="str">
        <f>IFERROR(VLOOKUP(Таблица1[[#This Row],[Столбец1]],L:N,2,FALSE),"")</f>
        <v/>
      </c>
      <c r="E32" s="1" t="str">
        <f>IFERROR(VLOOKUP(Таблица1[[#This Row],[Столбец2]],$P$4:$Q$8,2,FALSE),"")</f>
        <v/>
      </c>
      <c r="F32" s="1"/>
      <c r="G32" s="1" t="str">
        <f>IFERROR(ROUND((VLOOKUP(Таблица1[[#This Row],[Столбец2]],$P$7:$Q$8,2,FALSE)+Таблица1[[#This Row],[Столбец12]])*86400,0)/86400,"")</f>
        <v/>
      </c>
      <c r="H32" s="9">
        <f>IFERROR(VLOOKUP(Таблица1[[#This Row],[Столбец2]],$P$7:$R$8,3,FALSE),"0")+H31-Таблица1[[#This Row],[Столбец6]]</f>
        <v>0</v>
      </c>
      <c r="I32" s="9" t="str">
        <f>IFERROR(VLOOKUP(Таблица1[[#This Row],[Столбец12]],$G$4:H32,2,FALSE),"0")</f>
        <v>0</v>
      </c>
      <c r="J32" s="14">
        <f t="shared" ref="J32:J43" si="1">$J$2-H31</f>
        <v>1.1574074074074073E-5</v>
      </c>
      <c r="K32" s="9"/>
    </row>
    <row r="33" spans="2:11" x14ac:dyDescent="0.25">
      <c r="B33" s="1">
        <v>3.4722222222222202E-4</v>
      </c>
      <c r="C33" s="1">
        <f>ROUND(Таблица1[[#This Row],[Столбец1]]*86400,0)/86400</f>
        <v>3.4722222222222224E-4</v>
      </c>
      <c r="D33" t="str">
        <f>IFERROR(VLOOKUP(Таблица1[[#This Row],[Столбец1]],L:N,2,FALSE),"")</f>
        <v/>
      </c>
      <c r="E33" s="1" t="str">
        <f>IFERROR(VLOOKUP(Таблица1[[#This Row],[Столбец2]],$P$4:$Q$8,2,FALSE),"")</f>
        <v/>
      </c>
      <c r="F33" s="1"/>
      <c r="G33" s="1" t="str">
        <f>IFERROR(ROUND((VLOOKUP(Таблица1[[#This Row],[Столбец2]],$P$7:$Q$8,2,FALSE)+Таблица1[[#This Row],[Столбец12]])*86400,0)/86400,"")</f>
        <v/>
      </c>
      <c r="H33" s="9">
        <f>IFERROR(VLOOKUP(Таблица1[[#This Row],[Столбец2]],$P$7:$R$8,3,FALSE),"0")+H32-Таблица1[[#This Row],[Столбец6]]</f>
        <v>0</v>
      </c>
      <c r="I33" s="9" t="str">
        <f>IFERROR(VLOOKUP(Таблица1[[#This Row],[Столбец12]],$G$4:H33,2,FALSE),"0")</f>
        <v>0</v>
      </c>
      <c r="J33" s="14">
        <f t="shared" si="1"/>
        <v>1.1574074074074073E-5</v>
      </c>
      <c r="K33" s="9"/>
    </row>
    <row r="34" spans="2:11" x14ac:dyDescent="0.25">
      <c r="B34" s="1">
        <v>3.5879629629629602E-4</v>
      </c>
      <c r="C34" s="1">
        <f>ROUND(Таблица1[[#This Row],[Столбец1]]*86400,0)/86400</f>
        <v>3.5879629629629629E-4</v>
      </c>
      <c r="D34" t="str">
        <f>IFERROR(VLOOKUP(Таблица1[[#This Row],[Столбец1]],L:N,2,FALSE),"")</f>
        <v/>
      </c>
      <c r="E34" s="1" t="str">
        <f>IFERROR(VLOOKUP(Таблица1[[#This Row],[Столбец2]],$P$4:$Q$8,2,FALSE),"")</f>
        <v/>
      </c>
      <c r="F34" s="1"/>
      <c r="G34" s="1" t="str">
        <f>IFERROR(ROUND((VLOOKUP(Таблица1[[#This Row],[Столбец2]],$P$7:$Q$8,2,FALSE)+Таблица1[[#This Row],[Столбец12]])*86400,0)/86400,"")</f>
        <v/>
      </c>
      <c r="H34" s="9">
        <f>IFERROR(VLOOKUP(Таблица1[[#This Row],[Столбец2]],$P$7:$R$8,3,FALSE),"0")+H33-Таблица1[[#This Row],[Столбец6]]</f>
        <v>0</v>
      </c>
      <c r="I34" s="9" t="str">
        <f>IFERROR(VLOOKUP(Таблица1[[#This Row],[Столбец12]],$G$4:H34,2,FALSE),"0")</f>
        <v>0</v>
      </c>
      <c r="J34" s="14">
        <f t="shared" si="1"/>
        <v>1.1574074074074073E-5</v>
      </c>
      <c r="K34" s="9"/>
    </row>
    <row r="35" spans="2:11" x14ac:dyDescent="0.25">
      <c r="B35" s="1">
        <v>3.7037037037037003E-4</v>
      </c>
      <c r="C35" s="1">
        <f>ROUND(Таблица1[[#This Row],[Столбец1]]*86400,0)/86400</f>
        <v>3.7037037037037035E-4</v>
      </c>
      <c r="D35" t="str">
        <f>IFERROR(VLOOKUP(Таблица1[[#This Row],[Столбец1]],L:N,2,FALSE),"")</f>
        <v/>
      </c>
      <c r="E35" s="1" t="str">
        <f>IFERROR(VLOOKUP(Таблица1[[#This Row],[Столбец2]],$P$4:$Q$8,2,FALSE),"")</f>
        <v/>
      </c>
      <c r="F35" s="1"/>
      <c r="G35" s="1" t="str">
        <f>IFERROR(ROUND((VLOOKUP(Таблица1[[#This Row],[Столбец2]],$P$7:$Q$8,2,FALSE)+Таблица1[[#This Row],[Столбец12]])*86400,0)/86400,"")</f>
        <v/>
      </c>
      <c r="H35" s="9">
        <f>IFERROR(VLOOKUP(Таблица1[[#This Row],[Столбец2]],$P$7:$R$8,3,FALSE),"0")+H34-Таблица1[[#This Row],[Столбец6]]</f>
        <v>0</v>
      </c>
      <c r="I35" s="9" t="str">
        <f>IFERROR(VLOOKUP(Таблица1[[#This Row],[Столбец12]],$G$4:H35,2,FALSE),"0")</f>
        <v>0</v>
      </c>
      <c r="J35" s="14">
        <f t="shared" si="1"/>
        <v>1.1574074074074073E-5</v>
      </c>
      <c r="K35" s="9">
        <f>SUM(J16:J35)</f>
        <v>2.1527777777777786E-4</v>
      </c>
    </row>
    <row r="36" spans="2:11" x14ac:dyDescent="0.25">
      <c r="B36" s="1">
        <v>3.8194444444444398E-4</v>
      </c>
      <c r="C36" s="1">
        <f>ROUND(Таблица1[[#This Row],[Столбец1]]*86400,0)/86400</f>
        <v>3.8194444444444446E-4</v>
      </c>
      <c r="D36" t="str">
        <f>IFERROR(VLOOKUP(Таблица1[[#This Row],[Столбец1]],L:N,2,FALSE),"")</f>
        <v/>
      </c>
      <c r="E36" s="1" t="str">
        <f>IFERROR(VLOOKUP(Таблица1[[#This Row],[Столбец2]],$P$4:$Q$8,2,FALSE),"")</f>
        <v/>
      </c>
      <c r="F36" s="1"/>
      <c r="G36" s="1" t="str">
        <f>IFERROR(ROUND((VLOOKUP(Таблица1[[#This Row],[Столбец2]],$P$7:$Q$8,2,FALSE)+Таблица1[[#This Row],[Столбец12]])*86400,0)/86400,"")</f>
        <v/>
      </c>
      <c r="H36" s="9">
        <f>IFERROR(VLOOKUP(Таблица1[[#This Row],[Столбец2]],$P$7:$R$8,3,FALSE),"0")+H35-Таблица1[[#This Row],[Столбец6]]</f>
        <v>0</v>
      </c>
      <c r="I36" s="9" t="str">
        <f>IFERROR(VLOOKUP(Таблица1[[#This Row],[Столбец12]],$G$4:H36,2,FALSE),"0")</f>
        <v>0</v>
      </c>
      <c r="J36" s="14">
        <f t="shared" si="1"/>
        <v>1.1574074074074073E-5</v>
      </c>
      <c r="K36" s="9"/>
    </row>
    <row r="37" spans="2:11" x14ac:dyDescent="0.25">
      <c r="B37" s="1">
        <v>3.9351851851851798E-4</v>
      </c>
      <c r="C37" s="1">
        <f>ROUND(Таблица1[[#This Row],[Столбец1]]*86400,0)/86400</f>
        <v>3.9351851851851852E-4</v>
      </c>
      <c r="D37" t="str">
        <f>IFERROR(VLOOKUP(Таблица1[[#This Row],[Столбец1]],L:N,2,FALSE),"")</f>
        <v/>
      </c>
      <c r="E37" s="1" t="str">
        <f>IFERROR(VLOOKUP(Таблица1[[#This Row],[Столбец2]],$P$4:$Q$8,2,FALSE),"")</f>
        <v/>
      </c>
      <c r="F37" s="1"/>
      <c r="G37" s="1" t="str">
        <f>IFERROR(ROUND((VLOOKUP(Таблица1[[#This Row],[Столбец2]],$P$7:$Q$8,2,FALSE)+Таблица1[[#This Row],[Столбец12]])*86400,0)/86400,"")</f>
        <v/>
      </c>
      <c r="H37" s="9">
        <f>IFERROR(VLOOKUP(Таблица1[[#This Row],[Столбец2]],$P$7:$R$8,3,FALSE),"0")+H36-Таблица1[[#This Row],[Столбец6]]</f>
        <v>0</v>
      </c>
      <c r="I37" s="9" t="str">
        <f>IFERROR(VLOOKUP(Таблица1[[#This Row],[Столбец12]],$G$4:H37,2,FALSE),"0")</f>
        <v>0</v>
      </c>
      <c r="J37" s="14">
        <f t="shared" si="1"/>
        <v>1.1574074074074073E-5</v>
      </c>
      <c r="K37" s="9"/>
    </row>
    <row r="38" spans="2:11" x14ac:dyDescent="0.25">
      <c r="B38" s="1">
        <v>4.0509259259259198E-4</v>
      </c>
      <c r="C38" s="1">
        <f>ROUND(Таблица1[[#This Row],[Столбец1]]*86400,0)/86400</f>
        <v>4.0509259259259258E-4</v>
      </c>
      <c r="D38" t="str">
        <f>IFERROR(VLOOKUP(Таблица1[[#This Row],[Столбец1]],L:N,2,FALSE),"")</f>
        <v/>
      </c>
      <c r="E38" s="1" t="str">
        <f>IFERROR(VLOOKUP(Таблица1[[#This Row],[Столбец2]],$P$4:$Q$8,2,FALSE),"")</f>
        <v/>
      </c>
      <c r="F38" s="1"/>
      <c r="G38" s="1" t="str">
        <f>IFERROR(ROUND((VLOOKUP(Таблица1[[#This Row],[Столбец2]],$P$7:$Q$8,2,FALSE)+Таблица1[[#This Row],[Столбец12]])*86400,0)/86400,"")</f>
        <v/>
      </c>
      <c r="H38" s="9">
        <f>IFERROR(VLOOKUP(Таблица1[[#This Row],[Столбец2]],$P$7:$R$8,3,FALSE),"0")+H37-Таблица1[[#This Row],[Столбец6]]</f>
        <v>0</v>
      </c>
      <c r="I38" s="9" t="str">
        <f>IFERROR(VLOOKUP(Таблица1[[#This Row],[Столбец12]],$G$4:H38,2,FALSE),"0")</f>
        <v>0</v>
      </c>
      <c r="J38" s="14">
        <f t="shared" si="1"/>
        <v>1.1574074074074073E-5</v>
      </c>
      <c r="K38" s="9"/>
    </row>
    <row r="39" spans="2:11" x14ac:dyDescent="0.25">
      <c r="B39" s="1">
        <v>4.1666666666666599E-4</v>
      </c>
      <c r="C39" s="1">
        <f>ROUND(Таблица1[[#This Row],[Столбец1]]*86400,0)/86400</f>
        <v>4.1666666666666669E-4</v>
      </c>
      <c r="D39" t="str">
        <f>IFERROR(VLOOKUP(Таблица1[[#This Row],[Столбец1]],L:N,2,FALSE),"")</f>
        <v/>
      </c>
      <c r="E39" s="1" t="str">
        <f>IFERROR(VLOOKUP(Таблица1[[#This Row],[Столбец2]],$P$4:$Q$8,2,FALSE),"")</f>
        <v/>
      </c>
      <c r="F39" s="1"/>
      <c r="G39" s="1" t="str">
        <f>IFERROR(ROUND((VLOOKUP(Таблица1[[#This Row],[Столбец2]],$P$7:$Q$8,2,FALSE)+Таблица1[[#This Row],[Столбец12]])*86400,0)/86400,"")</f>
        <v/>
      </c>
      <c r="H39" s="9">
        <f>IFERROR(VLOOKUP(Таблица1[[#This Row],[Столбец2]],$P$7:$R$8,3,FALSE),"0")+H38-Таблица1[[#This Row],[Столбец6]]</f>
        <v>0</v>
      </c>
      <c r="I39" s="9" t="str">
        <f>IFERROR(VLOOKUP(Таблица1[[#This Row],[Столбец12]],$G$4:H39,2,FALSE),"0")</f>
        <v>0</v>
      </c>
      <c r="J39" s="14">
        <f t="shared" si="1"/>
        <v>1.1574074074074073E-5</v>
      </c>
      <c r="K39" s="9"/>
    </row>
    <row r="40" spans="2:11" x14ac:dyDescent="0.25">
      <c r="B40" s="1">
        <v>4.2824074074073999E-4</v>
      </c>
      <c r="C40" s="1">
        <f>ROUND(Таблица1[[#This Row],[Столбец1]]*86400,0)/86400</f>
        <v>4.2824074074074075E-4</v>
      </c>
      <c r="D40" t="str">
        <f>IFERROR(VLOOKUP(Таблица1[[#This Row],[Столбец1]],L:N,2,FALSE),"")</f>
        <v/>
      </c>
      <c r="E40" s="1" t="str">
        <f>IFERROR(VLOOKUP(Таблица1[[#This Row],[Столбец2]],$P$4:$Q$8,2,FALSE),"")</f>
        <v/>
      </c>
      <c r="F40" s="1"/>
      <c r="G40" s="1" t="str">
        <f>IFERROR(ROUND((VLOOKUP(Таблица1[[#This Row],[Столбец2]],$P$7:$Q$8,2,FALSE)+Таблица1[[#This Row],[Столбец12]])*86400,0)/86400,"")</f>
        <v/>
      </c>
      <c r="H40" s="9">
        <f>IFERROR(VLOOKUP(Таблица1[[#This Row],[Столбец2]],$P$7:$R$8,3,FALSE),"0")+H39-Таблица1[[#This Row],[Столбец6]]</f>
        <v>0</v>
      </c>
      <c r="I40" s="9" t="str">
        <f>IFERROR(VLOOKUP(Таблица1[[#This Row],[Столбец12]],$G$4:H40,2,FALSE),"0")</f>
        <v>0</v>
      </c>
      <c r="J40" s="14">
        <f t="shared" si="1"/>
        <v>1.1574074074074073E-5</v>
      </c>
      <c r="K40" s="9"/>
    </row>
    <row r="41" spans="2:11" x14ac:dyDescent="0.25">
      <c r="B41" s="1">
        <v>4.39814814814814E-4</v>
      </c>
      <c r="C41" s="1">
        <f>ROUND(Таблица1[[#This Row],[Столбец1]]*86400,0)/86400</f>
        <v>4.3981481481481481E-4</v>
      </c>
      <c r="D41" t="str">
        <f>IFERROR(VLOOKUP(Таблица1[[#This Row],[Столбец1]],L:N,2,FALSE),"")</f>
        <v/>
      </c>
      <c r="E41" s="1" t="str">
        <f>IFERROR(VLOOKUP(Таблица1[[#This Row],[Столбец2]],$P$4:$Q$8,2,FALSE),"")</f>
        <v/>
      </c>
      <c r="F41" s="1"/>
      <c r="G41" s="1" t="str">
        <f>IFERROR(ROUND((VLOOKUP(Таблица1[[#This Row],[Столбец2]],$P$7:$Q$8,2,FALSE)+Таблица1[[#This Row],[Столбец12]])*86400,0)/86400,"")</f>
        <v/>
      </c>
      <c r="H41" s="9">
        <f>IFERROR(VLOOKUP(Таблица1[[#This Row],[Столбец2]],$P$7:$R$8,3,FALSE),"0")+H40-Таблица1[[#This Row],[Столбец6]]</f>
        <v>0</v>
      </c>
      <c r="I41" s="9" t="str">
        <f>IFERROR(VLOOKUP(Таблица1[[#This Row],[Столбец12]],$G$4:H41,2,FALSE),"0")</f>
        <v>0</v>
      </c>
      <c r="J41" s="14">
        <f t="shared" si="1"/>
        <v>1.1574074074074073E-5</v>
      </c>
      <c r="K41" s="9"/>
    </row>
    <row r="42" spans="2:11" x14ac:dyDescent="0.25">
      <c r="B42" s="1">
        <v>4.51388888888888E-4</v>
      </c>
      <c r="C42" s="1">
        <f>ROUND(Таблица1[[#This Row],[Столбец1]]*86400,0)/86400</f>
        <v>4.5138888888888887E-4</v>
      </c>
      <c r="D42" t="str">
        <f>IFERROR(VLOOKUP(Таблица1[[#This Row],[Столбец1]],L:N,2,FALSE),"")</f>
        <v/>
      </c>
      <c r="E42" s="1" t="str">
        <f>IFERROR(VLOOKUP(Таблица1[[#This Row],[Столбец2]],$P$4:$Q$8,2,FALSE),"")</f>
        <v/>
      </c>
      <c r="F42" s="1"/>
      <c r="G42" s="1" t="str">
        <f>IFERROR(ROUND((VLOOKUP(Таблица1[[#This Row],[Столбец2]],$P$7:$Q$8,2,FALSE)+Таблица1[[#This Row],[Столбец12]])*86400,0)/86400,"")</f>
        <v/>
      </c>
      <c r="H42" s="9">
        <f>IFERROR(VLOOKUP(Таблица1[[#This Row],[Столбец2]],$P$7:$R$8,3,FALSE),"0")+H41-Таблица1[[#This Row],[Столбец6]]</f>
        <v>0</v>
      </c>
      <c r="I42" s="9" t="str">
        <f>IFERROR(VLOOKUP(Таблица1[[#This Row],[Столбец12]],$G$4:H42,2,FALSE),"0")</f>
        <v>0</v>
      </c>
      <c r="J42" s="14">
        <f t="shared" si="1"/>
        <v>1.1574074074074073E-5</v>
      </c>
      <c r="K42" s="9"/>
    </row>
    <row r="43" spans="2:11" x14ac:dyDescent="0.25">
      <c r="B43" s="1">
        <v>4.62962962962962E-4</v>
      </c>
      <c r="C43" s="1">
        <f>ROUND(Таблица1[[#This Row],[Столбец1]]*86400,0)/86400</f>
        <v>4.6296296296296298E-4</v>
      </c>
      <c r="D43" t="str">
        <f>IFERROR(VLOOKUP(Таблица1[[#This Row],[Столбец1]],L:N,2,FALSE),"")</f>
        <v/>
      </c>
      <c r="E43" s="1" t="str">
        <f>IFERROR(VLOOKUP(Таблица1[[#This Row],[Столбец2]],$P$4:$Q$8,2,FALSE),"")</f>
        <v/>
      </c>
      <c r="F43" s="1"/>
      <c r="G43" s="1" t="str">
        <f>IFERROR(ROUND((VLOOKUP(Таблица1[[#This Row],[Столбец2]],$P$7:$Q$8,2,FALSE)+Таблица1[[#This Row],[Столбец12]])*86400,0)/86400,"")</f>
        <v/>
      </c>
      <c r="H43" s="9">
        <f>IFERROR(VLOOKUP(Таблица1[[#This Row],[Столбец2]],$P$7:$R$8,3,FALSE),"0")+H42-Таблица1[[#This Row],[Столбец6]]</f>
        <v>0</v>
      </c>
      <c r="I43" s="9" t="str">
        <f>IFERROR(VLOOKUP(Таблица1[[#This Row],[Столбец12]],$G$4:H43,2,FALSE),"0")</f>
        <v>0</v>
      </c>
      <c r="J43" s="14">
        <f t="shared" si="1"/>
        <v>1.1574074074074073E-5</v>
      </c>
      <c r="K43" s="9"/>
    </row>
  </sheetData>
  <mergeCells count="4">
    <mergeCell ref="L2:N2"/>
    <mergeCell ref="P7:P8"/>
    <mergeCell ref="Q7:Q8"/>
    <mergeCell ref="R7:R8"/>
  </mergeCells>
  <dataValidations count="3">
    <dataValidation type="list" allowBlank="1" showInputMessage="1" showErrorMessage="1" sqref="L4:L9">
      <formula1>$B$4:$B$43</formula1>
    </dataValidation>
    <dataValidation type="list" allowBlank="1" showInputMessage="1" showErrorMessage="1" sqref="M4:M10">
      <formula1>$P$4:$P$8</formula1>
    </dataValidation>
    <dataValidation type="list" allowBlank="1" showInputMessage="1" showErrorMessage="1" sqref="L10">
      <formula1>$C$4:$C$43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Алтынбек</dc:creator>
  <cp:lastModifiedBy>Client</cp:lastModifiedBy>
  <dcterms:created xsi:type="dcterms:W3CDTF">2018-04-10T07:35:48Z</dcterms:created>
  <dcterms:modified xsi:type="dcterms:W3CDTF">2018-04-10T13:34:41Z</dcterms:modified>
</cp:coreProperties>
</file>