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985" activeTab="4"/>
  </bookViews>
  <sheets>
    <sheet name="Билет" sheetId="1" r:id="rId1"/>
    <sheet name="вопросы" sheetId="2" r:id="rId2"/>
    <sheet name="проверка" sheetId="3" r:id="rId3"/>
    <sheet name="Бланк" sheetId="4" r:id="rId4"/>
    <sheet name="Реестр" sheetId="5" r:id="rId5"/>
  </sheets>
  <definedNames>
    <definedName name="_xlnm.Print_Area" localSheetId="1">вопросы!$A$2:$C$56</definedName>
    <definedName name="_xlnm.Print_Area" localSheetId="2">Бланк!$A$1:$J$39</definedName>
  </definedNames>
  <calcPr calcId="145621"/>
</workbook>
</file>

<file path=xl/calcChain.xml><?xml version="1.0" encoding="utf-8"?>
<calcChain xmlns="http://schemas.openxmlformats.org/spreadsheetml/2006/main">
  <c r="J4" i="3" l="1"/>
  <c r="M31" i="5" l="1"/>
  <c r="M32" i="5"/>
  <c r="M33" i="5"/>
  <c r="M34" i="5"/>
  <c r="M35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H6" i="5"/>
  <c r="I6" i="5"/>
  <c r="J6" i="5"/>
  <c r="K6" i="5"/>
  <c r="L6" i="5"/>
  <c r="H7" i="5"/>
  <c r="I7" i="5"/>
  <c r="J7" i="5"/>
  <c r="K7" i="5"/>
  <c r="L7" i="5"/>
  <c r="H8" i="5"/>
  <c r="I8" i="5"/>
  <c r="J8" i="5"/>
  <c r="K8" i="5"/>
  <c r="L8" i="5"/>
  <c r="H9" i="5"/>
  <c r="I9" i="5"/>
  <c r="J9" i="5"/>
  <c r="K9" i="5"/>
  <c r="L9" i="5"/>
  <c r="H10" i="5"/>
  <c r="I10" i="5"/>
  <c r="J10" i="5"/>
  <c r="K10" i="5"/>
  <c r="L10" i="5"/>
  <c r="H11" i="5"/>
  <c r="I11" i="5"/>
  <c r="J11" i="5"/>
  <c r="K11" i="5"/>
  <c r="L11" i="5"/>
  <c r="H12" i="5"/>
  <c r="I12" i="5"/>
  <c r="J12" i="5"/>
  <c r="K12" i="5"/>
  <c r="L12" i="5"/>
  <c r="H13" i="5"/>
  <c r="I13" i="5"/>
  <c r="J13" i="5"/>
  <c r="K13" i="5"/>
  <c r="L13" i="5"/>
  <c r="H14" i="5"/>
  <c r="I14" i="5"/>
  <c r="J14" i="5"/>
  <c r="K14" i="5"/>
  <c r="L14" i="5"/>
  <c r="H15" i="5"/>
  <c r="I15" i="5"/>
  <c r="J15" i="5"/>
  <c r="K15" i="5"/>
  <c r="L15" i="5"/>
  <c r="H16" i="5"/>
  <c r="I16" i="5"/>
  <c r="J16" i="5"/>
  <c r="K16" i="5"/>
  <c r="L16" i="5"/>
  <c r="H17" i="5"/>
  <c r="I17" i="5"/>
  <c r="J17" i="5"/>
  <c r="K17" i="5"/>
  <c r="L17" i="5"/>
  <c r="H18" i="5"/>
  <c r="I18" i="5"/>
  <c r="J18" i="5"/>
  <c r="K18" i="5"/>
  <c r="L18" i="5"/>
  <c r="H19" i="5"/>
  <c r="I19" i="5"/>
  <c r="J19" i="5"/>
  <c r="K19" i="5"/>
  <c r="L19" i="5"/>
  <c r="H20" i="5"/>
  <c r="I20" i="5"/>
  <c r="J20" i="5"/>
  <c r="K20" i="5"/>
  <c r="L20" i="5"/>
  <c r="H21" i="5"/>
  <c r="I21" i="5"/>
  <c r="J21" i="5"/>
  <c r="K21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H25" i="5"/>
  <c r="I25" i="5"/>
  <c r="J25" i="5"/>
  <c r="K25" i="5"/>
  <c r="L25" i="5"/>
  <c r="H26" i="5"/>
  <c r="I26" i="5"/>
  <c r="J26" i="5"/>
  <c r="K26" i="5"/>
  <c r="L26" i="5"/>
  <c r="H27" i="5"/>
  <c r="I27" i="5"/>
  <c r="J27" i="5"/>
  <c r="K27" i="5"/>
  <c r="L27" i="5"/>
  <c r="H28" i="5"/>
  <c r="I28" i="5"/>
  <c r="J28" i="5"/>
  <c r="K28" i="5"/>
  <c r="L28" i="5"/>
  <c r="H29" i="5"/>
  <c r="I29" i="5"/>
  <c r="J29" i="5"/>
  <c r="K29" i="5"/>
  <c r="L29" i="5"/>
  <c r="H30" i="5"/>
  <c r="I30" i="5"/>
  <c r="J30" i="5"/>
  <c r="K30" i="5"/>
  <c r="L30" i="5"/>
  <c r="H31" i="5"/>
  <c r="I31" i="5"/>
  <c r="J31" i="5"/>
  <c r="K31" i="5"/>
  <c r="L31" i="5"/>
  <c r="H32" i="5"/>
  <c r="I32" i="5"/>
  <c r="J32" i="5"/>
  <c r="K32" i="5"/>
  <c r="L32" i="5"/>
  <c r="H33" i="5"/>
  <c r="I33" i="5"/>
  <c r="J33" i="5"/>
  <c r="K33" i="5"/>
  <c r="L33" i="5"/>
  <c r="H34" i="5"/>
  <c r="I34" i="5"/>
  <c r="J34" i="5"/>
  <c r="K34" i="5"/>
  <c r="L34" i="5"/>
  <c r="L5" i="5"/>
  <c r="K5" i="5"/>
  <c r="J5" i="5"/>
  <c r="I5" i="5"/>
  <c r="H5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" i="5"/>
  <c r="A13" i="4" l="1"/>
  <c r="C11" i="4"/>
  <c r="H33" i="4"/>
  <c r="C5" i="4"/>
  <c r="B33" i="4"/>
  <c r="C7" i="4"/>
  <c r="A1" i="1"/>
  <c r="C9" i="4"/>
  <c r="G2" i="3" l="1"/>
  <c r="D3" i="1"/>
  <c r="D31" i="1" l="1"/>
  <c r="D30" i="1"/>
  <c r="D29" i="1"/>
  <c r="D28" i="1"/>
  <c r="D27" i="1"/>
  <c r="D25" i="1"/>
  <c r="D24" i="1"/>
  <c r="D23" i="1"/>
  <c r="D22" i="1"/>
  <c r="D21" i="1"/>
  <c r="D19" i="1"/>
  <c r="D18" i="1"/>
  <c r="D17" i="1"/>
  <c r="D16" i="1"/>
  <c r="D15" i="1"/>
  <c r="D13" i="1"/>
  <c r="D12" i="1"/>
  <c r="D11" i="1"/>
  <c r="D10" i="1"/>
  <c r="D9" i="1"/>
  <c r="D4" i="1"/>
  <c r="D5" i="1"/>
  <c r="D6" i="1"/>
  <c r="D7" i="1"/>
  <c r="D2" i="1"/>
  <c r="B18" i="4" s="1"/>
  <c r="D26" i="1"/>
  <c r="B26" i="4" s="1"/>
  <c r="D20" i="1"/>
  <c r="B24" i="4" s="1"/>
  <c r="D14" i="1"/>
  <c r="B22" i="4" s="1"/>
  <c r="D8" i="1"/>
  <c r="E3" i="3" l="1"/>
  <c r="E21" i="3"/>
  <c r="E10" i="3"/>
  <c r="F10" i="3" s="1"/>
  <c r="E74" i="3"/>
  <c r="E28" i="3"/>
  <c r="E47" i="3"/>
  <c r="E41" i="3"/>
  <c r="F41" i="3" s="1"/>
  <c r="E30" i="3"/>
  <c r="E39" i="3"/>
  <c r="E55" i="3"/>
  <c r="E45" i="3"/>
  <c r="F45" i="3" s="1"/>
  <c r="E34" i="3"/>
  <c r="E43" i="3"/>
  <c r="E56" i="3"/>
  <c r="E27" i="3"/>
  <c r="F27" i="3" s="1"/>
  <c r="E33" i="3"/>
  <c r="E22" i="3"/>
  <c r="E23" i="3"/>
  <c r="E44" i="3"/>
  <c r="F44" i="3" s="1"/>
  <c r="E35" i="3"/>
  <c r="E37" i="3"/>
  <c r="E26" i="3"/>
  <c r="F26" i="3" s="1"/>
  <c r="E31" i="3"/>
  <c r="F31" i="3" s="1"/>
  <c r="E64" i="3"/>
  <c r="E4" i="3"/>
  <c r="E57" i="3"/>
  <c r="F57" i="3" s="1"/>
  <c r="E46" i="3"/>
  <c r="F46" i="3" s="1"/>
  <c r="E67" i="3"/>
  <c r="E52" i="3"/>
  <c r="E61" i="3"/>
  <c r="E50" i="3"/>
  <c r="F50" i="3" s="1"/>
  <c r="E75" i="3"/>
  <c r="E76" i="3"/>
  <c r="E63" i="3"/>
  <c r="F63" i="3" s="1"/>
  <c r="E49" i="3"/>
  <c r="E38" i="3"/>
  <c r="E51" i="3"/>
  <c r="E16" i="3"/>
  <c r="F16" i="3" s="1"/>
  <c r="E71" i="3"/>
  <c r="F71" i="3" s="1"/>
  <c r="E53" i="3"/>
  <c r="E42" i="3"/>
  <c r="E59" i="3"/>
  <c r="F59" i="3" s="1"/>
  <c r="E48" i="3"/>
  <c r="F48" i="3" s="1"/>
  <c r="E9" i="3"/>
  <c r="E73" i="3"/>
  <c r="E62" i="3"/>
  <c r="E32" i="3"/>
  <c r="F32" i="3" s="1"/>
  <c r="E13" i="3"/>
  <c r="E2" i="3"/>
  <c r="E66" i="3"/>
  <c r="F66" i="3" s="1"/>
  <c r="E20" i="3"/>
  <c r="F20" i="3" s="1"/>
  <c r="E8" i="3"/>
  <c r="E68" i="3"/>
  <c r="E65" i="3"/>
  <c r="F65" i="3" s="1"/>
  <c r="E54" i="3"/>
  <c r="F54" i="3" s="1"/>
  <c r="E24" i="3"/>
  <c r="E72" i="3"/>
  <c r="E5" i="3"/>
  <c r="F5" i="3" s="1"/>
  <c r="E69" i="3"/>
  <c r="F69" i="3" s="1"/>
  <c r="E58" i="3"/>
  <c r="E12" i="3"/>
  <c r="E11" i="3"/>
  <c r="F11" i="3" s="1"/>
  <c r="E25" i="3"/>
  <c r="F25" i="3" s="1"/>
  <c r="E14" i="3"/>
  <c r="E7" i="3"/>
  <c r="E19" i="3"/>
  <c r="F19" i="3" s="1"/>
  <c r="E29" i="3"/>
  <c r="F29" i="3" s="1"/>
  <c r="E18" i="3"/>
  <c r="E15" i="3"/>
  <c r="F15" i="3" s="1"/>
  <c r="E36" i="3"/>
  <c r="F36" i="3" s="1"/>
  <c r="E40" i="3"/>
  <c r="F40" i="3" s="1"/>
  <c r="E17" i="3"/>
  <c r="F17" i="3" s="1"/>
  <c r="E6" i="3"/>
  <c r="F6" i="3" s="1"/>
  <c r="E70" i="3"/>
  <c r="F70" i="3" s="1"/>
  <c r="E60" i="3"/>
  <c r="F60" i="3" s="1"/>
  <c r="B20" i="4"/>
  <c r="F4" i="3"/>
  <c r="F8" i="3"/>
  <c r="F12" i="3"/>
  <c r="F24" i="3"/>
  <c r="F28" i="3"/>
  <c r="F52" i="3"/>
  <c r="F56" i="3"/>
  <c r="F64" i="3"/>
  <c r="F68" i="3"/>
  <c r="F72" i="3"/>
  <c r="F76" i="3"/>
  <c r="F73" i="3"/>
  <c r="F9" i="3"/>
  <c r="F13" i="3"/>
  <c r="F21" i="3"/>
  <c r="F33" i="3"/>
  <c r="F37" i="3"/>
  <c r="F49" i="3"/>
  <c r="F53" i="3"/>
  <c r="F61" i="3"/>
  <c r="F2" i="3"/>
  <c r="F14" i="3"/>
  <c r="F18" i="3"/>
  <c r="F22" i="3"/>
  <c r="F30" i="3"/>
  <c r="F34" i="3"/>
  <c r="F38" i="3"/>
  <c r="F42" i="3"/>
  <c r="F58" i="3"/>
  <c r="F62" i="3"/>
  <c r="F74" i="3"/>
  <c r="F75" i="3"/>
  <c r="F3" i="3"/>
  <c r="F7" i="3"/>
  <c r="F23" i="3"/>
  <c r="F35" i="3"/>
  <c r="F39" i="3"/>
  <c r="F43" i="3"/>
  <c r="F47" i="3"/>
  <c r="F51" i="3"/>
  <c r="F55" i="3"/>
  <c r="F67" i="3"/>
  <c r="J15" i="3"/>
  <c r="J13" i="3"/>
  <c r="J7" i="3"/>
  <c r="J9" i="3"/>
  <c r="J11" i="3"/>
  <c r="I13" i="3" l="1"/>
  <c r="J24" i="4" s="1"/>
  <c r="K4" i="5" s="1"/>
  <c r="I15" i="3"/>
  <c r="J26" i="4" s="1"/>
  <c r="I11" i="3"/>
  <c r="J22" i="4" s="1"/>
  <c r="J4" i="5" s="1"/>
  <c r="I9" i="3"/>
  <c r="J20" i="4" s="1"/>
  <c r="I4" i="5" s="1"/>
  <c r="I7" i="3"/>
  <c r="J18" i="4" s="1"/>
  <c r="H4" i="5" s="1"/>
  <c r="H2" i="3"/>
  <c r="I2" i="3" l="1"/>
  <c r="I16" i="3"/>
  <c r="A29" i="4" s="1"/>
  <c r="L4" i="5"/>
  <c r="M4" i="5" l="1"/>
  <c r="G1" i="1"/>
</calcChain>
</file>

<file path=xl/sharedStrings.xml><?xml version="1.0" encoding="utf-8"?>
<sst xmlns="http://schemas.openxmlformats.org/spreadsheetml/2006/main" count="290" uniqueCount="120">
  <si>
    <t>Билет №</t>
  </si>
  <si>
    <t>№ билета</t>
  </si>
  <si>
    <t>№ вопроса</t>
  </si>
  <si>
    <t>Вопрос 1</t>
  </si>
  <si>
    <t>Варианты ответов</t>
  </si>
  <si>
    <t>Вопрос 2</t>
  </si>
  <si>
    <t>Вопрос 3</t>
  </si>
  <si>
    <t>Вопрос 4</t>
  </si>
  <si>
    <t>Вопрос 5</t>
  </si>
  <si>
    <t>№ ответа</t>
  </si>
  <si>
    <t>метка</t>
  </si>
  <si>
    <r>
      <t xml:space="preserve">ОТВЕТ поставить </t>
    </r>
    <r>
      <rPr>
        <b/>
        <sz val="11"/>
        <color theme="0"/>
        <rFont val="Calibri"/>
        <family val="2"/>
        <charset val="204"/>
        <scheme val="minor"/>
      </rPr>
      <t>Х</t>
    </r>
  </si>
  <si>
    <t>ответы</t>
  </si>
  <si>
    <t>проверка</t>
  </si>
  <si>
    <t>тест</t>
  </si>
  <si>
    <t>факт</t>
  </si>
  <si>
    <t>Иванов Иван Иванович</t>
  </si>
  <si>
    <t>Экзаменационный лист</t>
  </si>
  <si>
    <t>ФИО экзаменуемого</t>
  </si>
  <si>
    <t>Должность экзаменуемого</t>
  </si>
  <si>
    <t>Контрольная таблица</t>
  </si>
  <si>
    <t>Экзаменатор</t>
  </si>
  <si>
    <t>С результатом экзамена ознакомлен</t>
  </si>
  <si>
    <t>(подпись)</t>
  </si>
  <si>
    <t>(Фамилия И.О.)</t>
  </si>
  <si>
    <t>(Фамилия И.О. экзаменуемого)</t>
  </si>
  <si>
    <t>(должность)</t>
  </si>
  <si>
    <t>Вопрос</t>
  </si>
  <si>
    <t>сдано/не сдано</t>
  </si>
  <si>
    <t>Место работы экзаменуемого</t>
  </si>
  <si>
    <t>Должность экзаменатора</t>
  </si>
  <si>
    <t>х</t>
  </si>
  <si>
    <t>Реестр проверки знаний по соблюдению обязательных требований при эксплуатации объектов гостехнадзора</t>
  </si>
  <si>
    <t>№ пп</t>
  </si>
  <si>
    <t>1 вопрос</t>
  </si>
  <si>
    <t>2 вопрос</t>
  </si>
  <si>
    <t>3 вопрос</t>
  </si>
  <si>
    <t>4 вопрос</t>
  </si>
  <si>
    <t>5 вопрос</t>
  </si>
  <si>
    <t>Вывод</t>
  </si>
  <si>
    <t>ФИО экзаменатора</t>
  </si>
  <si>
    <t>Место работы аттестуемого</t>
  </si>
  <si>
    <t>Дата и время</t>
  </si>
  <si>
    <t>Механик</t>
  </si>
  <si>
    <t>Главный инженер</t>
  </si>
  <si>
    <t>Сидоров Петр Сидорович</t>
  </si>
  <si>
    <r>
      <rPr>
        <b/>
        <sz val="18"/>
        <color rgb="FFFF0000"/>
        <rFont val="Bodoni MT Black"/>
        <family val="1"/>
      </rPr>
      <t>ВНИМАНИЕ!!!</t>
    </r>
    <r>
      <rPr>
        <b/>
        <sz val="18"/>
        <color theme="1"/>
        <rFont val="Bodoni MT Black"/>
        <family val="1"/>
      </rPr>
      <t xml:space="preserve"> Один из вопросов с двумя обязательными ответами</t>
    </r>
  </si>
  <si>
    <t>Место проведения аттестации</t>
  </si>
  <si>
    <t>№ пп сдающего</t>
  </si>
  <si>
    <t>Значения строк, начиная с 3 по заполнении фиксируются</t>
  </si>
  <si>
    <t>проведения экзамена по работе на пастбище у Охотского моря</t>
  </si>
  <si>
    <t>г. Энск ООО "Рога и копыта", кабинет № 666</t>
  </si>
  <si>
    <t>г. Энск ООО "Рога и копыта", кабинет № 667</t>
  </si>
  <si>
    <t>В омах</t>
  </si>
  <si>
    <t>В деньгах</t>
  </si>
  <si>
    <t>В силе</t>
  </si>
  <si>
    <t>В килограммах</t>
  </si>
  <si>
    <t>В вольтах</t>
  </si>
  <si>
    <t>В амперах</t>
  </si>
  <si>
    <t>В джоулях</t>
  </si>
  <si>
    <t>В кюри</t>
  </si>
  <si>
    <t>В плюсах</t>
  </si>
  <si>
    <t>В лошадиных силах</t>
  </si>
  <si>
    <t>В ваттах</t>
  </si>
  <si>
    <t>В свете</t>
  </si>
  <si>
    <t>В цвете</t>
  </si>
  <si>
    <t>В люксах</t>
  </si>
  <si>
    <t>В свечах</t>
  </si>
  <si>
    <t>Идиот</t>
  </si>
  <si>
    <t>Деньги</t>
  </si>
  <si>
    <t>Вурдалак</t>
  </si>
  <si>
    <t>Я</t>
  </si>
  <si>
    <t>Директор</t>
  </si>
  <si>
    <t>В правде</t>
  </si>
  <si>
    <t>В связях</t>
  </si>
  <si>
    <t>В руках</t>
  </si>
  <si>
    <t>В ломике</t>
  </si>
  <si>
    <t>Пермь</t>
  </si>
  <si>
    <t>Киров</t>
  </si>
  <si>
    <t>Тольятти</t>
  </si>
  <si>
    <t>Самара</t>
  </si>
  <si>
    <t>Куйбышев</t>
  </si>
  <si>
    <t>Рязань</t>
  </si>
  <si>
    <t>Ленинград</t>
  </si>
  <si>
    <t>Москва</t>
  </si>
  <si>
    <t>Санкт-Петербург</t>
  </si>
  <si>
    <t>Людвиг Аристархович</t>
  </si>
  <si>
    <t>Упырь</t>
  </si>
  <si>
    <t>Сосед</t>
  </si>
  <si>
    <t>Бабусяка</t>
  </si>
  <si>
    <t>не может быть допущен к работе в занимаемой должности.</t>
  </si>
  <si>
    <t>Начальник</t>
  </si>
  <si>
    <t>Директоров А.В.</t>
  </si>
  <si>
    <t>Главнюков А.А.</t>
  </si>
  <si>
    <t>Инженер</t>
  </si>
  <si>
    <t>Тупин А.В.</t>
  </si>
  <si>
    <t>Ересев В.В.</t>
  </si>
  <si>
    <t>Йожиков В.А.</t>
  </si>
  <si>
    <t>Шушеров Е.В.</t>
  </si>
  <si>
    <t>Злойкин Ю.В.</t>
  </si>
  <si>
    <t>Главный надсмотрщик</t>
  </si>
  <si>
    <t>В чем измеряется напряжение?</t>
  </si>
  <si>
    <t>В чем измеряется сила тока?</t>
  </si>
  <si>
    <t>В чем измеряется мощность?</t>
  </si>
  <si>
    <t>В чем измеряется освещенность по системе (СИ)?</t>
  </si>
  <si>
    <t>Кто прав?</t>
  </si>
  <si>
    <t>В чем сила Брат?</t>
  </si>
  <si>
    <t>Где выпускают автотаз?</t>
  </si>
  <si>
    <t>Ёмкость чекушки?</t>
  </si>
  <si>
    <t>Кто это сделал?</t>
  </si>
  <si>
    <t>Столицы России (бывшая и нынешняя)?</t>
  </si>
  <si>
    <t>ООО Пастбище восточное</t>
  </si>
  <si>
    <t>АО Пастбище южное</t>
  </si>
  <si>
    <t>&lt; срок в годах для следующей аттестации</t>
  </si>
  <si>
    <t>Ведущий технолог</t>
  </si>
  <si>
    <t>Начальник пастбища</t>
  </si>
  <si>
    <t>Если в формуле ЕСЛИ((G2-H2)&gt;1;"НЕ СДАНО";"СДАНО") значение 1 заменить на 2, то это означает, что допускаются 2 неправильных ответа. Соответственно надо менять формулу в ячейке I16</t>
  </si>
  <si>
    <t>Сдано</t>
  </si>
  <si>
    <t>Частично Сдано</t>
  </si>
  <si>
    <t>СДАНО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</si>
</sst>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8"/>
      <color theme="1"/>
      <name val="Bodoni MT Black"/>
      <family val="1"/>
    </font>
    <font>
      <b/>
      <sz val="18"/>
      <color rgb="FFFF0000"/>
      <name val="Bodoni MT Black"/>
      <family val="1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4F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4" borderId="0" xfId="0" applyFill="1"/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6" borderId="0" xfId="0" applyFill="1"/>
    <xf numFmtId="0" fontId="0" fillId="2" borderId="0" xfId="0" applyFill="1"/>
    <xf numFmtId="0" fontId="0" fillId="0" borderId="0" xfId="0" applyNumberFormat="1"/>
    <xf numFmtId="0" fontId="0" fillId="0" borderId="0" xfId="0" applyFont="1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/>
    <xf numFmtId="0" fontId="0" fillId="3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66FFFF"/>
      <color rgb="FF334F15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2</xdr:row>
      <xdr:rowOff>19050</xdr:rowOff>
    </xdr:from>
    <xdr:to>
      <xdr:col>13</xdr:col>
      <xdr:colOff>123825</xdr:colOff>
      <xdr:row>12</xdr:row>
      <xdr:rowOff>180975</xdr:rowOff>
    </xdr:to>
    <xdr:cxnSp macro="">
      <xdr:nvCxnSpPr>
        <xdr:cNvPr id="7" name="Прямая со стрелкой 6"/>
        <xdr:cNvCxnSpPr/>
      </xdr:nvCxnSpPr>
      <xdr:spPr>
        <a:xfrm flipH="1" flipV="1">
          <a:off x="6819900" y="400050"/>
          <a:ext cx="3733800" cy="2066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pane ySplit="1" topLeftCell="A2" activePane="bottomLeft" state="frozen"/>
      <selection pane="bottomLeft" activeCell="E18" sqref="E18"/>
    </sheetView>
  </sheetViews>
  <sheetFormatPr defaultRowHeight="15" x14ac:dyDescent="0.25"/>
  <cols>
    <col min="1" max="1" width="0.28515625" style="2" hidden="1" customWidth="1"/>
    <col min="2" max="2" width="10.7109375" customWidth="1"/>
    <col min="3" max="3" width="15.7109375" hidden="1" customWidth="1"/>
    <col min="4" max="4" width="127.7109375" customWidth="1"/>
    <col min="5" max="5" width="11.7109375" customWidth="1"/>
    <col min="6" max="6" width="11.28515625" customWidth="1"/>
    <col min="7" max="7" width="22.85546875" customWidth="1"/>
    <col min="8" max="14" width="11.28515625" customWidth="1"/>
    <col min="15" max="15" width="19.5703125" customWidth="1"/>
    <col min="16" max="16" width="28.42578125" customWidth="1"/>
  </cols>
  <sheetData>
    <row r="1" spans="1:7" ht="32.25" customHeight="1" x14ac:dyDescent="0.25">
      <c r="A1" s="21">
        <f>INDEX(Реестр!A3:G10000,MATCH(Реестр!A1,Реестр!A3:A10000,0),7)</f>
        <v>1</v>
      </c>
      <c r="D1" s="37" t="s">
        <v>46</v>
      </c>
      <c r="E1" s="6" t="s">
        <v>11</v>
      </c>
      <c r="G1" s="32" t="str">
        <f>проверка!I2</f>
        <v>СДАНО</v>
      </c>
    </row>
    <row r="2" spans="1:7" ht="30.75" customHeight="1" x14ac:dyDescent="0.25">
      <c r="A2" s="26" t="s">
        <v>0</v>
      </c>
      <c r="B2" s="28" t="s">
        <v>3</v>
      </c>
      <c r="C2" s="30" t="s">
        <v>3</v>
      </c>
      <c r="D2" s="29" t="str">
        <f>INDEX(вопросы!C$1:C$3038,MATCH(B2,INDEX(вопросы!B$1:B$3038,MATCH(A$1,вопросы!A$1:A$3038,)):'вопросы'!B$3038,)+MATCH(A$1,вопросы!A$1:A$3038,)-1)</f>
        <v>В чем измеряется напряжение?</v>
      </c>
    </row>
    <row r="3" spans="1:7" ht="30" customHeight="1" x14ac:dyDescent="0.25">
      <c r="B3" s="44" t="s">
        <v>4</v>
      </c>
      <c r="C3" s="3" t="s">
        <v>3</v>
      </c>
      <c r="D3" s="27" t="str">
        <f>INDEX(проверка!C$1:C$3038,MATCH(C3,INDEX(проверка!B$1:B$3038,MATCH(A$1,проверка!A$1:A$3038,)):'проверка'!B$3038,)+MATCH(A$1,проверка!A$1:A$3038,)-2+ROW()-MATCH("我",B$2:B3))</f>
        <v>В омах</v>
      </c>
      <c r="E3" s="25"/>
    </row>
    <row r="4" spans="1:7" ht="30" customHeight="1" x14ac:dyDescent="0.25">
      <c r="A4" s="22"/>
      <c r="B4" s="44"/>
      <c r="C4" s="3" t="s">
        <v>3</v>
      </c>
      <c r="D4" s="27" t="str">
        <f>INDEX(проверка!C$1:C$3038,MATCH(C4,INDEX(проверка!B$1:B$3038,MATCH(A$1,проверка!A$1:A$3038,)):'проверка'!B$3038,)+MATCH(A$1,проверка!A$1:A$3038,)-2+ROW()-MATCH("我",B$2:B4))</f>
        <v>В деньгах</v>
      </c>
      <c r="E4" s="25"/>
    </row>
    <row r="5" spans="1:7" ht="30.75" customHeight="1" x14ac:dyDescent="0.25">
      <c r="A5" s="22"/>
      <c r="B5" s="44"/>
      <c r="C5" s="3" t="s">
        <v>3</v>
      </c>
      <c r="D5" s="27" t="str">
        <f>INDEX(проверка!C$1:C$3038,MATCH(C5,INDEX(проверка!B$1:B$3038,MATCH(A$1,проверка!A$1:A$3038,)):'проверка'!B$3038,)+MATCH(A$1,проверка!A$1:A$3038,)-2+ROW()-MATCH("我",B$2:B5))</f>
        <v>В силе</v>
      </c>
      <c r="E5" s="25"/>
    </row>
    <row r="6" spans="1:7" ht="30.75" customHeight="1" x14ac:dyDescent="0.25">
      <c r="B6" s="44"/>
      <c r="C6" s="3" t="s">
        <v>3</v>
      </c>
      <c r="D6" s="27" t="str">
        <f>INDEX(проверка!C$1:C$3038,MATCH(C6,INDEX(проверка!B$1:B$3038,MATCH(A$1,проверка!A$1:A$3038,)):'проверка'!B$3038,)+MATCH(A$1,проверка!A$1:A$3038,)-2+ROW()-MATCH("我",B$2:B6))</f>
        <v>В килограммах</v>
      </c>
      <c r="E6" s="25"/>
    </row>
    <row r="7" spans="1:7" ht="30.75" customHeight="1" x14ac:dyDescent="0.25">
      <c r="B7" s="44"/>
      <c r="C7" s="3" t="s">
        <v>3</v>
      </c>
      <c r="D7" s="27" t="str">
        <f>INDEX(проверка!C$1:C$3038,MATCH(C7,INDEX(проверка!B$1:B$3038,MATCH(A$1,проверка!A$1:A$3038,)):'проверка'!B$3038,)+MATCH(A$1,проверка!A$1:A$3038,)-2+ROW()-MATCH("我",B$2:B7))</f>
        <v>В вольтах</v>
      </c>
      <c r="E7" s="25" t="s">
        <v>31</v>
      </c>
    </row>
    <row r="8" spans="1:7" ht="31.5" customHeight="1" x14ac:dyDescent="0.25">
      <c r="B8" s="28" t="s">
        <v>5</v>
      </c>
      <c r="C8" s="28" t="s">
        <v>5</v>
      </c>
      <c r="D8" s="29" t="str">
        <f>INDEX(вопросы!C$1:C$3038,MATCH(B8,INDEX(вопросы!B$1:B$3038,MATCH(A$1,вопросы!A$1:A$3038,)):'вопросы'!B$3038,)+MATCH(A$1,вопросы!A$1:A$3038,)-1)</f>
        <v>В чем измеряется сила тока?</v>
      </c>
      <c r="E8" s="22"/>
    </row>
    <row r="9" spans="1:7" ht="31.5" customHeight="1" x14ac:dyDescent="0.25">
      <c r="B9" s="44" t="s">
        <v>4</v>
      </c>
      <c r="C9" s="3" t="s">
        <v>5</v>
      </c>
      <c r="D9" s="27" t="str">
        <f>INDEX(проверка!C$1:C$3038,MATCH(C9,INDEX(проверка!B$1:B$3038,MATCH(A$1,проверка!A$1:A$3038,)):'проверка'!B$3038,)+MATCH(A$1,проверка!A$1:A$3038,)-2+ROW()-MATCH("我",B$2:B9))</f>
        <v>В амперах</v>
      </c>
      <c r="E9" s="25" t="s">
        <v>31</v>
      </c>
    </row>
    <row r="10" spans="1:7" ht="30" customHeight="1" x14ac:dyDescent="0.25">
      <c r="B10" s="44"/>
      <c r="C10" s="3" t="s">
        <v>5</v>
      </c>
      <c r="D10" s="27" t="str">
        <f>INDEX(проверка!C$1:C$3038,MATCH(C10,INDEX(проверка!B$1:B$3038,MATCH(A$1,проверка!A$1:A$3038,)):'проверка'!B$3038,)+MATCH(A$1,проверка!A$1:A$3038,)-2+ROW()-MATCH("我",B$2:B10))</f>
        <v>В джоулях</v>
      </c>
      <c r="E10" s="25"/>
    </row>
    <row r="11" spans="1:7" ht="30" customHeight="1" x14ac:dyDescent="0.25">
      <c r="B11" s="44"/>
      <c r="C11" s="3" t="s">
        <v>5</v>
      </c>
      <c r="D11" s="27" t="str">
        <f>INDEX(проверка!C$1:C$3038,MATCH(C11,INDEX(проверка!B$1:B$3038,MATCH(A$1,проверка!A$1:A$3038,)):'проверка'!B$3038,)+MATCH(A$1,проверка!A$1:A$3038,)-2+ROW()-MATCH("我",B$2:B11))</f>
        <v>В кюри</v>
      </c>
      <c r="E11" s="25"/>
    </row>
    <row r="12" spans="1:7" ht="30.75" customHeight="1" x14ac:dyDescent="0.25">
      <c r="B12" s="44"/>
      <c r="C12" s="3" t="s">
        <v>5</v>
      </c>
      <c r="D12" s="27" t="str">
        <f>INDEX(проверка!C$1:C$3038,MATCH(C12,INDEX(проверка!B$1:B$3038,MATCH(A$1,проверка!A$1:A$3038,)):'проверка'!B$3038,)+MATCH(A$1,проверка!A$1:A$3038,)-2+ROW()-MATCH("我",B$2:B12))</f>
        <v>В плюсах</v>
      </c>
      <c r="E12" s="25"/>
    </row>
    <row r="13" spans="1:7" ht="30.75" customHeight="1" x14ac:dyDescent="0.25">
      <c r="B13" s="44"/>
      <c r="C13" s="3" t="s">
        <v>5</v>
      </c>
      <c r="D13" s="27" t="str">
        <f>INDEX(проверка!C$1:C$3038,MATCH(C13,INDEX(проверка!B$1:B$3038,MATCH(A$1,проверка!A$1:A$3038,)):'проверка'!B$3038,)+MATCH(A$1,проверка!A$1:A$3038,)-2+ROW()-MATCH("我",B$2:B13))</f>
        <v>В вольтах</v>
      </c>
      <c r="E13" s="25"/>
    </row>
    <row r="14" spans="1:7" ht="29.25" customHeight="1" x14ac:dyDescent="0.25">
      <c r="B14" s="28" t="s">
        <v>6</v>
      </c>
      <c r="C14" s="28" t="s">
        <v>6</v>
      </c>
      <c r="D14" s="29" t="str">
        <f>INDEX(вопросы!C$1:C$3038,MATCH(B14,INDEX(вопросы!B$1:B$3038,MATCH(A$1,вопросы!A$1:A$3038,)):'вопросы'!B$3038,)+MATCH(A$1,вопросы!A$1:A$3038,)-1)</f>
        <v>В чем измеряется мощность?</v>
      </c>
      <c r="E14" s="22"/>
    </row>
    <row r="15" spans="1:7" ht="29.25" customHeight="1" x14ac:dyDescent="0.25">
      <c r="B15" s="44" t="s">
        <v>4</v>
      </c>
      <c r="C15" s="3" t="s">
        <v>6</v>
      </c>
      <c r="D15" s="27" t="str">
        <f>INDEX(проверка!C$1:C$3038,MATCH(C15,INDEX(проверка!B$1:B$3038,MATCH(A$1,проверка!A$1:A$3038,)):'проверка'!B$3038,)+MATCH(A$1,проверка!A$1:A$3038,)-2+ROW()-MATCH("我",B$2:B15))</f>
        <v>В лошадиных силах</v>
      </c>
      <c r="E15" s="25" t="s">
        <v>31</v>
      </c>
    </row>
    <row r="16" spans="1:7" ht="30" customHeight="1" x14ac:dyDescent="0.25">
      <c r="B16" s="44"/>
      <c r="C16" s="3" t="s">
        <v>6</v>
      </c>
      <c r="D16" s="27" t="str">
        <f>INDEX(проверка!C$1:C$3038,MATCH(C16,INDEX(проверка!B$1:B$3038,MATCH(A$1,проверка!A$1:A$3038,)):'проверка'!B$3038,)+MATCH(A$1,проверка!A$1:A$3038,)-2+ROW()-MATCH("我",B$2:B16))</f>
        <v>В вольтах</v>
      </c>
      <c r="E16" s="25"/>
    </row>
    <row r="17" spans="2:5" ht="30.75" customHeight="1" x14ac:dyDescent="0.25">
      <c r="B17" s="44"/>
      <c r="C17" s="3" t="s">
        <v>6</v>
      </c>
      <c r="D17" s="27" t="str">
        <f>INDEX(проверка!C$1:C$3038,MATCH(C17,INDEX(проверка!B$1:B$3038,MATCH(A$1,проверка!A$1:A$3038,)):'проверка'!B$3038,)+MATCH(A$1,проверка!A$1:A$3038,)-2+ROW()-MATCH("我",B$2:B17))</f>
        <v>В амперах</v>
      </c>
      <c r="E17" s="25"/>
    </row>
    <row r="18" spans="2:5" ht="29.25" customHeight="1" x14ac:dyDescent="0.25">
      <c r="B18" s="44"/>
      <c r="C18" s="3" t="s">
        <v>6</v>
      </c>
      <c r="D18" s="27" t="str">
        <f>INDEX(проверка!C$1:C$3038,MATCH(C18,INDEX(проверка!B$1:B$3038,MATCH(A$1,проверка!A$1:A$3038,)):'проверка'!B$3038,)+MATCH(A$1,проверка!A$1:A$3038,)-2+ROW()-MATCH("我",B$2:B18))</f>
        <v>В ваттах</v>
      </c>
      <c r="E18" s="25"/>
    </row>
    <row r="19" spans="2:5" ht="30.75" customHeight="1" x14ac:dyDescent="0.25">
      <c r="B19" s="44"/>
      <c r="C19" s="3" t="s">
        <v>6</v>
      </c>
      <c r="D19" s="27" t="str">
        <f>INDEX(проверка!C$1:C$3038,MATCH(C19,INDEX(проверка!B$1:B$3038,MATCH(A$1,проверка!A$1:A$3038,)):'проверка'!B$3038,)+MATCH(A$1,проверка!A$1:A$3038,)-2+ROW()-MATCH("我",B$2:B19))</f>
        <v>В силе</v>
      </c>
      <c r="E19" s="25"/>
    </row>
    <row r="20" spans="2:5" ht="30.75" customHeight="1" x14ac:dyDescent="0.25">
      <c r="B20" s="28" t="s">
        <v>7</v>
      </c>
      <c r="C20" s="28" t="s">
        <v>7</v>
      </c>
      <c r="D20" s="29" t="str">
        <f>INDEX(вопросы!C$1:C$3038,MATCH(B20,INDEX(вопросы!B$1:B$3038,MATCH(A$1,вопросы!A$1:A$3038,)):'вопросы'!B$3038,)+MATCH(A$1,вопросы!A$1:A$3038,)-1)</f>
        <v>В чем измеряется освещенность по системе (СИ)?</v>
      </c>
      <c r="E20" s="22"/>
    </row>
    <row r="21" spans="2:5" ht="30" customHeight="1" x14ac:dyDescent="0.25">
      <c r="B21" s="44" t="s">
        <v>4</v>
      </c>
      <c r="C21" s="3" t="s">
        <v>7</v>
      </c>
      <c r="D21" s="27" t="str">
        <f>INDEX(проверка!C$1:C$3038,MATCH(C21,INDEX(проверка!B$1:B$3038,MATCH(A$1,проверка!A$1:A$3038,)):'проверка'!B$3038,)+MATCH(A$1,проверка!A$1:A$3038,)-2+ROW()-MATCH("我",B$2:B21))</f>
        <v>В свете</v>
      </c>
      <c r="E21" s="25"/>
    </row>
    <row r="22" spans="2:5" ht="30" customHeight="1" x14ac:dyDescent="0.25">
      <c r="B22" s="44"/>
      <c r="C22" s="3" t="s">
        <v>7</v>
      </c>
      <c r="D22" s="27" t="str">
        <f>INDEX(проверка!C$1:C$3038,MATCH(C22,INDEX(проверка!B$1:B$3038,MATCH(A$1,проверка!A$1:A$3038,)):'проверка'!B$3038,)+MATCH(A$1,проверка!A$1:A$3038,)-2+ROW()-MATCH("我",B$2:B22))</f>
        <v>В цвете</v>
      </c>
      <c r="E22" s="25"/>
    </row>
    <row r="23" spans="2:5" ht="30" customHeight="1" x14ac:dyDescent="0.25">
      <c r="B23" s="44"/>
      <c r="C23" s="3" t="s">
        <v>7</v>
      </c>
      <c r="D23" s="27" t="str">
        <f>INDEX(проверка!C$1:C$3038,MATCH(C23,INDEX(проверка!B$1:B$3038,MATCH(A$1,проверка!A$1:A$3038,)):'проверка'!B$3038,)+MATCH(A$1,проверка!A$1:A$3038,)-2+ROW()-MATCH("我",B$2:B23))</f>
        <v>В люксах</v>
      </c>
      <c r="E23" s="25" t="s">
        <v>31</v>
      </c>
    </row>
    <row r="24" spans="2:5" ht="30" customHeight="1" x14ac:dyDescent="0.25">
      <c r="B24" s="44"/>
      <c r="C24" s="3" t="s">
        <v>7</v>
      </c>
      <c r="D24" s="27" t="str">
        <f>INDEX(проверка!C$1:C$3038,MATCH(C24,INDEX(проверка!B$1:B$3038,MATCH(A$1,проверка!A$1:A$3038,)):'проверка'!B$3038,)+MATCH(A$1,проверка!A$1:A$3038,)-2+ROW()-MATCH("我",B$2:B24))</f>
        <v>В свечах</v>
      </c>
      <c r="E24" s="25"/>
    </row>
    <row r="25" spans="2:5" ht="30.75" customHeight="1" x14ac:dyDescent="0.25">
      <c r="B25" s="44"/>
      <c r="C25" s="3" t="s">
        <v>7</v>
      </c>
      <c r="D25" s="27" t="str">
        <f>INDEX(проверка!C$1:C$3038,MATCH(C25,INDEX(проверка!B$1:B$3038,MATCH(A$1,проверка!A$1:A$3038,)):'проверка'!B$3038,)+MATCH(A$1,проверка!A$1:A$3038,)-2+ROW()-MATCH("我",B$2:B25))</f>
        <v>В омах</v>
      </c>
      <c r="E25" s="25"/>
    </row>
    <row r="26" spans="2:5" ht="30" customHeight="1" x14ac:dyDescent="0.25">
      <c r="B26" s="28" t="s">
        <v>8</v>
      </c>
      <c r="C26" s="28" t="s">
        <v>8</v>
      </c>
      <c r="D26" s="29" t="str">
        <f>INDEX(вопросы!C$1:C$3038,MATCH(B26,INDEX(вопросы!B$1:B$3038,MATCH(A$1,вопросы!A$1:A$3038,)):'вопросы'!B$3038,)+MATCH(A$1,вопросы!A$1:A$3038,)-1)</f>
        <v>Кто прав?</v>
      </c>
      <c r="E26" s="22"/>
    </row>
    <row r="27" spans="2:5" ht="30" customHeight="1" x14ac:dyDescent="0.25">
      <c r="B27" s="44" t="s">
        <v>4</v>
      </c>
      <c r="C27" s="3" t="s">
        <v>8</v>
      </c>
      <c r="D27" s="27" t="str">
        <f>INDEX(проверка!C$1:C$3038,MATCH(C27,INDEX(проверка!B$1:B$3038,MATCH(A$1,проверка!A$1:A$3038,)):'проверка'!B$3038,)+MATCH(A$1,проверка!A$1:A$3038,)-2+ROW()-MATCH("我",B$2:B27))</f>
        <v>Идиот</v>
      </c>
      <c r="E27" s="25"/>
    </row>
    <row r="28" spans="2:5" ht="30" customHeight="1" x14ac:dyDescent="0.25">
      <c r="B28" s="44"/>
      <c r="C28" s="3" t="s">
        <v>8</v>
      </c>
      <c r="D28" s="27" t="str">
        <f>INDEX(проверка!C$1:C$3038,MATCH(C28,INDEX(проверка!B$1:B$3038,MATCH(A$1,проверка!A$1:A$3038,)):'проверка'!B$3038,)+MATCH(A$1,проверка!A$1:A$3038,)-2+ROW()-MATCH("我",B$2:B28))</f>
        <v>Деньги</v>
      </c>
      <c r="E28" s="25"/>
    </row>
    <row r="29" spans="2:5" ht="30" customHeight="1" x14ac:dyDescent="0.25">
      <c r="B29" s="44"/>
      <c r="C29" s="3" t="s">
        <v>8</v>
      </c>
      <c r="D29" s="27" t="str">
        <f>INDEX(проверка!C$1:C$3038,MATCH(C29,INDEX(проверка!B$1:B$3038,MATCH(A$1,проверка!A$1:A$3038,)):'проверка'!B$3038,)+MATCH(A$1,проверка!A$1:A$3038,)-2+ROW()-MATCH("我",B$2:B29))</f>
        <v>Вурдалак</v>
      </c>
      <c r="E29" s="25"/>
    </row>
    <row r="30" spans="2:5" ht="30.75" customHeight="1" x14ac:dyDescent="0.25">
      <c r="B30" s="44"/>
      <c r="C30" s="3" t="s">
        <v>8</v>
      </c>
      <c r="D30" s="27" t="str">
        <f>INDEX(проверка!C$1:C$3038,MATCH(C30,INDEX(проверка!B$1:B$3038,MATCH(A$1,проверка!A$1:A$3038,)):'проверка'!B$3038,)+MATCH(A$1,проверка!A$1:A$3038,)-2+ROW()-MATCH("我",B$2:B30))</f>
        <v>Я</v>
      </c>
      <c r="E30" s="25"/>
    </row>
    <row r="31" spans="2:5" ht="30.75" customHeight="1" x14ac:dyDescent="0.25">
      <c r="B31" s="44"/>
      <c r="C31" s="3" t="s">
        <v>8</v>
      </c>
      <c r="D31" s="27" t="str">
        <f>INDEX(проверка!C$1:C$3038,MATCH(C31,INDEX(проверка!B$1:B$3038,MATCH(A$1,проверка!A$1:A$3038,)):'проверка'!B$3038,)+MATCH(A$1,проверка!A$1:A$3038,)-2+ROW()-MATCH("我",B$2:B31))</f>
        <v>Директор</v>
      </c>
      <c r="E31" s="25" t="s">
        <v>31</v>
      </c>
    </row>
    <row r="32" spans="2:5" x14ac:dyDescent="0.25">
      <c r="B32" s="5"/>
      <c r="C32" s="5"/>
      <c r="D32" s="5"/>
      <c r="E32" s="5"/>
    </row>
    <row r="35" spans="7:14" s="7" customFormat="1" ht="36" customHeight="1" x14ac:dyDescent="0.25">
      <c r="G35" s="31"/>
      <c r="H35" s="31"/>
      <c r="I35" s="31"/>
      <c r="J35" s="31"/>
      <c r="K35" s="31"/>
      <c r="L35" s="31"/>
      <c r="M35" s="31"/>
      <c r="N35" s="31"/>
    </row>
  </sheetData>
  <mergeCells count="5">
    <mergeCell ref="B27:B31"/>
    <mergeCell ref="B3:B7"/>
    <mergeCell ref="B9:B13"/>
    <mergeCell ref="B15:B19"/>
    <mergeCell ref="B21:B25"/>
  </mergeCells>
  <conditionalFormatting sqref="G1">
    <cfRule type="expression" dxfId="0" priority="1">
      <formula>$G$1="НЕ СДАНО"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10.85546875" style="1" customWidth="1"/>
    <col min="2" max="2" width="9.28515625" style="1" customWidth="1"/>
    <col min="3" max="3" width="64" style="1" customWidth="1"/>
  </cols>
  <sheetData>
    <row r="1" spans="1:3" x14ac:dyDescent="0.25">
      <c r="A1" s="39" t="s">
        <v>1</v>
      </c>
      <c r="B1" s="45" t="s">
        <v>2</v>
      </c>
      <c r="C1" s="45"/>
    </row>
    <row r="2" spans="1:3" x14ac:dyDescent="0.25">
      <c r="A2" s="1">
        <v>1</v>
      </c>
      <c r="B2" s="3" t="s">
        <v>3</v>
      </c>
      <c r="C2" s="4" t="s">
        <v>101</v>
      </c>
    </row>
    <row r="3" spans="1:3" x14ac:dyDescent="0.25">
      <c r="A3" s="1">
        <v>1</v>
      </c>
      <c r="B3" s="3" t="s">
        <v>5</v>
      </c>
      <c r="C3" s="4" t="s">
        <v>102</v>
      </c>
    </row>
    <row r="4" spans="1:3" x14ac:dyDescent="0.25">
      <c r="A4" s="1">
        <v>1</v>
      </c>
      <c r="B4" s="3" t="s">
        <v>6</v>
      </c>
      <c r="C4" s="4" t="s">
        <v>103</v>
      </c>
    </row>
    <row r="5" spans="1:3" x14ac:dyDescent="0.25">
      <c r="A5" s="1">
        <v>1</v>
      </c>
      <c r="B5" s="3" t="s">
        <v>7</v>
      </c>
      <c r="C5" s="4" t="s">
        <v>104</v>
      </c>
    </row>
    <row r="6" spans="1:3" x14ac:dyDescent="0.25">
      <c r="A6" s="1">
        <v>1</v>
      </c>
      <c r="B6" s="3" t="s">
        <v>8</v>
      </c>
      <c r="C6" s="4" t="s">
        <v>105</v>
      </c>
    </row>
    <row r="7" spans="1:3" x14ac:dyDescent="0.25">
      <c r="A7" s="1">
        <v>2</v>
      </c>
      <c r="B7" s="3" t="s">
        <v>3</v>
      </c>
      <c r="C7" s="4" t="s">
        <v>106</v>
      </c>
    </row>
    <row r="8" spans="1:3" x14ac:dyDescent="0.25">
      <c r="A8" s="1">
        <v>2</v>
      </c>
      <c r="B8" s="3" t="s">
        <v>5</v>
      </c>
      <c r="C8" s="4" t="s">
        <v>107</v>
      </c>
    </row>
    <row r="9" spans="1:3" x14ac:dyDescent="0.25">
      <c r="A9" s="1">
        <v>2</v>
      </c>
      <c r="B9" s="3" t="s">
        <v>6</v>
      </c>
      <c r="C9" s="4" t="s">
        <v>110</v>
      </c>
    </row>
    <row r="10" spans="1:3" x14ac:dyDescent="0.25">
      <c r="A10" s="1">
        <v>2</v>
      </c>
      <c r="B10" s="3" t="s">
        <v>7</v>
      </c>
      <c r="C10" s="4" t="s">
        <v>108</v>
      </c>
    </row>
    <row r="11" spans="1:3" x14ac:dyDescent="0.25">
      <c r="A11" s="1">
        <v>2</v>
      </c>
      <c r="B11" s="3" t="s">
        <v>8</v>
      </c>
      <c r="C11" s="4" t="s">
        <v>109</v>
      </c>
    </row>
    <row r="12" spans="1:3" x14ac:dyDescent="0.25">
      <c r="A12" s="1">
        <v>3</v>
      </c>
      <c r="B12" s="3" t="s">
        <v>3</v>
      </c>
      <c r="C12" s="4">
        <v>1</v>
      </c>
    </row>
    <row r="13" spans="1:3" x14ac:dyDescent="0.25">
      <c r="A13" s="1">
        <v>3</v>
      </c>
      <c r="B13" s="3" t="s">
        <v>5</v>
      </c>
      <c r="C13" s="4">
        <v>2</v>
      </c>
    </row>
    <row r="14" spans="1:3" x14ac:dyDescent="0.25">
      <c r="A14" s="1">
        <v>3</v>
      </c>
      <c r="B14" s="3" t="s">
        <v>6</v>
      </c>
      <c r="C14" s="4">
        <v>3</v>
      </c>
    </row>
    <row r="15" spans="1:3" x14ac:dyDescent="0.25">
      <c r="A15" s="1">
        <v>3</v>
      </c>
      <c r="B15" s="3" t="s">
        <v>7</v>
      </c>
      <c r="C15" s="4">
        <v>4</v>
      </c>
    </row>
    <row r="16" spans="1:3" x14ac:dyDescent="0.25">
      <c r="A16" s="1">
        <v>3</v>
      </c>
      <c r="B16" s="3" t="s">
        <v>8</v>
      </c>
      <c r="C16" s="4">
        <v>5</v>
      </c>
    </row>
    <row r="17" spans="1:4" ht="15.75" x14ac:dyDescent="0.25">
      <c r="A17" s="1">
        <v>4</v>
      </c>
      <c r="B17" s="3" t="s">
        <v>3</v>
      </c>
      <c r="C17" s="4">
        <v>1</v>
      </c>
      <c r="D17" s="24"/>
    </row>
    <row r="18" spans="1:4" x14ac:dyDescent="0.25">
      <c r="A18" s="1">
        <v>4</v>
      </c>
      <c r="B18" s="3" t="s">
        <v>5</v>
      </c>
      <c r="C18" s="4">
        <v>2</v>
      </c>
    </row>
    <row r="19" spans="1:4" x14ac:dyDescent="0.25">
      <c r="A19" s="1">
        <v>4</v>
      </c>
      <c r="B19" s="3" t="s">
        <v>6</v>
      </c>
      <c r="C19" s="4">
        <v>3</v>
      </c>
    </row>
    <row r="20" spans="1:4" x14ac:dyDescent="0.25">
      <c r="A20" s="1">
        <v>4</v>
      </c>
      <c r="B20" s="3" t="s">
        <v>7</v>
      </c>
      <c r="C20" s="4">
        <v>4</v>
      </c>
    </row>
    <row r="21" spans="1:4" x14ac:dyDescent="0.25">
      <c r="A21" s="1">
        <v>4</v>
      </c>
      <c r="B21" s="3" t="s">
        <v>8</v>
      </c>
      <c r="C21" s="4">
        <v>5</v>
      </c>
    </row>
    <row r="22" spans="1:4" x14ac:dyDescent="0.25">
      <c r="A22" s="1">
        <v>5</v>
      </c>
      <c r="B22" s="3" t="s">
        <v>3</v>
      </c>
      <c r="C22" s="4">
        <v>1</v>
      </c>
    </row>
    <row r="23" spans="1:4" x14ac:dyDescent="0.25">
      <c r="A23" s="1">
        <v>5</v>
      </c>
      <c r="B23" s="3" t="s">
        <v>5</v>
      </c>
      <c r="C23" s="4">
        <v>2</v>
      </c>
    </row>
    <row r="24" spans="1:4" x14ac:dyDescent="0.25">
      <c r="A24" s="1">
        <v>5</v>
      </c>
      <c r="B24" s="3" t="s">
        <v>6</v>
      </c>
      <c r="C24" s="4">
        <v>3</v>
      </c>
    </row>
    <row r="25" spans="1:4" x14ac:dyDescent="0.25">
      <c r="A25" s="1">
        <v>5</v>
      </c>
      <c r="B25" s="3" t="s">
        <v>7</v>
      </c>
      <c r="C25" s="4">
        <v>4</v>
      </c>
    </row>
    <row r="26" spans="1:4" x14ac:dyDescent="0.25">
      <c r="A26" s="1">
        <v>5</v>
      </c>
      <c r="B26" s="3" t="s">
        <v>8</v>
      </c>
      <c r="C26" s="4">
        <v>5</v>
      </c>
    </row>
    <row r="27" spans="1:4" x14ac:dyDescent="0.25">
      <c r="A27" s="1">
        <v>6</v>
      </c>
      <c r="B27" s="3" t="s">
        <v>3</v>
      </c>
      <c r="C27" s="4">
        <v>1</v>
      </c>
    </row>
    <row r="28" spans="1:4" x14ac:dyDescent="0.25">
      <c r="A28" s="1">
        <v>6</v>
      </c>
      <c r="B28" s="3" t="s">
        <v>5</v>
      </c>
      <c r="C28" s="4">
        <v>2</v>
      </c>
    </row>
    <row r="29" spans="1:4" x14ac:dyDescent="0.25">
      <c r="A29" s="1">
        <v>6</v>
      </c>
      <c r="B29" s="3" t="s">
        <v>6</v>
      </c>
      <c r="C29" s="4">
        <v>3</v>
      </c>
    </row>
    <row r="30" spans="1:4" x14ac:dyDescent="0.25">
      <c r="A30" s="1">
        <v>6</v>
      </c>
      <c r="B30" s="3" t="s">
        <v>7</v>
      </c>
      <c r="C30" s="4">
        <v>4</v>
      </c>
    </row>
    <row r="31" spans="1:4" x14ac:dyDescent="0.25">
      <c r="A31" s="1">
        <v>6</v>
      </c>
      <c r="B31" s="3" t="s">
        <v>8</v>
      </c>
      <c r="C31" s="4">
        <v>5</v>
      </c>
    </row>
  </sheetData>
  <mergeCells count="1">
    <mergeCell ref="B1:C1"/>
  </mergeCells>
  <pageMargins left="0.39370078740157483" right="0.23622047244094491" top="0.37" bottom="0.55118110236220474" header="0.19685039370078741" footer="0.31496062992125984"/>
  <pageSetup paperSize="9" scale="95" orientation="landscape" verticalDpi="0" r:id="rId1"/>
  <rowBreaks count="2" manualBreakCount="2">
    <brk id="21" max="2" man="1"/>
    <brk id="4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7"/>
  <sheetViews>
    <sheetView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9.28515625" style="1" customWidth="1"/>
    <col min="2" max="2" width="9.7109375" style="1" customWidth="1"/>
    <col min="3" max="3" width="40" style="1" customWidth="1"/>
    <col min="4" max="4" width="6.5703125" style="10" customWidth="1"/>
    <col min="5" max="5" width="8.42578125" style="1" customWidth="1"/>
    <col min="6" max="6" width="10.5703125" style="1" customWidth="1"/>
    <col min="7" max="7" width="5.42578125" customWidth="1"/>
    <col min="8" max="8" width="5.5703125" customWidth="1"/>
    <col min="9" max="9" width="11.140625" customWidth="1"/>
    <col min="11" max="11" width="13.28515625" customWidth="1"/>
    <col min="12" max="12" width="13.85546875" customWidth="1"/>
    <col min="13" max="13" width="13.42578125" customWidth="1"/>
    <col min="14" max="14" width="2.140625" customWidth="1"/>
    <col min="16" max="16" width="8.7109375" customWidth="1"/>
    <col min="17" max="17" width="2.28515625" customWidth="1"/>
    <col min="20" max="20" width="11" customWidth="1"/>
    <col min="21" max="21" width="9.140625" customWidth="1"/>
    <col min="22" max="22" width="8.28515625" customWidth="1"/>
  </cols>
  <sheetData>
    <row r="1" spans="1:30" x14ac:dyDescent="0.25">
      <c r="A1" s="39" t="s">
        <v>1</v>
      </c>
      <c r="B1" s="39"/>
      <c r="C1" s="39" t="s">
        <v>9</v>
      </c>
      <c r="D1" s="9" t="s">
        <v>10</v>
      </c>
      <c r="E1" s="39" t="s">
        <v>12</v>
      </c>
      <c r="F1" s="1" t="s">
        <v>13</v>
      </c>
      <c r="G1" s="39" t="s">
        <v>14</v>
      </c>
      <c r="H1" s="1" t="s">
        <v>15</v>
      </c>
    </row>
    <row r="2" spans="1:30" ht="15" customHeight="1" x14ac:dyDescent="0.25">
      <c r="A2" s="1">
        <v>1</v>
      </c>
      <c r="B2" s="3" t="s">
        <v>3</v>
      </c>
      <c r="C2" s="4" t="s">
        <v>53</v>
      </c>
      <c r="E2" s="1">
        <f>SUMPRODUCT((A2=Билет!A$1)*(проверка!C2=Билет!D$3:D$31)*("х"=Билет!E$3:E$31)*(B2=Билет!C$3:C$31))</f>
        <v>0</v>
      </c>
      <c r="F2" s="1">
        <f>SUMPRODUCT((D2=1)*(E2=1))</f>
        <v>0</v>
      </c>
      <c r="G2" s="1">
        <f>SUMIFS(D2:D1000,A2:A1000,Билет!A1)</f>
        <v>6</v>
      </c>
      <c r="H2" s="1">
        <f>SUMIFS(F2:F1000,A2:A1000,Билет!A1)</f>
        <v>5</v>
      </c>
      <c r="I2" s="42" t="str">
        <f>IF((G2-H2)&gt;1,"НЕ СДАНО","СДАНО")</f>
        <v>СДАНО</v>
      </c>
      <c r="J2" s="17">
        <v>3</v>
      </c>
      <c r="K2" s="17" t="s">
        <v>113</v>
      </c>
      <c r="L2" s="17"/>
      <c r="M2" s="17"/>
    </row>
    <row r="3" spans="1:30" x14ac:dyDescent="0.25">
      <c r="A3" s="1">
        <v>1</v>
      </c>
      <c r="B3" s="3" t="s">
        <v>3</v>
      </c>
      <c r="C3" s="4" t="s">
        <v>54</v>
      </c>
      <c r="E3" s="1">
        <f>SUMPRODUCT((A3=Билет!A$1)*(проверка!C3=Билет!D$3:D$31)*("х"=Билет!E$3:E$31)*(B3=Билет!C$3:C$31))</f>
        <v>0</v>
      </c>
      <c r="F3" s="1">
        <f t="shared" ref="F3:F66" si="0">SUMPRODUCT((D3=1)*(E3=1))</f>
        <v>0</v>
      </c>
    </row>
    <row r="4" spans="1:30" x14ac:dyDescent="0.25">
      <c r="A4" s="1">
        <v>1</v>
      </c>
      <c r="B4" s="3" t="s">
        <v>3</v>
      </c>
      <c r="C4" s="4" t="s">
        <v>55</v>
      </c>
      <c r="E4" s="1">
        <f>SUMPRODUCT((A4=Билет!A$1)*(проверка!C4=Билет!D$3:D$31)*("х"=Билет!E$3:E$31)*(B4=Билет!C$3:C$31))</f>
        <v>0</v>
      </c>
      <c r="F4" s="1">
        <f t="shared" si="0"/>
        <v>0</v>
      </c>
      <c r="J4" t="str">
        <f>"может быть допущен к работе в занимаемой должности до  "&amp;TEXT(EDATE(INDEX(Реестр!A3:E9995,MATCH(Реестр!A1,Реестр!A3:A9995,0),2),12*J2),"[$-FC19]«ДД» ММММ ГГГГ ""года""")&amp;"."</f>
        <v>может быть допущен к работе в занимаемой должности до  «11» августа 2021 года.</v>
      </c>
    </row>
    <row r="5" spans="1:30" x14ac:dyDescent="0.25">
      <c r="A5" s="1">
        <v>1</v>
      </c>
      <c r="B5" s="3" t="s">
        <v>3</v>
      </c>
      <c r="C5" s="4" t="s">
        <v>56</v>
      </c>
      <c r="E5" s="1">
        <f>SUMPRODUCT((A5=Билет!A$1)*(проверка!C5=Билет!D$3:D$31)*("х"=Билет!E$3:E$31)*(B5=Билет!C$3:C$31))</f>
        <v>0</v>
      </c>
      <c r="F5" s="1">
        <f t="shared" si="0"/>
        <v>0</v>
      </c>
      <c r="J5" s="20" t="s">
        <v>90</v>
      </c>
    </row>
    <row r="6" spans="1:30" x14ac:dyDescent="0.25">
      <c r="A6" s="1">
        <v>1</v>
      </c>
      <c r="B6" s="3" t="s">
        <v>3</v>
      </c>
      <c r="C6" s="4" t="s">
        <v>57</v>
      </c>
      <c r="D6" s="10">
        <v>1</v>
      </c>
      <c r="E6" s="1">
        <f>SUMPRODUCT((A6=Билет!A$1)*(проверка!C6=Билет!D$3:D$31)*("х"=Билет!E$3:E$31)*(B6=Билет!C$3:C$31))</f>
        <v>1</v>
      </c>
      <c r="F6" s="1">
        <f t="shared" si="0"/>
        <v>1</v>
      </c>
    </row>
    <row r="7" spans="1:30" ht="15" customHeight="1" x14ac:dyDescent="0.25">
      <c r="A7" s="1">
        <v>1</v>
      </c>
      <c r="B7" s="3" t="s">
        <v>5</v>
      </c>
      <c r="C7" s="4" t="s">
        <v>58</v>
      </c>
      <c r="D7" s="8">
        <v>1</v>
      </c>
      <c r="E7" s="1">
        <f>SUMPRODUCT((A7=Билет!A$1)*(проверка!C7=Билет!D$3:D$31)*("х"=Билет!E$3:E$31)*(B7=Билет!C$3:C$31))</f>
        <v>1</v>
      </c>
      <c r="F7" s="1">
        <f t="shared" si="0"/>
        <v>1</v>
      </c>
      <c r="I7">
        <f>SUMIFS(F$2:F$1000,A$2:A$1000,Билет!A$1,B$2:B$1000,Бланк!A18)</f>
        <v>1</v>
      </c>
      <c r="J7">
        <f>SUMIFS(D$2:D$1000,A$2:A$1000,Билет!A$1,B$2:B$1000,Бланк!A18)</f>
        <v>1</v>
      </c>
    </row>
    <row r="8" spans="1:30" x14ac:dyDescent="0.25">
      <c r="A8" s="1">
        <v>1</v>
      </c>
      <c r="B8" s="3" t="s">
        <v>5</v>
      </c>
      <c r="C8" s="4" t="s">
        <v>59</v>
      </c>
      <c r="E8" s="1">
        <f>SUMPRODUCT((A8=Билет!A$1)*(проверка!C8=Билет!D$3:D$31)*("х"=Билет!E$3:E$31)*(B8=Билет!C$3:C$31))</f>
        <v>0</v>
      </c>
      <c r="F8" s="1">
        <f t="shared" si="0"/>
        <v>0</v>
      </c>
    </row>
    <row r="9" spans="1:30" x14ac:dyDescent="0.25">
      <c r="A9" s="1">
        <v>1</v>
      </c>
      <c r="B9" s="3" t="s">
        <v>5</v>
      </c>
      <c r="C9" s="4" t="s">
        <v>60</v>
      </c>
      <c r="E9" s="1">
        <f>SUMPRODUCT((A9=Билет!A$1)*(проверка!C9=Билет!D$3:D$31)*("х"=Билет!E$3:E$31)*(B9=Билет!C$3:C$31))</f>
        <v>0</v>
      </c>
      <c r="F9" s="1">
        <f t="shared" si="0"/>
        <v>0</v>
      </c>
      <c r="I9">
        <f>SUMIFS(F$2:F$1000,A$2:A$1000,Билет!A$1,B$2:B$1000,Бланк!A20)</f>
        <v>1</v>
      </c>
      <c r="J9">
        <f>SUMIFS(D$2:D$1000,A$2:A$1000,Билет!A$1,B$2:B$1000,Бланк!A20)</f>
        <v>1</v>
      </c>
    </row>
    <row r="10" spans="1:30" x14ac:dyDescent="0.25">
      <c r="A10" s="1">
        <v>1</v>
      </c>
      <c r="B10" s="3" t="s">
        <v>5</v>
      </c>
      <c r="C10" s="4" t="s">
        <v>61</v>
      </c>
      <c r="E10" s="1">
        <f>SUMPRODUCT((A10=Билет!A$1)*(проверка!C10=Билет!D$3:D$31)*("х"=Билет!E$3:E$31)*(B10=Билет!C$3:C$31))</f>
        <v>0</v>
      </c>
      <c r="F10" s="1">
        <f t="shared" si="0"/>
        <v>0</v>
      </c>
    </row>
    <row r="11" spans="1:30" x14ac:dyDescent="0.25">
      <c r="A11" s="1">
        <v>1</v>
      </c>
      <c r="B11" s="3" t="s">
        <v>5</v>
      </c>
      <c r="C11" s="4" t="s">
        <v>57</v>
      </c>
      <c r="E11" s="1">
        <f>SUMPRODUCT((A11=Билет!A$1)*(проверка!C11=Билет!D$3:D$31)*("х"=Билет!E$3:E$31)*(B11=Билет!C$3:C$31))</f>
        <v>0</v>
      </c>
      <c r="F11" s="1">
        <f t="shared" si="0"/>
        <v>0</v>
      </c>
      <c r="I11">
        <f>SUMIFS(F$2:F$1000,A$2:A$1000,Билет!A$1,B$2:B$1000,Бланк!A22)</f>
        <v>1</v>
      </c>
      <c r="J11">
        <f>SUMIFS(D$2:D$1000,A$2:A$1000,Билет!A$1,B$2:B$1000,Бланк!A22)</f>
        <v>2</v>
      </c>
      <c r="X11" s="11"/>
      <c r="Y11" s="11"/>
      <c r="Z11" s="11"/>
      <c r="AA11" s="11"/>
      <c r="AB11" s="11"/>
      <c r="AC11" s="11"/>
      <c r="AD11" s="11"/>
    </row>
    <row r="12" spans="1:30" ht="15" customHeight="1" x14ac:dyDescent="0.25">
      <c r="A12" s="1">
        <v>1</v>
      </c>
      <c r="B12" s="3" t="s">
        <v>6</v>
      </c>
      <c r="C12" s="4" t="s">
        <v>62</v>
      </c>
      <c r="D12" s="8">
        <v>1</v>
      </c>
      <c r="E12" s="1">
        <f>SUMPRODUCT((A12=Билет!A$1)*(проверка!C12=Билет!D$3:D$31)*("х"=Билет!E$3:E$31)*(B12=Билет!C$3:C$31))</f>
        <v>1</v>
      </c>
      <c r="F12" s="1">
        <f t="shared" si="0"/>
        <v>1</v>
      </c>
      <c r="W12" s="19"/>
    </row>
    <row r="13" spans="1:30" x14ac:dyDescent="0.25">
      <c r="A13" s="1">
        <v>1</v>
      </c>
      <c r="B13" s="3" t="s">
        <v>6</v>
      </c>
      <c r="C13" s="4" t="s">
        <v>57</v>
      </c>
      <c r="E13" s="1">
        <f>SUMPRODUCT((A13=Билет!A$1)*(проверка!C13=Билет!D$3:D$31)*("х"=Билет!E$3:E$31)*(B13=Билет!C$3:C$31))</f>
        <v>0</v>
      </c>
      <c r="F13" s="1">
        <f t="shared" si="0"/>
        <v>0</v>
      </c>
      <c r="I13">
        <f>SUMIFS(F$2:F$1000,A$2:A$1000,Билет!A$1,B$2:B$1000,Бланк!A24)</f>
        <v>1</v>
      </c>
      <c r="J13">
        <f>SUMIFS(D$2:D$1000,A$2:A$1000,Билет!A$1,B$2:B$1000,Бланк!A24)</f>
        <v>1</v>
      </c>
    </row>
    <row r="14" spans="1:30" ht="15" customHeight="1" x14ac:dyDescent="0.25">
      <c r="A14" s="1">
        <v>1</v>
      </c>
      <c r="B14" s="3" t="s">
        <v>6</v>
      </c>
      <c r="C14" s="4" t="s">
        <v>58</v>
      </c>
      <c r="E14" s="1">
        <f>SUMPRODUCT((A14=Билет!A$1)*(проверка!C14=Билет!D$3:D$31)*("х"=Билет!E$3:E$31)*(B14=Билет!C$3:C$31))</f>
        <v>0</v>
      </c>
      <c r="F14" s="1">
        <f t="shared" si="0"/>
        <v>0</v>
      </c>
      <c r="O14" s="46" t="s">
        <v>116</v>
      </c>
      <c r="P14" s="47"/>
      <c r="Q14" s="47"/>
      <c r="R14" s="47"/>
      <c r="S14" s="48"/>
    </row>
    <row r="15" spans="1:30" x14ac:dyDescent="0.25">
      <c r="A15" s="1">
        <v>1</v>
      </c>
      <c r="B15" s="3" t="s">
        <v>6</v>
      </c>
      <c r="C15" s="4" t="s">
        <v>63</v>
      </c>
      <c r="D15" s="8">
        <v>1</v>
      </c>
      <c r="E15" s="1">
        <f>SUMPRODUCT((A15=Билет!A$1)*(проверка!C15=Билет!D$3:D$31)*("х"=Билет!E$3:E$31)*(B15=Билет!C$3:C$31))</f>
        <v>0</v>
      </c>
      <c r="F15" s="1">
        <f t="shared" si="0"/>
        <v>0</v>
      </c>
      <c r="I15">
        <f>SUMIFS(F$2:F$1000,A$2:A$1000,Билет!A$1,B$2:B$1000,Бланк!A26)</f>
        <v>1</v>
      </c>
      <c r="J15">
        <f>SUMIFS(D$2:D$1000,A$2:A$1000,Билет!A$1,B$2:B$1000,Бланк!A26)</f>
        <v>1</v>
      </c>
      <c r="O15" s="49"/>
      <c r="P15" s="50"/>
      <c r="Q15" s="50"/>
      <c r="R15" s="50"/>
      <c r="S15" s="51"/>
    </row>
    <row r="16" spans="1:30" x14ac:dyDescent="0.25">
      <c r="A16" s="1">
        <v>1</v>
      </c>
      <c r="B16" s="3" t="s">
        <v>6</v>
      </c>
      <c r="C16" s="4" t="s">
        <v>55</v>
      </c>
      <c r="E16" s="1">
        <f>SUMPRODUCT((A16=Билет!A$1)*(проверка!C16=Билет!D$3:D$31)*("х"=Билет!E$3:E$31)*(B16=Билет!C$3:C$31))</f>
        <v>0</v>
      </c>
      <c r="F16" s="1">
        <f t="shared" si="0"/>
        <v>0</v>
      </c>
      <c r="I16" s="43" t="str">
        <f>IF(G2-H2=0,"полностью ответил",IF(G2-H2=1,"в целом ответил","не ответил"))</f>
        <v>в целом ответил</v>
      </c>
      <c r="O16" s="49"/>
      <c r="P16" s="50"/>
      <c r="Q16" s="50"/>
      <c r="R16" s="50"/>
      <c r="S16" s="51"/>
    </row>
    <row r="17" spans="1:19" ht="15" customHeight="1" x14ac:dyDescent="0.25">
      <c r="A17" s="1">
        <v>1</v>
      </c>
      <c r="B17" s="3" t="s">
        <v>7</v>
      </c>
      <c r="C17" s="4" t="s">
        <v>64</v>
      </c>
      <c r="E17" s="1">
        <f>SUMPRODUCT((A17=Билет!A$1)*(проверка!C17=Билет!D$3:D$31)*("х"=Билет!E$3:E$31)*(B17=Билет!C$3:C$31))</f>
        <v>0</v>
      </c>
      <c r="F17" s="1">
        <f t="shared" si="0"/>
        <v>0</v>
      </c>
      <c r="O17" s="49"/>
      <c r="P17" s="50"/>
      <c r="Q17" s="50"/>
      <c r="R17" s="50"/>
      <c r="S17" s="51"/>
    </row>
    <row r="18" spans="1:19" ht="15" customHeight="1" x14ac:dyDescent="0.25">
      <c r="A18" s="1">
        <v>1</v>
      </c>
      <c r="B18" s="3" t="s">
        <v>7</v>
      </c>
      <c r="C18" s="4" t="s">
        <v>65</v>
      </c>
      <c r="E18" s="1">
        <f>SUMPRODUCT((A18=Билет!A$1)*(проверка!C18=Билет!D$3:D$31)*("х"=Билет!E$3:E$31)*(B18=Билет!C$3:C$31))</f>
        <v>0</v>
      </c>
      <c r="F18" s="1">
        <f t="shared" si="0"/>
        <v>0</v>
      </c>
      <c r="O18" s="49"/>
      <c r="P18" s="50"/>
      <c r="Q18" s="50"/>
      <c r="R18" s="50"/>
      <c r="S18" s="51"/>
    </row>
    <row r="19" spans="1:19" x14ac:dyDescent="0.25">
      <c r="A19" s="1">
        <v>1</v>
      </c>
      <c r="B19" s="3" t="s">
        <v>7</v>
      </c>
      <c r="C19" s="4" t="s">
        <v>66</v>
      </c>
      <c r="D19" s="8">
        <v>1</v>
      </c>
      <c r="E19" s="1">
        <f>SUMPRODUCT((A19=Билет!A$1)*(проверка!C19=Билет!D$3:D$31)*("х"=Билет!E$3:E$31)*(B19=Билет!C$3:C$31))</f>
        <v>1</v>
      </c>
      <c r="F19" s="1">
        <f t="shared" si="0"/>
        <v>1</v>
      </c>
      <c r="O19" s="52"/>
      <c r="P19" s="53"/>
      <c r="Q19" s="53"/>
      <c r="R19" s="53"/>
      <c r="S19" s="54"/>
    </row>
    <row r="20" spans="1:19" ht="15" customHeight="1" x14ac:dyDescent="0.25">
      <c r="A20" s="1">
        <v>1</v>
      </c>
      <c r="B20" s="3" t="s">
        <v>7</v>
      </c>
      <c r="C20" s="4" t="s">
        <v>67</v>
      </c>
      <c r="E20" s="1">
        <f>SUMPRODUCT((A20=Билет!A$1)*(проверка!C20=Билет!D$3:D$31)*("х"=Билет!E$3:E$31)*(B20=Билет!C$3:C$31))</f>
        <v>0</v>
      </c>
      <c r="F20" s="1">
        <f t="shared" si="0"/>
        <v>0</v>
      </c>
    </row>
    <row r="21" spans="1:19" x14ac:dyDescent="0.25">
      <c r="A21" s="1">
        <v>1</v>
      </c>
      <c r="B21" s="3" t="s">
        <v>7</v>
      </c>
      <c r="C21" s="4" t="s">
        <v>53</v>
      </c>
      <c r="E21" s="1">
        <f>SUMPRODUCT((A21=Билет!A$1)*(проверка!C21=Билет!D$3:D$31)*("х"=Билет!E$3:E$31)*(B21=Билет!C$3:C$31))</f>
        <v>0</v>
      </c>
      <c r="F21" s="1">
        <f t="shared" si="0"/>
        <v>0</v>
      </c>
    </row>
    <row r="22" spans="1:19" ht="15" customHeight="1" x14ac:dyDescent="0.25">
      <c r="A22" s="1">
        <v>1</v>
      </c>
      <c r="B22" s="3" t="s">
        <v>8</v>
      </c>
      <c r="C22" t="s">
        <v>68</v>
      </c>
      <c r="E22" s="1">
        <f>SUMPRODUCT((A22=Билет!A$1)*(проверка!C22=Билет!D$3:D$31)*("х"=Билет!E$3:E$31)*(B22=Билет!C$3:C$31))</f>
        <v>0</v>
      </c>
      <c r="F22" s="1">
        <f t="shared" si="0"/>
        <v>0</v>
      </c>
    </row>
    <row r="23" spans="1:19" x14ac:dyDescent="0.25">
      <c r="A23" s="1">
        <v>1</v>
      </c>
      <c r="B23" s="3" t="s">
        <v>8</v>
      </c>
      <c r="C23" t="s">
        <v>69</v>
      </c>
      <c r="E23" s="1">
        <f>SUMPRODUCT((A23=Билет!A$1)*(проверка!C23=Билет!D$3:D$31)*("х"=Билет!E$3:E$31)*(B23=Билет!C$3:C$31))</f>
        <v>0</v>
      </c>
      <c r="F23" s="1">
        <f t="shared" si="0"/>
        <v>0</v>
      </c>
    </row>
    <row r="24" spans="1:19" x14ac:dyDescent="0.25">
      <c r="A24" s="1">
        <v>1</v>
      </c>
      <c r="B24" s="3" t="s">
        <v>8</v>
      </c>
      <c r="C24" s="4" t="s">
        <v>70</v>
      </c>
      <c r="E24" s="1">
        <f>SUMPRODUCT((A24=Билет!A$1)*(проверка!C24=Билет!D$3:D$31)*("х"=Билет!E$3:E$31)*(B24=Билет!C$3:C$31))</f>
        <v>0</v>
      </c>
      <c r="F24" s="1">
        <f t="shared" si="0"/>
        <v>0</v>
      </c>
    </row>
    <row r="25" spans="1:19" x14ac:dyDescent="0.25">
      <c r="A25" s="1">
        <v>1</v>
      </c>
      <c r="B25" s="3" t="s">
        <v>8</v>
      </c>
      <c r="C25" s="4" t="s">
        <v>71</v>
      </c>
      <c r="E25" s="1">
        <f>SUMPRODUCT((A25=Билет!A$1)*(проверка!C25=Билет!D$3:D$31)*("х"=Билет!E$3:E$31)*(B25=Билет!C$3:C$31))</f>
        <v>0</v>
      </c>
      <c r="F25" s="1">
        <f t="shared" si="0"/>
        <v>0</v>
      </c>
    </row>
    <row r="26" spans="1:19" ht="15" customHeight="1" x14ac:dyDescent="0.25">
      <c r="A26" s="1">
        <v>1</v>
      </c>
      <c r="B26" s="3" t="s">
        <v>8</v>
      </c>
      <c r="C26" s="4" t="s">
        <v>72</v>
      </c>
      <c r="D26" s="8">
        <v>1</v>
      </c>
      <c r="E26" s="1">
        <f>SUMPRODUCT((A26=Билет!A$1)*(проверка!C26=Билет!D$3:D$31)*("х"=Билет!E$3:E$31)*(B26=Билет!C$3:C$31))</f>
        <v>1</v>
      </c>
      <c r="F26" s="1">
        <f t="shared" si="0"/>
        <v>1</v>
      </c>
    </row>
    <row r="27" spans="1:19" ht="15" customHeight="1" x14ac:dyDescent="0.25">
      <c r="A27" s="1">
        <v>2</v>
      </c>
      <c r="B27" s="3" t="s">
        <v>3</v>
      </c>
      <c r="C27" s="4" t="s">
        <v>54</v>
      </c>
      <c r="E27" s="1">
        <f>SUMPRODUCT((A27=Билет!A$1)*(проверка!C27=Билет!D$3:D$31)*("х"=Билет!E$3:E$31)*(B27=Билет!C$3:C$31))</f>
        <v>0</v>
      </c>
      <c r="F27" s="1">
        <f t="shared" si="0"/>
        <v>0</v>
      </c>
    </row>
    <row r="28" spans="1:19" x14ac:dyDescent="0.25">
      <c r="A28" s="1">
        <v>2</v>
      </c>
      <c r="B28" s="3" t="s">
        <v>3</v>
      </c>
      <c r="C28" s="4" t="s">
        <v>73</v>
      </c>
      <c r="D28" s="8">
        <v>1</v>
      </c>
      <c r="E28" s="1">
        <f>SUMPRODUCT((A28=Билет!A$1)*(проверка!C28=Билет!D$3:D$31)*("х"=Билет!E$3:E$31)*(B28=Билет!C$3:C$31))</f>
        <v>0</v>
      </c>
      <c r="F28" s="1">
        <f t="shared" si="0"/>
        <v>0</v>
      </c>
    </row>
    <row r="29" spans="1:19" x14ac:dyDescent="0.25">
      <c r="A29" s="1">
        <v>2</v>
      </c>
      <c r="B29" s="3" t="s">
        <v>3</v>
      </c>
      <c r="C29" s="4" t="s">
        <v>74</v>
      </c>
      <c r="E29" s="1">
        <f>SUMPRODUCT((A29=Билет!A$1)*(проверка!C29=Билет!D$3:D$31)*("х"=Билет!E$3:E$31)*(B29=Билет!C$3:C$31))</f>
        <v>0</v>
      </c>
      <c r="F29" s="1">
        <f t="shared" si="0"/>
        <v>0</v>
      </c>
    </row>
    <row r="30" spans="1:19" x14ac:dyDescent="0.25">
      <c r="A30" s="1">
        <v>2</v>
      </c>
      <c r="B30" s="3" t="s">
        <v>3</v>
      </c>
      <c r="C30" s="4" t="s">
        <v>75</v>
      </c>
      <c r="E30" s="1">
        <f>SUMPRODUCT((A30=Билет!A$1)*(проверка!C30=Билет!D$3:D$31)*("х"=Билет!E$3:E$31)*(B30=Билет!C$3:C$31))</f>
        <v>0</v>
      </c>
      <c r="F30" s="1">
        <f t="shared" si="0"/>
        <v>0</v>
      </c>
    </row>
    <row r="31" spans="1:19" x14ac:dyDescent="0.25">
      <c r="A31" s="1">
        <v>2</v>
      </c>
      <c r="B31" s="3" t="s">
        <v>3</v>
      </c>
      <c r="C31" s="4" t="s">
        <v>76</v>
      </c>
      <c r="E31" s="1">
        <f>SUMPRODUCT((A31=Билет!A$1)*(проверка!C31=Билет!D$3:D$31)*("х"=Билет!E$3:E$31)*(B31=Билет!C$3:C$31))</f>
        <v>0</v>
      </c>
      <c r="F31" s="1">
        <f t="shared" si="0"/>
        <v>0</v>
      </c>
    </row>
    <row r="32" spans="1:19" ht="15" customHeight="1" x14ac:dyDescent="0.25">
      <c r="A32" s="1">
        <v>2</v>
      </c>
      <c r="B32" s="3" t="s">
        <v>5</v>
      </c>
      <c r="C32" s="4" t="s">
        <v>77</v>
      </c>
      <c r="E32" s="1">
        <f>SUMPRODUCT((A32=Билет!A$1)*(проверка!C32=Билет!D$3:D$31)*("х"=Билет!E$3:E$31)*(B32=Билет!C$3:C$31))</f>
        <v>0</v>
      </c>
      <c r="F32" s="1">
        <f t="shared" si="0"/>
        <v>0</v>
      </c>
    </row>
    <row r="33" spans="1:6" x14ac:dyDescent="0.25">
      <c r="A33" s="1">
        <v>2</v>
      </c>
      <c r="B33" s="3" t="s">
        <v>5</v>
      </c>
      <c r="C33" s="4" t="s">
        <v>78</v>
      </c>
      <c r="E33" s="1">
        <f>SUMPRODUCT((A33=Билет!A$1)*(проверка!C33=Билет!D$3:D$31)*("х"=Билет!E$3:E$31)*(B33=Билет!C$3:C$31))</f>
        <v>0</v>
      </c>
      <c r="F33" s="1">
        <f t="shared" si="0"/>
        <v>0</v>
      </c>
    </row>
    <row r="34" spans="1:6" x14ac:dyDescent="0.25">
      <c r="A34" s="1">
        <v>2</v>
      </c>
      <c r="B34" s="3" t="s">
        <v>5</v>
      </c>
      <c r="C34" s="4" t="s">
        <v>79</v>
      </c>
      <c r="D34" s="8">
        <v>1</v>
      </c>
      <c r="E34" s="1">
        <f>SUMPRODUCT((A34=Билет!A$1)*(проверка!C34=Билет!D$3:D$31)*("х"=Билет!E$3:E$31)*(B34=Билет!C$3:C$31))</f>
        <v>0</v>
      </c>
      <c r="F34" s="1">
        <f t="shared" si="0"/>
        <v>0</v>
      </c>
    </row>
    <row r="35" spans="1:6" x14ac:dyDescent="0.25">
      <c r="A35" s="1">
        <v>2</v>
      </c>
      <c r="B35" s="3" t="s">
        <v>5</v>
      </c>
      <c r="C35" s="4" t="s">
        <v>80</v>
      </c>
      <c r="E35" s="1">
        <f>SUMPRODUCT((A35=Билет!A$1)*(проверка!C35=Билет!D$3:D$31)*("х"=Билет!E$3:E$31)*(B35=Билет!C$3:C$31))</f>
        <v>0</v>
      </c>
      <c r="F35" s="1">
        <f t="shared" si="0"/>
        <v>0</v>
      </c>
    </row>
    <row r="36" spans="1:6" x14ac:dyDescent="0.25">
      <c r="A36" s="1">
        <v>2</v>
      </c>
      <c r="B36" s="3" t="s">
        <v>5</v>
      </c>
      <c r="C36" s="4" t="s">
        <v>81</v>
      </c>
      <c r="E36" s="1">
        <f>SUMPRODUCT((A36=Билет!A$1)*(проверка!C36=Билет!D$3:D$31)*("х"=Билет!E$3:E$31)*(B36=Билет!C$3:C$31))</f>
        <v>0</v>
      </c>
      <c r="F36" s="1">
        <f t="shared" si="0"/>
        <v>0</v>
      </c>
    </row>
    <row r="37" spans="1:6" ht="15" customHeight="1" x14ac:dyDescent="0.25">
      <c r="A37" s="1">
        <v>2</v>
      </c>
      <c r="B37" s="3" t="s">
        <v>6</v>
      </c>
      <c r="C37" s="4" t="s">
        <v>82</v>
      </c>
      <c r="E37" s="1">
        <f>SUMPRODUCT((A37=Билет!A$1)*(проверка!C37=Билет!D$3:D$31)*("х"=Билет!E$3:E$31)*(B37=Билет!C$3:C$31))</f>
        <v>0</v>
      </c>
      <c r="F37" s="1">
        <f t="shared" si="0"/>
        <v>0</v>
      </c>
    </row>
    <row r="38" spans="1:6" x14ac:dyDescent="0.25">
      <c r="A38" s="1">
        <v>2</v>
      </c>
      <c r="B38" s="3" t="s">
        <v>6</v>
      </c>
      <c r="C38" s="4" t="s">
        <v>83</v>
      </c>
      <c r="E38" s="1">
        <f>SUMPRODUCT((A38=Билет!A$1)*(проверка!C38=Билет!D$3:D$31)*("х"=Билет!E$3:E$31)*(B38=Билет!C$3:C$31))</f>
        <v>0</v>
      </c>
      <c r="F38" s="1">
        <f t="shared" si="0"/>
        <v>0</v>
      </c>
    </row>
    <row r="39" spans="1:6" x14ac:dyDescent="0.25">
      <c r="A39" s="1">
        <v>2</v>
      </c>
      <c r="B39" s="3" t="s">
        <v>6</v>
      </c>
      <c r="C39" s="4" t="s">
        <v>84</v>
      </c>
      <c r="D39" s="10">
        <v>1</v>
      </c>
      <c r="E39" s="1">
        <f>SUMPRODUCT((A39=Билет!A$1)*(проверка!C39=Билет!D$3:D$31)*("х"=Билет!E$3:E$31)*(B39=Билет!C$3:C$31))</f>
        <v>0</v>
      </c>
      <c r="F39" s="1">
        <f t="shared" si="0"/>
        <v>0</v>
      </c>
    </row>
    <row r="40" spans="1:6" x14ac:dyDescent="0.25">
      <c r="A40" s="1">
        <v>2</v>
      </c>
      <c r="B40" s="3" t="s">
        <v>6</v>
      </c>
      <c r="C40" s="4" t="s">
        <v>85</v>
      </c>
      <c r="D40" s="10">
        <v>1</v>
      </c>
      <c r="E40" s="1">
        <f>SUMPRODUCT((A40=Билет!A$1)*(проверка!C40=Билет!D$3:D$31)*("х"=Билет!E$3:E$31)*(B40=Билет!C$3:C$31))</f>
        <v>0</v>
      </c>
      <c r="F40" s="1">
        <f t="shared" si="0"/>
        <v>0</v>
      </c>
    </row>
    <row r="41" spans="1:6" x14ac:dyDescent="0.25">
      <c r="A41" s="1">
        <v>2</v>
      </c>
      <c r="B41" s="3" t="s">
        <v>6</v>
      </c>
      <c r="C41" s="4" t="s">
        <v>78</v>
      </c>
      <c r="E41" s="1">
        <f>SUMPRODUCT((A41=Билет!A$1)*(проверка!C41=Билет!D$3:D$31)*("х"=Билет!E$3:E$31)*(B41=Билет!C$3:C$31))</f>
        <v>0</v>
      </c>
      <c r="F41" s="1">
        <f t="shared" si="0"/>
        <v>0</v>
      </c>
    </row>
    <row r="42" spans="1:6" ht="15" customHeight="1" x14ac:dyDescent="0.25">
      <c r="A42" s="1">
        <v>2</v>
      </c>
      <c r="B42" s="3" t="s">
        <v>7</v>
      </c>
      <c r="C42" s="4">
        <v>0.5</v>
      </c>
      <c r="E42" s="1">
        <f>SUMPRODUCT((A42=Билет!A$1)*(проверка!C42=Билет!D$3:D$31)*("х"=Билет!E$3:E$31)*(B42=Билет!C$3:C$31))</f>
        <v>0</v>
      </c>
      <c r="F42" s="1">
        <f t="shared" si="0"/>
        <v>0</v>
      </c>
    </row>
    <row r="43" spans="1:6" x14ac:dyDescent="0.25">
      <c r="A43" s="1">
        <v>2</v>
      </c>
      <c r="B43" s="3" t="s">
        <v>7</v>
      </c>
      <c r="C43" s="4">
        <v>0.33</v>
      </c>
      <c r="E43" s="1">
        <f>SUMPRODUCT((A43=Билет!A$1)*(проверка!C43=Билет!D$3:D$31)*("х"=Билет!E$3:E$31)*(B43=Билет!C$3:C$31))</f>
        <v>0</v>
      </c>
      <c r="F43" s="1">
        <f t="shared" si="0"/>
        <v>0</v>
      </c>
    </row>
    <row r="44" spans="1:6" x14ac:dyDescent="0.25">
      <c r="A44" s="1">
        <v>2</v>
      </c>
      <c r="B44" s="3" t="s">
        <v>7</v>
      </c>
      <c r="C44" s="4">
        <v>0.25</v>
      </c>
      <c r="D44" s="10">
        <v>1</v>
      </c>
      <c r="E44" s="1">
        <f>SUMPRODUCT((A44=Билет!A$1)*(проверка!C44=Билет!D$3:D$31)*("х"=Билет!E$3:E$31)*(B44=Билет!C$3:C$31))</f>
        <v>0</v>
      </c>
      <c r="F44" s="1">
        <f t="shared" si="0"/>
        <v>0</v>
      </c>
    </row>
    <row r="45" spans="1:6" x14ac:dyDescent="0.25">
      <c r="A45" s="1">
        <v>2</v>
      </c>
      <c r="B45" s="3" t="s">
        <v>7</v>
      </c>
      <c r="C45" s="4">
        <v>0.1</v>
      </c>
      <c r="E45" s="1">
        <f>SUMPRODUCT((A45=Билет!A$1)*(проверка!C45=Билет!D$3:D$31)*("х"=Билет!E$3:E$31)*(B45=Билет!C$3:C$31))</f>
        <v>0</v>
      </c>
      <c r="F45" s="1">
        <f t="shared" si="0"/>
        <v>0</v>
      </c>
    </row>
    <row r="46" spans="1:6" x14ac:dyDescent="0.25">
      <c r="A46" s="1">
        <v>2</v>
      </c>
      <c r="B46" s="3" t="s">
        <v>7</v>
      </c>
      <c r="C46" s="4">
        <v>0.75</v>
      </c>
      <c r="E46" s="1">
        <f>SUMPRODUCT((A46=Билет!A$1)*(проверка!C46=Билет!D$3:D$31)*("х"=Билет!E$3:E$31)*(B46=Билет!C$3:C$31))</f>
        <v>0</v>
      </c>
      <c r="F46" s="1">
        <f t="shared" si="0"/>
        <v>0</v>
      </c>
    </row>
    <row r="47" spans="1:6" ht="15" customHeight="1" x14ac:dyDescent="0.25">
      <c r="A47" s="1">
        <v>2</v>
      </c>
      <c r="B47" s="3" t="s">
        <v>8</v>
      </c>
      <c r="C47" s="4" t="s">
        <v>86</v>
      </c>
      <c r="D47" s="10">
        <v>1</v>
      </c>
      <c r="E47" s="1">
        <f>SUMPRODUCT((A47=Билет!A$1)*(проверка!C47=Билет!D$3:D$31)*("х"=Билет!E$3:E$31)*(B47=Билет!C$3:C$31))</f>
        <v>0</v>
      </c>
      <c r="F47" s="1">
        <f t="shared" si="0"/>
        <v>0</v>
      </c>
    </row>
    <row r="48" spans="1:6" x14ac:dyDescent="0.25">
      <c r="A48" s="1">
        <v>2</v>
      </c>
      <c r="B48" s="3" t="s">
        <v>8</v>
      </c>
      <c r="C48" s="4" t="s">
        <v>87</v>
      </c>
      <c r="E48" s="1">
        <f>SUMPRODUCT((A48=Билет!A$1)*(проверка!C48=Билет!D$3:D$31)*("х"=Билет!E$3:E$31)*(B48=Билет!C$3:C$31))</f>
        <v>0</v>
      </c>
      <c r="F48" s="1">
        <f t="shared" si="0"/>
        <v>0</v>
      </c>
    </row>
    <row r="49" spans="1:6" x14ac:dyDescent="0.25">
      <c r="A49" s="1">
        <v>2</v>
      </c>
      <c r="B49" s="3" t="s">
        <v>8</v>
      </c>
      <c r="C49" s="4" t="s">
        <v>88</v>
      </c>
      <c r="E49" s="1">
        <f>SUMPRODUCT((A49=Билет!A$1)*(проверка!C49=Билет!D$3:D$31)*("х"=Билет!E$3:E$31)*(B49=Билет!C$3:C$31))</f>
        <v>0</v>
      </c>
      <c r="F49" s="1">
        <f t="shared" si="0"/>
        <v>0</v>
      </c>
    </row>
    <row r="50" spans="1:6" x14ac:dyDescent="0.25">
      <c r="A50" s="1">
        <v>2</v>
      </c>
      <c r="B50" s="3" t="s">
        <v>8</v>
      </c>
      <c r="C50" s="4" t="s">
        <v>89</v>
      </c>
      <c r="E50" s="1">
        <f>SUMPRODUCT((A50=Билет!A$1)*(проверка!C50=Билет!D$3:D$31)*("х"=Билет!E$3:E$31)*(B50=Билет!C$3:C$31))</f>
        <v>0</v>
      </c>
      <c r="F50" s="1">
        <f t="shared" si="0"/>
        <v>0</v>
      </c>
    </row>
    <row r="51" spans="1:6" x14ac:dyDescent="0.25">
      <c r="A51" s="1">
        <v>2</v>
      </c>
      <c r="B51" s="3" t="s">
        <v>8</v>
      </c>
      <c r="C51" s="4" t="s">
        <v>72</v>
      </c>
      <c r="E51" s="1">
        <f>SUMPRODUCT((A51=Билет!A$1)*(проверка!C51=Билет!D$3:D$31)*("х"=Билет!E$3:E$31)*(B51=Билет!C$3:C$31))</f>
        <v>0</v>
      </c>
      <c r="F51" s="1">
        <f t="shared" si="0"/>
        <v>0</v>
      </c>
    </row>
    <row r="52" spans="1:6" ht="15" customHeight="1" x14ac:dyDescent="0.25">
      <c r="A52" s="1">
        <v>3</v>
      </c>
      <c r="B52" s="3" t="s">
        <v>3</v>
      </c>
      <c r="C52" s="4">
        <v>1</v>
      </c>
      <c r="E52" s="1">
        <f>SUMPRODUCT((A52=Билет!A$1)*(проверка!C52=Билет!D$3:D$31)*("х"=Билет!E$3:E$31)*(B52=Билет!C$3:C$31))</f>
        <v>0</v>
      </c>
      <c r="F52" s="1">
        <f t="shared" si="0"/>
        <v>0</v>
      </c>
    </row>
    <row r="53" spans="1:6" x14ac:dyDescent="0.25">
      <c r="A53" s="1">
        <v>3</v>
      </c>
      <c r="B53" s="3" t="s">
        <v>3</v>
      </c>
      <c r="C53" s="4">
        <v>2</v>
      </c>
      <c r="E53" s="1">
        <f>SUMPRODUCT((A53=Билет!A$1)*(проверка!C53=Билет!D$3:D$31)*("х"=Билет!E$3:E$31)*(B53=Билет!C$3:C$31))</f>
        <v>0</v>
      </c>
      <c r="F53" s="1">
        <f t="shared" si="0"/>
        <v>0</v>
      </c>
    </row>
    <row r="54" spans="1:6" x14ac:dyDescent="0.25">
      <c r="A54" s="1">
        <v>3</v>
      </c>
      <c r="B54" s="3" t="s">
        <v>3</v>
      </c>
      <c r="C54" s="4">
        <v>3</v>
      </c>
      <c r="E54" s="1">
        <f>SUMPRODUCT((A54=Билет!A$1)*(проверка!C54=Билет!D$3:D$31)*("х"=Билет!E$3:E$31)*(B54=Билет!C$3:C$31))</f>
        <v>0</v>
      </c>
      <c r="F54" s="1">
        <f t="shared" si="0"/>
        <v>0</v>
      </c>
    </row>
    <row r="55" spans="1:6" x14ac:dyDescent="0.25">
      <c r="A55" s="1">
        <v>3</v>
      </c>
      <c r="B55" s="3" t="s">
        <v>3</v>
      </c>
      <c r="C55" s="4">
        <v>4</v>
      </c>
      <c r="E55" s="1">
        <f>SUMPRODUCT((A55=Билет!A$1)*(проверка!C55=Билет!D$3:D$31)*("х"=Билет!E$3:E$31)*(B55=Билет!C$3:C$31))</f>
        <v>0</v>
      </c>
      <c r="F55" s="1">
        <f t="shared" si="0"/>
        <v>0</v>
      </c>
    </row>
    <row r="56" spans="1:6" x14ac:dyDescent="0.25">
      <c r="A56" s="1">
        <v>3</v>
      </c>
      <c r="B56" s="3" t="s">
        <v>3</v>
      </c>
      <c r="C56" s="4">
        <v>5</v>
      </c>
      <c r="E56" s="1">
        <f>SUMPRODUCT((A56=Билет!A$1)*(проверка!C56=Билет!D$3:D$31)*("х"=Билет!E$3:E$31)*(B56=Билет!C$3:C$31))</f>
        <v>0</v>
      </c>
      <c r="F56" s="1">
        <f t="shared" si="0"/>
        <v>0</v>
      </c>
    </row>
    <row r="57" spans="1:6" ht="15" customHeight="1" x14ac:dyDescent="0.25">
      <c r="A57" s="1">
        <v>3</v>
      </c>
      <c r="B57" s="3" t="s">
        <v>5</v>
      </c>
      <c r="C57" s="4">
        <v>1</v>
      </c>
      <c r="E57" s="1">
        <f>SUMPRODUCT((A57=Билет!A$1)*(проверка!C57=Билет!D$3:D$31)*("х"=Билет!E$3:E$31)*(B57=Билет!C$3:C$31))</f>
        <v>0</v>
      </c>
      <c r="F57" s="1">
        <f t="shared" si="0"/>
        <v>0</v>
      </c>
    </row>
    <row r="58" spans="1:6" x14ac:dyDescent="0.25">
      <c r="A58" s="1">
        <v>3</v>
      </c>
      <c r="B58" s="3" t="s">
        <v>5</v>
      </c>
      <c r="C58" s="4">
        <v>2</v>
      </c>
      <c r="E58" s="1">
        <f>SUMPRODUCT((A58=Билет!A$1)*(проверка!C58=Билет!D$3:D$31)*("х"=Билет!E$3:E$31)*(B58=Билет!C$3:C$31))</f>
        <v>0</v>
      </c>
      <c r="F58" s="1">
        <f t="shared" si="0"/>
        <v>0</v>
      </c>
    </row>
    <row r="59" spans="1:6" x14ac:dyDescent="0.25">
      <c r="A59" s="1">
        <v>3</v>
      </c>
      <c r="B59" s="3" t="s">
        <v>5</v>
      </c>
      <c r="C59" s="4">
        <v>3</v>
      </c>
      <c r="E59" s="1">
        <f>SUMPRODUCT((A59=Билет!A$1)*(проверка!C59=Билет!D$3:D$31)*("х"=Билет!E$3:E$31)*(B59=Билет!C$3:C$31))</f>
        <v>0</v>
      </c>
      <c r="F59" s="1">
        <f t="shared" si="0"/>
        <v>0</v>
      </c>
    </row>
    <row r="60" spans="1:6" x14ac:dyDescent="0.25">
      <c r="A60" s="1">
        <v>3</v>
      </c>
      <c r="B60" s="3" t="s">
        <v>5</v>
      </c>
      <c r="C60" s="4">
        <v>4</v>
      </c>
      <c r="E60" s="1">
        <f>SUMPRODUCT((A60=Билет!A$1)*(проверка!C60=Билет!D$3:D$31)*("х"=Билет!E$3:E$31)*(B60=Билет!C$3:C$31))</f>
        <v>0</v>
      </c>
      <c r="F60" s="1">
        <f t="shared" si="0"/>
        <v>0</v>
      </c>
    </row>
    <row r="61" spans="1:6" x14ac:dyDescent="0.25">
      <c r="A61" s="1">
        <v>3</v>
      </c>
      <c r="B61" s="3" t="s">
        <v>5</v>
      </c>
      <c r="C61" s="4">
        <v>5</v>
      </c>
      <c r="E61" s="1">
        <f>SUMPRODUCT((A61=Билет!A$1)*(проверка!C61=Билет!D$3:D$31)*("х"=Билет!E$3:E$31)*(B61=Билет!C$3:C$31))</f>
        <v>0</v>
      </c>
      <c r="F61" s="1">
        <f t="shared" si="0"/>
        <v>0</v>
      </c>
    </row>
    <row r="62" spans="1:6" ht="15" customHeight="1" x14ac:dyDescent="0.25">
      <c r="A62" s="1">
        <v>3</v>
      </c>
      <c r="B62" s="3" t="s">
        <v>6</v>
      </c>
      <c r="C62" s="4">
        <v>1</v>
      </c>
      <c r="E62" s="1">
        <f>SUMPRODUCT((A62=Билет!A$1)*(проверка!C62=Билет!D$3:D$31)*("х"=Билет!E$3:E$31)*(B62=Билет!C$3:C$31))</f>
        <v>0</v>
      </c>
      <c r="F62" s="1">
        <f t="shared" si="0"/>
        <v>0</v>
      </c>
    </row>
    <row r="63" spans="1:6" x14ac:dyDescent="0.25">
      <c r="A63" s="1">
        <v>3</v>
      </c>
      <c r="B63" s="3" t="s">
        <v>6</v>
      </c>
      <c r="C63" s="4">
        <v>2</v>
      </c>
      <c r="E63" s="1">
        <f>SUMPRODUCT((A63=Билет!A$1)*(проверка!C63=Билет!D$3:D$31)*("х"=Билет!E$3:E$31)*(B63=Билет!C$3:C$31))</f>
        <v>0</v>
      </c>
      <c r="F63" s="1">
        <f t="shared" si="0"/>
        <v>0</v>
      </c>
    </row>
    <row r="64" spans="1:6" x14ac:dyDescent="0.25">
      <c r="A64" s="1">
        <v>3</v>
      </c>
      <c r="B64" s="3" t="s">
        <v>6</v>
      </c>
      <c r="C64" s="4">
        <v>3</v>
      </c>
      <c r="E64" s="1">
        <f>SUMPRODUCT((A64=Билет!A$1)*(проверка!C64=Билет!D$3:D$31)*("х"=Билет!E$3:E$31)*(B64=Билет!C$3:C$31))</f>
        <v>0</v>
      </c>
      <c r="F64" s="1">
        <f t="shared" si="0"/>
        <v>0</v>
      </c>
    </row>
    <row r="65" spans="1:6" x14ac:dyDescent="0.25">
      <c r="A65" s="1">
        <v>3</v>
      </c>
      <c r="B65" s="3" t="s">
        <v>6</v>
      </c>
      <c r="C65" s="4">
        <v>4</v>
      </c>
      <c r="E65" s="1">
        <f>SUMPRODUCT((A65=Билет!A$1)*(проверка!C65=Билет!D$3:D$31)*("х"=Билет!E$3:E$31)*(B65=Билет!C$3:C$31))</f>
        <v>0</v>
      </c>
      <c r="F65" s="1">
        <f t="shared" si="0"/>
        <v>0</v>
      </c>
    </row>
    <row r="66" spans="1:6" x14ac:dyDescent="0.25">
      <c r="A66" s="1">
        <v>3</v>
      </c>
      <c r="B66" s="3" t="s">
        <v>6</v>
      </c>
      <c r="C66" s="4">
        <v>5</v>
      </c>
      <c r="E66" s="1">
        <f>SUMPRODUCT((A66=Билет!A$1)*(проверка!C66=Билет!D$3:D$31)*("х"=Билет!E$3:E$31)*(B66=Билет!C$3:C$31))</f>
        <v>0</v>
      </c>
      <c r="F66" s="1">
        <f t="shared" si="0"/>
        <v>0</v>
      </c>
    </row>
    <row r="67" spans="1:6" ht="15" customHeight="1" x14ac:dyDescent="0.25">
      <c r="A67" s="1">
        <v>3</v>
      </c>
      <c r="B67" s="3" t="s">
        <v>7</v>
      </c>
      <c r="C67" s="4">
        <v>1</v>
      </c>
      <c r="E67" s="1">
        <f>SUMPRODUCT((A67=Билет!A$1)*(проверка!C67=Билет!D$3:D$31)*("х"=Билет!E$3:E$31)*(B67=Билет!C$3:C$31))</f>
        <v>0</v>
      </c>
      <c r="F67" s="1">
        <f t="shared" ref="F67:F76" si="1">SUMPRODUCT((D67=1)*(E67=1))</f>
        <v>0</v>
      </c>
    </row>
    <row r="68" spans="1:6" x14ac:dyDescent="0.25">
      <c r="A68" s="1">
        <v>3</v>
      </c>
      <c r="B68" s="3" t="s">
        <v>7</v>
      </c>
      <c r="C68" s="4">
        <v>2</v>
      </c>
      <c r="E68" s="1">
        <f>SUMPRODUCT((A68=Билет!A$1)*(проверка!C68=Билет!D$3:D$31)*("х"=Билет!E$3:E$31)*(B68=Билет!C$3:C$31))</f>
        <v>0</v>
      </c>
      <c r="F68" s="1">
        <f t="shared" si="1"/>
        <v>0</v>
      </c>
    </row>
    <row r="69" spans="1:6" x14ac:dyDescent="0.25">
      <c r="A69" s="1">
        <v>3</v>
      </c>
      <c r="B69" s="3" t="s">
        <v>7</v>
      </c>
      <c r="C69" s="4">
        <v>3</v>
      </c>
      <c r="E69" s="1">
        <f>SUMPRODUCT((A69=Билет!A$1)*(проверка!C69=Билет!D$3:D$31)*("х"=Билет!E$3:E$31)*(B69=Билет!C$3:C$31))</f>
        <v>0</v>
      </c>
      <c r="F69" s="1">
        <f t="shared" si="1"/>
        <v>0</v>
      </c>
    </row>
    <row r="70" spans="1:6" x14ac:dyDescent="0.25">
      <c r="A70" s="1">
        <v>3</v>
      </c>
      <c r="B70" s="3" t="s">
        <v>7</v>
      </c>
      <c r="C70" s="4">
        <v>4</v>
      </c>
      <c r="E70" s="1">
        <f>SUMPRODUCT((A70=Билет!A$1)*(проверка!C70=Билет!D$3:D$31)*("х"=Билет!E$3:E$31)*(B70=Билет!C$3:C$31))</f>
        <v>0</v>
      </c>
      <c r="F70" s="1">
        <f t="shared" si="1"/>
        <v>0</v>
      </c>
    </row>
    <row r="71" spans="1:6" x14ac:dyDescent="0.25">
      <c r="A71" s="1">
        <v>3</v>
      </c>
      <c r="B71" s="3" t="s">
        <v>7</v>
      </c>
      <c r="C71" s="4">
        <v>5</v>
      </c>
      <c r="E71" s="1">
        <f>SUMPRODUCT((A71=Билет!A$1)*(проверка!C71=Билет!D$3:D$31)*("х"=Билет!E$3:E$31)*(B71=Билет!C$3:C$31))</f>
        <v>0</v>
      </c>
      <c r="F71" s="1">
        <f t="shared" si="1"/>
        <v>0</v>
      </c>
    </row>
    <row r="72" spans="1:6" ht="15" customHeight="1" x14ac:dyDescent="0.25">
      <c r="A72" s="1">
        <v>3</v>
      </c>
      <c r="B72" s="3" t="s">
        <v>8</v>
      </c>
      <c r="C72" s="4">
        <v>1</v>
      </c>
      <c r="E72" s="1">
        <f>SUMPRODUCT((A72=Билет!A$1)*(проверка!C72=Билет!D$3:D$31)*("х"=Билет!E$3:E$31)*(B72=Билет!C$3:C$31))</f>
        <v>0</v>
      </c>
      <c r="F72" s="1">
        <f t="shared" si="1"/>
        <v>0</v>
      </c>
    </row>
    <row r="73" spans="1:6" x14ac:dyDescent="0.25">
      <c r="A73" s="1">
        <v>3</v>
      </c>
      <c r="B73" s="3" t="s">
        <v>8</v>
      </c>
      <c r="C73" s="4">
        <v>2</v>
      </c>
      <c r="E73" s="1">
        <f>SUMPRODUCT((A73=Билет!A$1)*(проверка!C73=Билет!D$3:D$31)*("х"=Билет!E$3:E$31)*(B73=Билет!C$3:C$31))</f>
        <v>0</v>
      </c>
      <c r="F73" s="1">
        <f t="shared" si="1"/>
        <v>0</v>
      </c>
    </row>
    <row r="74" spans="1:6" x14ac:dyDescent="0.25">
      <c r="A74" s="1">
        <v>3</v>
      </c>
      <c r="B74" s="3" t="s">
        <v>8</v>
      </c>
      <c r="C74" s="4">
        <v>3</v>
      </c>
      <c r="E74" s="1">
        <f>SUMPRODUCT((A74=Билет!A$1)*(проверка!C74=Билет!D$3:D$31)*("х"=Билет!E$3:E$31)*(B74=Билет!C$3:C$31))</f>
        <v>0</v>
      </c>
      <c r="F74" s="1">
        <f t="shared" si="1"/>
        <v>0</v>
      </c>
    </row>
    <row r="75" spans="1:6" x14ac:dyDescent="0.25">
      <c r="A75" s="1">
        <v>3</v>
      </c>
      <c r="B75" s="3" t="s">
        <v>8</v>
      </c>
      <c r="C75" s="4">
        <v>4</v>
      </c>
      <c r="E75" s="1">
        <f>SUMPRODUCT((A75=Билет!A$1)*(проверка!C75=Билет!D$3:D$31)*("х"=Билет!E$3:E$31)*(B75=Билет!C$3:C$31))</f>
        <v>0</v>
      </c>
      <c r="F75" s="1">
        <f t="shared" si="1"/>
        <v>0</v>
      </c>
    </row>
    <row r="76" spans="1:6" x14ac:dyDescent="0.25">
      <c r="A76" s="1">
        <v>3</v>
      </c>
      <c r="B76" s="3" t="s">
        <v>8</v>
      </c>
      <c r="C76" s="4">
        <v>5</v>
      </c>
      <c r="E76" s="1">
        <f>SUMPRODUCT((A76=Билет!A$1)*(проверка!C76=Билет!D$3:D$31)*("х"=Билет!E$3:E$31)*(B76=Билет!C$3:C$31))</f>
        <v>0</v>
      </c>
      <c r="F76" s="1">
        <f t="shared" si="1"/>
        <v>0</v>
      </c>
    </row>
    <row r="77" spans="1:6" ht="15" customHeight="1" x14ac:dyDescent="0.25"/>
    <row r="82" ht="15" customHeight="1" x14ac:dyDescent="0.25"/>
    <row r="87" ht="15" customHeight="1" x14ac:dyDescent="0.25"/>
    <row r="92" ht="15" customHeight="1" x14ac:dyDescent="0.25"/>
    <row r="97" ht="15" customHeight="1" x14ac:dyDescent="0.25"/>
    <row r="102" ht="15" customHeight="1" x14ac:dyDescent="0.25"/>
    <row r="107" ht="15" customHeight="1" x14ac:dyDescent="0.25"/>
    <row r="112" ht="15" customHeight="1" x14ac:dyDescent="0.25"/>
    <row r="117" ht="15" customHeight="1" x14ac:dyDescent="0.25"/>
    <row r="122" ht="15" customHeight="1" x14ac:dyDescent="0.25"/>
    <row r="127" ht="15" customHeight="1" x14ac:dyDescent="0.25"/>
    <row r="132" ht="15" customHeight="1" x14ac:dyDescent="0.25"/>
    <row r="137" ht="15" customHeight="1" x14ac:dyDescent="0.25"/>
    <row r="142" ht="15" customHeight="1" x14ac:dyDescent="0.25"/>
    <row r="147" ht="15" customHeight="1" x14ac:dyDescent="0.25"/>
    <row r="152" ht="15" customHeight="1" x14ac:dyDescent="0.25"/>
    <row r="157" ht="15" customHeight="1" x14ac:dyDescent="0.25"/>
    <row r="162" ht="15" customHeight="1" x14ac:dyDescent="0.25"/>
    <row r="167" ht="15" customHeight="1" x14ac:dyDescent="0.25"/>
    <row r="172" ht="15" customHeight="1" x14ac:dyDescent="0.25"/>
    <row r="177" ht="15" customHeight="1" x14ac:dyDescent="0.25"/>
    <row r="182" ht="15" customHeight="1" x14ac:dyDescent="0.25"/>
    <row r="187" ht="15" customHeight="1" x14ac:dyDescent="0.25"/>
    <row r="192" ht="15" customHeight="1" x14ac:dyDescent="0.25"/>
    <row r="197" ht="15" customHeight="1" x14ac:dyDescent="0.25"/>
  </sheetData>
  <mergeCells count="1">
    <mergeCell ref="O14:S19"/>
  </mergeCells>
  <pageMargins left="0.7" right="0.26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9"/>
  <sheetViews>
    <sheetView workbookViewId="0">
      <selection activeCell="C11" sqref="C11:J11"/>
    </sheetView>
  </sheetViews>
  <sheetFormatPr defaultRowHeight="15" x14ac:dyDescent="0.25"/>
  <cols>
    <col min="1" max="1" width="12.5703125" customWidth="1"/>
    <col min="2" max="2" width="16.7109375" customWidth="1"/>
    <col min="3" max="3" width="10.5703125" customWidth="1"/>
    <col min="4" max="4" width="1.85546875" customWidth="1"/>
    <col min="7" max="7" width="1.42578125" customWidth="1"/>
    <col min="8" max="8" width="9.140625" customWidth="1"/>
    <col min="9" max="9" width="10.5703125" customWidth="1"/>
    <col min="10" max="10" width="10.42578125" customWidth="1"/>
    <col min="12" max="12" width="6" customWidth="1"/>
    <col min="13" max="13" width="12.5703125" customWidth="1"/>
    <col min="14" max="14" width="29.5703125" customWidth="1"/>
    <col min="15" max="15" width="22" customWidth="1"/>
    <col min="16" max="16" width="9.85546875" customWidth="1"/>
    <col min="23" max="23" width="19.85546875" customWidth="1"/>
  </cols>
  <sheetData>
    <row r="2" spans="1:24" x14ac:dyDescent="0.2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X2" s="1"/>
    </row>
    <row r="3" spans="1:24" ht="27.75" customHeight="1" x14ac:dyDescent="0.25">
      <c r="B3" s="67" t="s">
        <v>50</v>
      </c>
      <c r="C3" s="67"/>
      <c r="D3" s="67"/>
      <c r="E3" s="67"/>
      <c r="F3" s="67"/>
      <c r="G3" s="67"/>
      <c r="H3" s="67"/>
      <c r="I3" s="67"/>
      <c r="J3" s="23"/>
    </row>
    <row r="5" spans="1:24" x14ac:dyDescent="0.25">
      <c r="A5" t="s">
        <v>18</v>
      </c>
      <c r="C5" s="57" t="str">
        <f>INDEX(Реестр!A3:E9995,MATCH(Реестр!A1,Реестр!A3:A9995,0),5)</f>
        <v>Сидоров Петр Сидорович</v>
      </c>
      <c r="D5" s="57"/>
      <c r="E5" s="57"/>
      <c r="F5" s="57"/>
      <c r="G5" s="57"/>
      <c r="H5" s="57"/>
      <c r="I5" s="57"/>
      <c r="J5" s="57"/>
    </row>
    <row r="7" spans="1:24" x14ac:dyDescent="0.25">
      <c r="A7" t="s">
        <v>29</v>
      </c>
      <c r="B7" s="11"/>
      <c r="C7" s="57" t="str">
        <f>INDEX(Реестр!A3:E9995,MATCH(Реестр!A1,Реестр!A3:A9995,0),3)</f>
        <v>АО Пастбище южное</v>
      </c>
      <c r="D7" s="57"/>
      <c r="E7" s="57"/>
      <c r="F7" s="57"/>
      <c r="G7" s="57"/>
      <c r="H7" s="57"/>
      <c r="I7" s="57"/>
      <c r="J7" s="57"/>
    </row>
    <row r="8" spans="1:24" x14ac:dyDescent="0.25">
      <c r="B8" s="11"/>
      <c r="C8" s="14"/>
      <c r="D8" s="14"/>
      <c r="E8" s="14"/>
      <c r="F8" s="14"/>
      <c r="G8" s="14"/>
      <c r="H8" s="14"/>
      <c r="I8" s="14"/>
      <c r="J8" s="14"/>
    </row>
    <row r="9" spans="1:24" x14ac:dyDescent="0.25">
      <c r="A9" t="s">
        <v>19</v>
      </c>
      <c r="B9" s="11"/>
      <c r="C9" s="57" t="str">
        <f>INDEX(Реестр!A3:E9995,MATCH(Реестр!A1,Реестр!A3:A9995,0),4)</f>
        <v>Механик</v>
      </c>
      <c r="D9" s="57"/>
      <c r="E9" s="57"/>
      <c r="F9" s="57"/>
      <c r="G9" s="57"/>
      <c r="H9" s="57"/>
      <c r="I9" s="57"/>
      <c r="J9" s="57"/>
    </row>
    <row r="11" spans="1:24" ht="30.75" customHeight="1" x14ac:dyDescent="0.25">
      <c r="A11" s="68" t="s">
        <v>47</v>
      </c>
      <c r="B11" s="68"/>
      <c r="C11" s="70" t="str">
        <f>INDEX(Реестр!A3:F9995,MATCH(Реестр!A1,Реестр!A3:A9995,0),6)</f>
        <v>г. Энск ООО "Рога и копыта", кабинет № 667</v>
      </c>
      <c r="D11" s="70"/>
      <c r="E11" s="70"/>
      <c r="F11" s="70"/>
      <c r="G11" s="70"/>
      <c r="H11" s="70"/>
      <c r="I11" s="70"/>
      <c r="J11" s="70"/>
    </row>
    <row r="13" spans="1:24" x14ac:dyDescent="0.25">
      <c r="A13" s="55" t="str">
        <f>"БИЛЕТ №  "&amp;INDEX(Реестр!A3:G10000,MATCH(Реестр!A1,Реестр!A3:A10000,0),7)</f>
        <v>БИЛЕТ №  1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24" x14ac:dyDescent="0.25">
      <c r="A14" s="55" t="s">
        <v>20</v>
      </c>
      <c r="B14" s="55"/>
      <c r="C14" s="55"/>
      <c r="D14" s="55"/>
      <c r="E14" s="55"/>
      <c r="F14" s="55"/>
      <c r="G14" s="55"/>
      <c r="H14" s="55"/>
      <c r="I14" s="55"/>
      <c r="J14" s="55"/>
    </row>
    <row r="16" spans="1:24" x14ac:dyDescent="0.25">
      <c r="A16" s="58" t="s">
        <v>2</v>
      </c>
      <c r="B16" s="58" t="s">
        <v>27</v>
      </c>
      <c r="C16" s="58"/>
      <c r="D16" s="58"/>
      <c r="E16" s="58"/>
      <c r="F16" s="58"/>
      <c r="G16" s="58"/>
      <c r="H16" s="58"/>
      <c r="I16" s="58"/>
      <c r="J16" s="71" t="s">
        <v>28</v>
      </c>
    </row>
    <row r="17" spans="1:10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71"/>
    </row>
    <row r="18" spans="1:10" x14ac:dyDescent="0.25">
      <c r="A18" s="58" t="s">
        <v>3</v>
      </c>
      <c r="B18" s="59" t="str">
        <f>Билет!D2</f>
        <v>В чем измеряется напряжение?</v>
      </c>
      <c r="C18" s="60"/>
      <c r="D18" s="60"/>
      <c r="E18" s="60"/>
      <c r="F18" s="60"/>
      <c r="G18" s="60"/>
      <c r="H18" s="60"/>
      <c r="I18" s="61"/>
      <c r="J18" s="65" t="str">
        <f>IF(проверка!I7=0,"Не сдано",IF(проверка!J7-проверка!I7=1,"Частично Сдано","Сдано"))</f>
        <v>Сдано</v>
      </c>
    </row>
    <row r="19" spans="1:10" x14ac:dyDescent="0.25">
      <c r="A19" s="58"/>
      <c r="B19" s="62"/>
      <c r="C19" s="63"/>
      <c r="D19" s="63"/>
      <c r="E19" s="63"/>
      <c r="F19" s="63"/>
      <c r="G19" s="63"/>
      <c r="H19" s="63"/>
      <c r="I19" s="64"/>
      <c r="J19" s="66"/>
    </row>
    <row r="20" spans="1:10" x14ac:dyDescent="0.25">
      <c r="A20" s="58" t="s">
        <v>5</v>
      </c>
      <c r="B20" s="59" t="str">
        <f>Билет!D8</f>
        <v>В чем измеряется сила тока?</v>
      </c>
      <c r="C20" s="60"/>
      <c r="D20" s="60"/>
      <c r="E20" s="60"/>
      <c r="F20" s="60"/>
      <c r="G20" s="60"/>
      <c r="H20" s="60"/>
      <c r="I20" s="61"/>
      <c r="J20" s="65" t="str">
        <f>IF(проверка!I9=0,"Не сдано",IF(проверка!J9-проверка!I9=1,"Частично Сдано","Сдано"))</f>
        <v>Сдано</v>
      </c>
    </row>
    <row r="21" spans="1:10" x14ac:dyDescent="0.25">
      <c r="A21" s="58"/>
      <c r="B21" s="62"/>
      <c r="C21" s="63"/>
      <c r="D21" s="63"/>
      <c r="E21" s="63"/>
      <c r="F21" s="63"/>
      <c r="G21" s="63"/>
      <c r="H21" s="63"/>
      <c r="I21" s="64"/>
      <c r="J21" s="66"/>
    </row>
    <row r="22" spans="1:10" x14ac:dyDescent="0.25">
      <c r="A22" s="58" t="s">
        <v>6</v>
      </c>
      <c r="B22" s="59" t="str">
        <f>Билет!D14</f>
        <v>В чем измеряется мощность?</v>
      </c>
      <c r="C22" s="60"/>
      <c r="D22" s="60"/>
      <c r="E22" s="60"/>
      <c r="F22" s="60"/>
      <c r="G22" s="60"/>
      <c r="H22" s="60"/>
      <c r="I22" s="61"/>
      <c r="J22" s="65" t="str">
        <f>IF(проверка!I11=0,"Не сдано",IF(проверка!J11-проверка!I11=1,"Частично Сдано","Сдано"))</f>
        <v>Частично Сдано</v>
      </c>
    </row>
    <row r="23" spans="1:10" x14ac:dyDescent="0.25">
      <c r="A23" s="58"/>
      <c r="B23" s="62"/>
      <c r="C23" s="63"/>
      <c r="D23" s="63"/>
      <c r="E23" s="63"/>
      <c r="F23" s="63"/>
      <c r="G23" s="63"/>
      <c r="H23" s="63"/>
      <c r="I23" s="64"/>
      <c r="J23" s="66"/>
    </row>
    <row r="24" spans="1:10" x14ac:dyDescent="0.25">
      <c r="A24" s="58" t="s">
        <v>7</v>
      </c>
      <c r="B24" s="59" t="str">
        <f>Билет!D20</f>
        <v>В чем измеряется освещенность по системе (СИ)?</v>
      </c>
      <c r="C24" s="60"/>
      <c r="D24" s="60"/>
      <c r="E24" s="60"/>
      <c r="F24" s="60"/>
      <c r="G24" s="60"/>
      <c r="H24" s="60"/>
      <c r="I24" s="61"/>
      <c r="J24" s="65" t="str">
        <f>IF(проверка!I13=0,"Не сдано",IF(проверка!J13-проверка!I13=1,"Частично Сдано","Сдано"))</f>
        <v>Сдано</v>
      </c>
    </row>
    <row r="25" spans="1:10" x14ac:dyDescent="0.25">
      <c r="A25" s="58"/>
      <c r="B25" s="62"/>
      <c r="C25" s="63"/>
      <c r="D25" s="63"/>
      <c r="E25" s="63"/>
      <c r="F25" s="63"/>
      <c r="G25" s="63"/>
      <c r="H25" s="63"/>
      <c r="I25" s="64"/>
      <c r="J25" s="66"/>
    </row>
    <row r="26" spans="1:10" x14ac:dyDescent="0.25">
      <c r="A26" s="58" t="s">
        <v>8</v>
      </c>
      <c r="B26" s="59" t="str">
        <f>Билет!D26</f>
        <v>Кто прав?</v>
      </c>
      <c r="C26" s="60"/>
      <c r="D26" s="60"/>
      <c r="E26" s="60"/>
      <c r="F26" s="60"/>
      <c r="G26" s="60"/>
      <c r="H26" s="60"/>
      <c r="I26" s="61"/>
      <c r="J26" s="65" t="str">
        <f>IF(проверка!I15=0,"Не сдано",IF(проверка!J15-проверка!I15=1,"Частично Сдано","Сдано"))</f>
        <v>Сдано</v>
      </c>
    </row>
    <row r="27" spans="1:10" x14ac:dyDescent="0.25">
      <c r="A27" s="58"/>
      <c r="B27" s="62"/>
      <c r="C27" s="63"/>
      <c r="D27" s="63"/>
      <c r="E27" s="63"/>
      <c r="F27" s="63"/>
      <c r="G27" s="63"/>
      <c r="H27" s="63"/>
      <c r="I27" s="64"/>
      <c r="J27" s="66"/>
    </row>
    <row r="29" spans="1:10" x14ac:dyDescent="0.25">
      <c r="A29" s="56" t="str">
        <f>TEXT(INDEX(Реестр!A3:E9995,MATCH(Реестр!A1,Реестр!A3:A9995,0),2),"[$-FC19]«ДД» ММММ ГГГГ ""года""")&amp;" по результатам проведенной аттестации установлено, что экзаменуемый "&amp;C9&amp;" "&amp;C7&amp;" "&amp;C5&amp;" "&amp;проверка!I16&amp;"  на поставленные вопросы, и "&amp;IF(проверка!I2="СДАНО",проверка!J4,проверка!J5)</f>
        <v>«11» августа 2018 года по результатам проведенной аттестации установлено, что экзаменуемый Механик АО Пастбище южное Сидоров Петр Сидорович в целом ответил  на поставленные вопросы, и может быть допущен к работе в занимаемой должности до  «11» августа 2021 года.</v>
      </c>
      <c r="B29" s="56"/>
      <c r="C29" s="56"/>
      <c r="D29" s="56"/>
      <c r="E29" s="56"/>
      <c r="F29" s="56"/>
      <c r="G29" s="56"/>
      <c r="H29" s="56"/>
      <c r="I29" s="56"/>
      <c r="J29" s="56"/>
    </row>
    <row r="30" spans="1:10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</row>
    <row r="31" spans="1:10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3" spans="1:10" x14ac:dyDescent="0.25">
      <c r="A33" s="15" t="s">
        <v>21</v>
      </c>
      <c r="B33" s="57" t="str">
        <f>INDEX(Реестр!A3:O9995,MATCH(Реестр!A1,Реестр!A3:A9995,0),15)</f>
        <v>Ведущий технолог</v>
      </c>
      <c r="C33" s="57"/>
      <c r="E33" s="12"/>
      <c r="F33" s="12"/>
      <c r="G33" s="13"/>
      <c r="H33" s="57" t="str">
        <f>INDEX(Реестр!A3:O9995,MATCH(Реестр!A1,Реестр!A3:A9995,0),14)</f>
        <v>Йожиков В.А.</v>
      </c>
      <c r="I33" s="57"/>
      <c r="J33" s="57"/>
    </row>
    <row r="34" spans="1:10" x14ac:dyDescent="0.25">
      <c r="B34" s="69" t="s">
        <v>26</v>
      </c>
      <c r="C34" s="69"/>
      <c r="E34" s="69" t="s">
        <v>23</v>
      </c>
      <c r="F34" s="69"/>
      <c r="H34" s="69" t="s">
        <v>24</v>
      </c>
      <c r="I34" s="69"/>
      <c r="J34" s="69"/>
    </row>
    <row r="36" spans="1:10" x14ac:dyDescent="0.25">
      <c r="A36" s="15" t="s">
        <v>22</v>
      </c>
      <c r="E36" s="12"/>
      <c r="F36" s="12"/>
      <c r="G36" s="13"/>
      <c r="H36" s="12"/>
      <c r="I36" s="12"/>
      <c r="J36" s="12"/>
    </row>
    <row r="37" spans="1:10" x14ac:dyDescent="0.25">
      <c r="E37" s="69" t="s">
        <v>23</v>
      </c>
      <c r="F37" s="69"/>
      <c r="H37" s="69" t="s">
        <v>25</v>
      </c>
      <c r="I37" s="69"/>
      <c r="J37" s="69"/>
    </row>
    <row r="39" spans="1:10" x14ac:dyDescent="0.25">
      <c r="A39" s="16"/>
    </row>
  </sheetData>
  <mergeCells count="35">
    <mergeCell ref="B34:C34"/>
    <mergeCell ref="C9:J9"/>
    <mergeCell ref="C11:J11"/>
    <mergeCell ref="C5:J5"/>
    <mergeCell ref="A14:J14"/>
    <mergeCell ref="A13:J13"/>
    <mergeCell ref="B16:I17"/>
    <mergeCell ref="J16:J17"/>
    <mergeCell ref="A26:A27"/>
    <mergeCell ref="B26:I27"/>
    <mergeCell ref="B33:C33"/>
    <mergeCell ref="A18:A19"/>
    <mergeCell ref="B18:I19"/>
    <mergeCell ref="J18:J19"/>
    <mergeCell ref="A16:A17"/>
    <mergeCell ref="B22:I23"/>
    <mergeCell ref="E37:F37"/>
    <mergeCell ref="H37:J37"/>
    <mergeCell ref="E34:F34"/>
    <mergeCell ref="H34:J34"/>
    <mergeCell ref="H33:J33"/>
    <mergeCell ref="A2:J2"/>
    <mergeCell ref="A29:J31"/>
    <mergeCell ref="C7:J7"/>
    <mergeCell ref="A20:A21"/>
    <mergeCell ref="B20:I21"/>
    <mergeCell ref="J20:J21"/>
    <mergeCell ref="J22:J23"/>
    <mergeCell ref="J24:J25"/>
    <mergeCell ref="J26:J27"/>
    <mergeCell ref="A22:A23"/>
    <mergeCell ref="B3:I3"/>
    <mergeCell ref="A24:A25"/>
    <mergeCell ref="B24:I25"/>
    <mergeCell ref="A11:B11"/>
  </mergeCells>
  <pageMargins left="0.74" right="0.34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F1" workbookViewId="0">
      <pane ySplit="2" topLeftCell="A3" activePane="bottomLeft" state="frozen"/>
      <selection pane="bottomLeft" activeCell="H3" sqref="H3:M3"/>
    </sheetView>
  </sheetViews>
  <sheetFormatPr defaultRowHeight="15" x14ac:dyDescent="0.25"/>
  <cols>
    <col min="1" max="1" width="5.28515625" style="1" customWidth="1"/>
    <col min="2" max="2" width="15.7109375" customWidth="1"/>
    <col min="3" max="3" width="19.5703125" customWidth="1"/>
    <col min="4" max="4" width="20.7109375" customWidth="1"/>
    <col min="5" max="5" width="25" customWidth="1"/>
    <col min="6" max="6" width="33.140625" customWidth="1"/>
    <col min="7" max="7" width="8" style="33" customWidth="1"/>
    <col min="8" max="8" width="12" customWidth="1"/>
    <col min="9" max="9" width="12.7109375" customWidth="1"/>
    <col min="10" max="10" width="12.28515625" customWidth="1"/>
    <col min="11" max="11" width="10.7109375" customWidth="1"/>
    <col min="12" max="12" width="11.140625" customWidth="1"/>
    <col min="13" max="13" width="9.85546875" customWidth="1"/>
    <col min="14" max="14" width="18.7109375" bestFit="1" customWidth="1"/>
    <col min="15" max="15" width="28.42578125" customWidth="1"/>
    <col min="21" max="21" width="13" customWidth="1"/>
  </cols>
  <sheetData>
    <row r="1" spans="1:22" ht="15.75" customHeight="1" x14ac:dyDescent="0.25">
      <c r="A1" s="36">
        <v>2</v>
      </c>
      <c r="B1" s="38" t="s">
        <v>48</v>
      </c>
      <c r="C1" s="55" t="s">
        <v>32</v>
      </c>
      <c r="D1" s="55"/>
      <c r="E1" s="55"/>
      <c r="F1" s="55"/>
      <c r="G1" s="55"/>
      <c r="H1" s="72" t="s">
        <v>49</v>
      </c>
      <c r="I1" s="72"/>
      <c r="J1" s="72"/>
      <c r="K1" s="72"/>
      <c r="L1" s="72"/>
      <c r="M1" s="72"/>
      <c r="N1" s="72"/>
      <c r="O1" s="72"/>
      <c r="P1" s="17" t="s">
        <v>91</v>
      </c>
      <c r="Q1" s="17" t="s">
        <v>100</v>
      </c>
      <c r="R1" s="17" t="s">
        <v>115</v>
      </c>
      <c r="S1" s="17" t="s">
        <v>114</v>
      </c>
      <c r="T1" s="17" t="s">
        <v>94</v>
      </c>
    </row>
    <row r="2" spans="1:22" s="3" customFormat="1" ht="30.75" customHeight="1" x14ac:dyDescent="0.25">
      <c r="A2" s="31" t="s">
        <v>33</v>
      </c>
      <c r="B2" s="31" t="s">
        <v>42</v>
      </c>
      <c r="C2" s="31" t="s">
        <v>41</v>
      </c>
      <c r="D2" s="31" t="s">
        <v>19</v>
      </c>
      <c r="E2" s="31" t="s">
        <v>18</v>
      </c>
      <c r="F2" s="34" t="s">
        <v>47</v>
      </c>
      <c r="G2" s="31" t="s">
        <v>1</v>
      </c>
      <c r="H2" s="40" t="s">
        <v>34</v>
      </c>
      <c r="I2" s="40" t="s">
        <v>35</v>
      </c>
      <c r="J2" s="40" t="s">
        <v>36</v>
      </c>
      <c r="K2" s="40" t="s">
        <v>37</v>
      </c>
      <c r="L2" s="40" t="s">
        <v>38</v>
      </c>
      <c r="M2" s="40" t="s">
        <v>39</v>
      </c>
      <c r="N2" s="40" t="s">
        <v>40</v>
      </c>
      <c r="O2" s="41" t="s">
        <v>30</v>
      </c>
      <c r="P2" s="18" t="s">
        <v>92</v>
      </c>
      <c r="Q2" s="18" t="s">
        <v>93</v>
      </c>
      <c r="R2" s="18" t="s">
        <v>95</v>
      </c>
      <c r="S2" s="18" t="s">
        <v>96</v>
      </c>
      <c r="T2" s="18" t="s">
        <v>97</v>
      </c>
      <c r="U2" s="18" t="s">
        <v>98</v>
      </c>
      <c r="V2" s="18" t="s">
        <v>99</v>
      </c>
    </row>
    <row r="3" spans="1:22" ht="30" x14ac:dyDescent="0.25">
      <c r="A3" s="1">
        <f>IF(ISBLANK(D3),"",COUNTA($D$3:D3))</f>
        <v>1</v>
      </c>
      <c r="B3" s="35">
        <v>43323.543749999997</v>
      </c>
      <c r="C3" t="s">
        <v>111</v>
      </c>
      <c r="D3" t="s">
        <v>44</v>
      </c>
      <c r="E3" t="s">
        <v>16</v>
      </c>
      <c r="F3" t="s">
        <v>51</v>
      </c>
      <c r="G3" s="39">
        <v>2</v>
      </c>
      <c r="H3" s="40" t="s">
        <v>117</v>
      </c>
      <c r="I3" s="40" t="s">
        <v>117</v>
      </c>
      <c r="J3" s="40" t="s">
        <v>118</v>
      </c>
      <c r="K3" s="40" t="s">
        <v>117</v>
      </c>
      <c r="L3" s="40" t="s">
        <v>117</v>
      </c>
      <c r="M3" s="40" t="s">
        <v>119</v>
      </c>
      <c r="N3" s="17" t="s">
        <v>93</v>
      </c>
      <c r="O3" s="17" t="s">
        <v>115</v>
      </c>
    </row>
    <row r="4" spans="1:22" ht="30" x14ac:dyDescent="0.25">
      <c r="A4" s="1">
        <f>IF(ISBLANK(D4),"",COUNTA($D$3:D4))</f>
        <v>2</v>
      </c>
      <c r="B4" s="35">
        <v>43323.552083333336</v>
      </c>
      <c r="C4" t="s">
        <v>112</v>
      </c>
      <c r="D4" t="s">
        <v>43</v>
      </c>
      <c r="E4" t="s">
        <v>45</v>
      </c>
      <c r="F4" t="s">
        <v>52</v>
      </c>
      <c r="G4" s="33">
        <v>1</v>
      </c>
      <c r="H4" s="40" t="str">
        <f>IF(ISBLANK(D4),"",Бланк!J$18)</f>
        <v>Сдано</v>
      </c>
      <c r="I4" s="40" t="str">
        <f>IF(ISBLANK(D4),"",Бланк!J$20)</f>
        <v>Сдано</v>
      </c>
      <c r="J4" s="40" t="str">
        <f>IF(ISBLANK(D4),"",Бланк!J$22)</f>
        <v>Частично Сдано</v>
      </c>
      <c r="K4" s="40" t="str">
        <f>IF(ISBLANK(D4),"",Бланк!J$24)</f>
        <v>Сдано</v>
      </c>
      <c r="L4" s="40" t="str">
        <f>IF(ISBLANK(D4),"",Бланк!J$26)</f>
        <v>Сдано</v>
      </c>
      <c r="M4" s="40" t="str">
        <f>IF(ISBLANK(D4),"",проверка!I$2)</f>
        <v>СДАНО</v>
      </c>
      <c r="N4" s="17" t="s">
        <v>97</v>
      </c>
      <c r="O4" s="17" t="s">
        <v>114</v>
      </c>
    </row>
    <row r="5" spans="1:22" x14ac:dyDescent="0.25">
      <c r="A5" s="1" t="str">
        <f>IF(ISBLANK(D5),"",COUNTA($D$3:D5))</f>
        <v/>
      </c>
      <c r="H5" s="40" t="str">
        <f>IF(ISBLANK(D5),"",Бланк!J$18)</f>
        <v/>
      </c>
      <c r="I5" s="40" t="str">
        <f>IF(ISBLANK(D5),"",Бланк!J$20)</f>
        <v/>
      </c>
      <c r="J5" s="40" t="str">
        <f>IF(ISBLANK(D5),"",Бланк!J$22)</f>
        <v/>
      </c>
      <c r="K5" s="40" t="str">
        <f>IF(ISBLANK(D5),"",Бланк!J$24)</f>
        <v/>
      </c>
      <c r="L5" s="40" t="str">
        <f>IF(ISBLANK(D5),"",Бланк!J$26)</f>
        <v/>
      </c>
      <c r="M5" s="40" t="str">
        <f>IF(ISBLANK(D5),"",проверка!I$2)</f>
        <v/>
      </c>
      <c r="N5" s="17"/>
      <c r="O5" s="17"/>
    </row>
    <row r="6" spans="1:22" x14ac:dyDescent="0.25">
      <c r="A6" s="1" t="str">
        <f>IF(ISBLANK(D6),"",COUNTA($D$3:D6))</f>
        <v/>
      </c>
      <c r="H6" s="40" t="str">
        <f>IF(ISBLANK(D6),"",Бланк!J$18)</f>
        <v/>
      </c>
      <c r="I6" s="40" t="str">
        <f>IF(ISBLANK(D6),"",Бланк!J$20)</f>
        <v/>
      </c>
      <c r="J6" s="40" t="str">
        <f>IF(ISBLANK(D6),"",Бланк!J$22)</f>
        <v/>
      </c>
      <c r="K6" s="40" t="str">
        <f>IF(ISBLANK(D6),"",Бланк!J$24)</f>
        <v/>
      </c>
      <c r="L6" s="40" t="str">
        <f>IF(ISBLANK(D6),"",Бланк!J$26)</f>
        <v/>
      </c>
      <c r="M6" s="40" t="str">
        <f>IF(ISBLANK(D6),"",проверка!I$2)</f>
        <v/>
      </c>
      <c r="N6" s="17"/>
      <c r="O6" s="17"/>
    </row>
    <row r="7" spans="1:22" x14ac:dyDescent="0.25">
      <c r="A7" s="1" t="str">
        <f>IF(ISBLANK(D7),"",COUNTA($D$3:D7))</f>
        <v/>
      </c>
      <c r="H7" s="40" t="str">
        <f>IF(ISBLANK(D7),"",Бланк!J$18)</f>
        <v/>
      </c>
      <c r="I7" s="40" t="str">
        <f>IF(ISBLANK(D7),"",Бланк!J$20)</f>
        <v/>
      </c>
      <c r="J7" s="40" t="str">
        <f>IF(ISBLANK(D7),"",Бланк!J$22)</f>
        <v/>
      </c>
      <c r="K7" s="40" t="str">
        <f>IF(ISBLANK(D7),"",Бланк!J$24)</f>
        <v/>
      </c>
      <c r="L7" s="40" t="str">
        <f>IF(ISBLANK(D7),"",Бланк!J$26)</f>
        <v/>
      </c>
      <c r="M7" s="40" t="str">
        <f>IF(ISBLANK(D7),"",проверка!I$2)</f>
        <v/>
      </c>
      <c r="N7" s="17"/>
      <c r="O7" s="17"/>
    </row>
    <row r="8" spans="1:22" x14ac:dyDescent="0.25">
      <c r="A8" s="1" t="str">
        <f>IF(ISBLANK(D8),"",COUNTA($D$3:D8))</f>
        <v/>
      </c>
      <c r="H8" s="40" t="str">
        <f>IF(ISBLANK(D8),"",Бланк!J$18)</f>
        <v/>
      </c>
      <c r="I8" s="40" t="str">
        <f>IF(ISBLANK(D8),"",Бланк!J$20)</f>
        <v/>
      </c>
      <c r="J8" s="40" t="str">
        <f>IF(ISBLANK(D8),"",Бланк!J$22)</f>
        <v/>
      </c>
      <c r="K8" s="40" t="str">
        <f>IF(ISBLANK(D8),"",Бланк!J$24)</f>
        <v/>
      </c>
      <c r="L8" s="40" t="str">
        <f>IF(ISBLANK(D8),"",Бланк!J$26)</f>
        <v/>
      </c>
      <c r="M8" s="40" t="str">
        <f>IF(ISBLANK(D8),"",проверка!I$2)</f>
        <v/>
      </c>
      <c r="N8" s="17"/>
      <c r="O8" s="17"/>
    </row>
    <row r="9" spans="1:22" x14ac:dyDescent="0.25">
      <c r="A9" s="1" t="str">
        <f>IF(ISBLANK(D9),"",COUNTA($D$3:D9))</f>
        <v/>
      </c>
      <c r="H9" s="40" t="str">
        <f>IF(ISBLANK(D9),"",Бланк!J$18)</f>
        <v/>
      </c>
      <c r="I9" s="40" t="str">
        <f>IF(ISBLANK(D9),"",Бланк!J$20)</f>
        <v/>
      </c>
      <c r="J9" s="40" t="str">
        <f>IF(ISBLANK(D9),"",Бланк!J$22)</f>
        <v/>
      </c>
      <c r="K9" s="40" t="str">
        <f>IF(ISBLANK(D9),"",Бланк!J$24)</f>
        <v/>
      </c>
      <c r="L9" s="40" t="str">
        <f>IF(ISBLANK(D9),"",Бланк!J$26)</f>
        <v/>
      </c>
      <c r="M9" s="40" t="str">
        <f>IF(ISBLANK(D9),"",проверка!I$2)</f>
        <v/>
      </c>
      <c r="N9" s="17"/>
      <c r="O9" s="17"/>
    </row>
    <row r="10" spans="1:22" x14ac:dyDescent="0.25">
      <c r="A10" s="1" t="str">
        <f>IF(ISBLANK(D10),"",COUNTA($D$3:D10))</f>
        <v/>
      </c>
      <c r="H10" s="40" t="str">
        <f>IF(ISBLANK(D10),"",Бланк!J$18)</f>
        <v/>
      </c>
      <c r="I10" s="40" t="str">
        <f>IF(ISBLANK(D10),"",Бланк!J$20)</f>
        <v/>
      </c>
      <c r="J10" s="40" t="str">
        <f>IF(ISBLANK(D10),"",Бланк!J$22)</f>
        <v/>
      </c>
      <c r="K10" s="40" t="str">
        <f>IF(ISBLANK(D10),"",Бланк!J$24)</f>
        <v/>
      </c>
      <c r="L10" s="40" t="str">
        <f>IF(ISBLANK(D10),"",Бланк!J$26)</f>
        <v/>
      </c>
      <c r="M10" s="40" t="str">
        <f>IF(ISBLANK(D10),"",проверка!I$2)</f>
        <v/>
      </c>
      <c r="N10" s="17"/>
      <c r="O10" s="17"/>
    </row>
    <row r="11" spans="1:22" x14ac:dyDescent="0.25">
      <c r="A11" s="1" t="str">
        <f>IF(ISBLANK(D11),"",COUNTA($D$3:D11))</f>
        <v/>
      </c>
      <c r="H11" s="40" t="str">
        <f>IF(ISBLANK(D11),"",Бланк!J$18)</f>
        <v/>
      </c>
      <c r="I11" s="40" t="str">
        <f>IF(ISBLANK(D11),"",Бланк!J$20)</f>
        <v/>
      </c>
      <c r="J11" s="40" t="str">
        <f>IF(ISBLANK(D11),"",Бланк!J$22)</f>
        <v/>
      </c>
      <c r="K11" s="40" t="str">
        <f>IF(ISBLANK(D11),"",Бланк!J$24)</f>
        <v/>
      </c>
      <c r="L11" s="40" t="str">
        <f>IF(ISBLANK(D11),"",Бланк!J$26)</f>
        <v/>
      </c>
      <c r="M11" s="40" t="str">
        <f>IF(ISBLANK(D11),"",проверка!I$2)</f>
        <v/>
      </c>
      <c r="N11" s="17"/>
      <c r="O11" s="17"/>
    </row>
    <row r="12" spans="1:22" x14ac:dyDescent="0.25">
      <c r="A12" s="1" t="str">
        <f>IF(ISBLANK(D12),"",COUNTA($D$3:D12))</f>
        <v/>
      </c>
      <c r="H12" s="40" t="str">
        <f>IF(ISBLANK(D12),"",Бланк!J$18)</f>
        <v/>
      </c>
      <c r="I12" s="40" t="str">
        <f>IF(ISBLANK(D12),"",Бланк!J$20)</f>
        <v/>
      </c>
      <c r="J12" s="40" t="str">
        <f>IF(ISBLANK(D12),"",Бланк!J$22)</f>
        <v/>
      </c>
      <c r="K12" s="40" t="str">
        <f>IF(ISBLANK(D12),"",Бланк!J$24)</f>
        <v/>
      </c>
      <c r="L12" s="40" t="str">
        <f>IF(ISBLANK(D12),"",Бланк!J$26)</f>
        <v/>
      </c>
      <c r="M12" s="40" t="str">
        <f>IF(ISBLANK(D12),"",проверка!I$2)</f>
        <v/>
      </c>
      <c r="N12" s="17"/>
      <c r="O12" s="17"/>
    </row>
    <row r="13" spans="1:22" x14ac:dyDescent="0.25">
      <c r="A13" s="1" t="str">
        <f>IF(ISBLANK(D13),"",COUNTA($D$3:D13))</f>
        <v/>
      </c>
      <c r="H13" s="40" t="str">
        <f>IF(ISBLANK(D13),"",Бланк!J$18)</f>
        <v/>
      </c>
      <c r="I13" s="40" t="str">
        <f>IF(ISBLANK(D13),"",Бланк!J$20)</f>
        <v/>
      </c>
      <c r="J13" s="40" t="str">
        <f>IF(ISBLANK(D13),"",Бланк!J$22)</f>
        <v/>
      </c>
      <c r="K13" s="40" t="str">
        <f>IF(ISBLANK(D13),"",Бланк!J$24)</f>
        <v/>
      </c>
      <c r="L13" s="40" t="str">
        <f>IF(ISBLANK(D13),"",Бланк!J$26)</f>
        <v/>
      </c>
      <c r="M13" s="40" t="str">
        <f>IF(ISBLANK(D13),"",проверка!I$2)</f>
        <v/>
      </c>
      <c r="N13" s="17"/>
      <c r="O13" s="17"/>
    </row>
    <row r="14" spans="1:22" x14ac:dyDescent="0.25">
      <c r="A14" s="1" t="str">
        <f>IF(ISBLANK(D14),"",COUNTA($D$3:D14))</f>
        <v/>
      </c>
      <c r="H14" s="40" t="str">
        <f>IF(ISBLANK(D14),"",Бланк!J$18)</f>
        <v/>
      </c>
      <c r="I14" s="40" t="str">
        <f>IF(ISBLANK(D14),"",Бланк!J$20)</f>
        <v/>
      </c>
      <c r="J14" s="40" t="str">
        <f>IF(ISBLANK(D14),"",Бланк!J$22)</f>
        <v/>
      </c>
      <c r="K14" s="40" t="str">
        <f>IF(ISBLANK(D14),"",Бланк!J$24)</f>
        <v/>
      </c>
      <c r="L14" s="40" t="str">
        <f>IF(ISBLANK(D14),"",Бланк!J$26)</f>
        <v/>
      </c>
      <c r="M14" s="40" t="str">
        <f>IF(ISBLANK(D14),"",проверка!I$2)</f>
        <v/>
      </c>
      <c r="N14" s="17"/>
      <c r="O14" s="17"/>
    </row>
    <row r="15" spans="1:22" x14ac:dyDescent="0.25">
      <c r="A15" s="1" t="str">
        <f>IF(ISBLANK(D15),"",COUNTA($D$3:D15))</f>
        <v/>
      </c>
      <c r="H15" s="40" t="str">
        <f>IF(ISBLANK(D15),"",Бланк!J$18)</f>
        <v/>
      </c>
      <c r="I15" s="40" t="str">
        <f>IF(ISBLANK(D15),"",Бланк!J$20)</f>
        <v/>
      </c>
      <c r="J15" s="40" t="str">
        <f>IF(ISBLANK(D15),"",Бланк!J$22)</f>
        <v/>
      </c>
      <c r="K15" s="40" t="str">
        <f>IF(ISBLANK(D15),"",Бланк!J$24)</f>
        <v/>
      </c>
      <c r="L15" s="40" t="str">
        <f>IF(ISBLANK(D15),"",Бланк!J$26)</f>
        <v/>
      </c>
      <c r="M15" s="40" t="str">
        <f>IF(ISBLANK(D15),"",проверка!I$2)</f>
        <v/>
      </c>
      <c r="N15" s="17"/>
      <c r="O15" s="17"/>
    </row>
    <row r="16" spans="1:22" x14ac:dyDescent="0.25">
      <c r="A16" s="1" t="str">
        <f>IF(ISBLANK(D16),"",COUNTA($D$3:D16))</f>
        <v/>
      </c>
      <c r="H16" s="40" t="str">
        <f>IF(ISBLANK(D16),"",Бланк!J$18)</f>
        <v/>
      </c>
      <c r="I16" s="40" t="str">
        <f>IF(ISBLANK(D16),"",Бланк!J$20)</f>
        <v/>
      </c>
      <c r="J16" s="40" t="str">
        <f>IF(ISBLANK(D16),"",Бланк!J$22)</f>
        <v/>
      </c>
      <c r="K16" s="40" t="str">
        <f>IF(ISBLANK(D16),"",Бланк!J$24)</f>
        <v/>
      </c>
      <c r="L16" s="40" t="str">
        <f>IF(ISBLANK(D16),"",Бланк!J$26)</f>
        <v/>
      </c>
      <c r="M16" s="40" t="str">
        <f>IF(ISBLANK(D16),"",проверка!I$2)</f>
        <v/>
      </c>
      <c r="N16" s="17"/>
      <c r="O16" s="17"/>
    </row>
    <row r="17" spans="1:15" x14ac:dyDescent="0.25">
      <c r="A17" s="1" t="str">
        <f>IF(ISBLANK(D17),"",COUNTA($D$3:D17))</f>
        <v/>
      </c>
      <c r="H17" s="40" t="str">
        <f>IF(ISBLANK(D17),"",Бланк!J$18)</f>
        <v/>
      </c>
      <c r="I17" s="40" t="str">
        <f>IF(ISBLANK(D17),"",Бланк!J$20)</f>
        <v/>
      </c>
      <c r="J17" s="40" t="str">
        <f>IF(ISBLANK(D17),"",Бланк!J$22)</f>
        <v/>
      </c>
      <c r="K17" s="40" t="str">
        <f>IF(ISBLANK(D17),"",Бланк!J$24)</f>
        <v/>
      </c>
      <c r="L17" s="40" t="str">
        <f>IF(ISBLANK(D17),"",Бланк!J$26)</f>
        <v/>
      </c>
      <c r="M17" s="40" t="str">
        <f>IF(ISBLANK(D17),"",проверка!I$2)</f>
        <v/>
      </c>
      <c r="N17" s="17"/>
      <c r="O17" s="17"/>
    </row>
    <row r="18" spans="1:15" x14ac:dyDescent="0.25">
      <c r="A18" s="1" t="str">
        <f>IF(ISBLANK(D18),"",COUNTA($D$3:D18))</f>
        <v/>
      </c>
      <c r="H18" s="40" t="str">
        <f>IF(ISBLANK(D18),"",Бланк!J$18)</f>
        <v/>
      </c>
      <c r="I18" s="40" t="str">
        <f>IF(ISBLANK(D18),"",Бланк!J$20)</f>
        <v/>
      </c>
      <c r="J18" s="40" t="str">
        <f>IF(ISBLANK(D18),"",Бланк!J$22)</f>
        <v/>
      </c>
      <c r="K18" s="40" t="str">
        <f>IF(ISBLANK(D18),"",Бланк!J$24)</f>
        <v/>
      </c>
      <c r="L18" s="40" t="str">
        <f>IF(ISBLANK(D18),"",Бланк!J$26)</f>
        <v/>
      </c>
      <c r="M18" s="40" t="str">
        <f>IF(ISBLANK(D18),"",проверка!I$2)</f>
        <v/>
      </c>
      <c r="N18" s="17"/>
      <c r="O18" s="17"/>
    </row>
    <row r="19" spans="1:15" x14ac:dyDescent="0.25">
      <c r="A19" s="1" t="str">
        <f>IF(ISBLANK(D19),"",COUNTA($D$3:D19))</f>
        <v/>
      </c>
      <c r="H19" s="40" t="str">
        <f>IF(ISBLANK(D19),"",Бланк!J$18)</f>
        <v/>
      </c>
      <c r="I19" s="40" t="str">
        <f>IF(ISBLANK(D19),"",Бланк!J$20)</f>
        <v/>
      </c>
      <c r="J19" s="40" t="str">
        <f>IF(ISBLANK(D19),"",Бланк!J$22)</f>
        <v/>
      </c>
      <c r="K19" s="40" t="str">
        <f>IF(ISBLANK(D19),"",Бланк!J$24)</f>
        <v/>
      </c>
      <c r="L19" s="40" t="str">
        <f>IF(ISBLANK(D19),"",Бланк!J$26)</f>
        <v/>
      </c>
      <c r="M19" s="40" t="str">
        <f>IF(ISBLANK(D19),"",проверка!I$2)</f>
        <v/>
      </c>
      <c r="N19" s="17"/>
      <c r="O19" s="17"/>
    </row>
    <row r="20" spans="1:15" x14ac:dyDescent="0.25">
      <c r="A20" s="1" t="str">
        <f>IF(ISBLANK(D20),"",COUNTA($D$3:D20))</f>
        <v/>
      </c>
      <c r="H20" s="40" t="str">
        <f>IF(ISBLANK(D20),"",Бланк!J$18)</f>
        <v/>
      </c>
      <c r="I20" s="40" t="str">
        <f>IF(ISBLANK(D20),"",Бланк!J$20)</f>
        <v/>
      </c>
      <c r="J20" s="40" t="str">
        <f>IF(ISBLANK(D20),"",Бланк!J$22)</f>
        <v/>
      </c>
      <c r="K20" s="40" t="str">
        <f>IF(ISBLANK(D20),"",Бланк!J$24)</f>
        <v/>
      </c>
      <c r="L20" s="40" t="str">
        <f>IF(ISBLANK(D20),"",Бланк!J$26)</f>
        <v/>
      </c>
      <c r="M20" s="40" t="str">
        <f>IF(ISBLANK(D20),"",проверка!I$2)</f>
        <v/>
      </c>
      <c r="N20" s="17"/>
      <c r="O20" s="17"/>
    </row>
    <row r="21" spans="1:15" x14ac:dyDescent="0.25">
      <c r="A21" s="1" t="str">
        <f>IF(ISBLANK(D21),"",COUNTA($D$3:D21))</f>
        <v/>
      </c>
      <c r="H21" s="40" t="str">
        <f>IF(ISBLANK(D21),"",Бланк!J$18)</f>
        <v/>
      </c>
      <c r="I21" s="40" t="str">
        <f>IF(ISBLANK(D21),"",Бланк!J$20)</f>
        <v/>
      </c>
      <c r="J21" s="40" t="str">
        <f>IF(ISBLANK(D21),"",Бланк!J$22)</f>
        <v/>
      </c>
      <c r="K21" s="40" t="str">
        <f>IF(ISBLANK(D21),"",Бланк!J$24)</f>
        <v/>
      </c>
      <c r="L21" s="40" t="str">
        <f>IF(ISBLANK(D21),"",Бланк!J$26)</f>
        <v/>
      </c>
      <c r="M21" s="40" t="str">
        <f>IF(ISBLANK(D21),"",проверка!I$2)</f>
        <v/>
      </c>
      <c r="N21" s="17"/>
      <c r="O21" s="17"/>
    </row>
    <row r="22" spans="1:15" x14ac:dyDescent="0.25">
      <c r="A22" s="1" t="str">
        <f>IF(ISBLANK(D22),"",COUNTA($D$3:D22))</f>
        <v/>
      </c>
      <c r="H22" s="40" t="str">
        <f>IF(ISBLANK(D22),"",Бланк!J$18)</f>
        <v/>
      </c>
      <c r="I22" s="40" t="str">
        <f>IF(ISBLANK(D22),"",Бланк!J$20)</f>
        <v/>
      </c>
      <c r="J22" s="40" t="str">
        <f>IF(ISBLANK(D22),"",Бланк!J$22)</f>
        <v/>
      </c>
      <c r="K22" s="40" t="str">
        <f>IF(ISBLANK(D22),"",Бланк!J$24)</f>
        <v/>
      </c>
      <c r="L22" s="40" t="str">
        <f>IF(ISBLANK(D22),"",Бланк!J$26)</f>
        <v/>
      </c>
      <c r="M22" s="40" t="str">
        <f>IF(ISBLANK(D22),"",проверка!I$2)</f>
        <v/>
      </c>
      <c r="N22" s="17"/>
      <c r="O22" s="17"/>
    </row>
    <row r="23" spans="1:15" x14ac:dyDescent="0.25">
      <c r="A23" s="1" t="str">
        <f>IF(ISBLANK(D23),"",COUNTA($D$3:D23))</f>
        <v/>
      </c>
      <c r="H23" s="40" t="str">
        <f>IF(ISBLANK(D23),"",Бланк!J$18)</f>
        <v/>
      </c>
      <c r="I23" s="40" t="str">
        <f>IF(ISBLANK(D23),"",Бланк!J$20)</f>
        <v/>
      </c>
      <c r="J23" s="40" t="str">
        <f>IF(ISBLANK(D23),"",Бланк!J$22)</f>
        <v/>
      </c>
      <c r="K23" s="40" t="str">
        <f>IF(ISBLANK(D23),"",Бланк!J$24)</f>
        <v/>
      </c>
      <c r="L23" s="40" t="str">
        <f>IF(ISBLANK(D23),"",Бланк!J$26)</f>
        <v/>
      </c>
      <c r="M23" s="40" t="str">
        <f>IF(ISBLANK(D23),"",проверка!I$2)</f>
        <v/>
      </c>
      <c r="N23" s="17"/>
      <c r="O23" s="17"/>
    </row>
    <row r="24" spans="1:15" x14ac:dyDescent="0.25">
      <c r="A24" s="1" t="str">
        <f>IF(ISBLANK(D24),"",COUNTA($D$3:D24))</f>
        <v/>
      </c>
      <c r="H24" s="40" t="str">
        <f>IF(ISBLANK(D24),"",Бланк!J$18)</f>
        <v/>
      </c>
      <c r="I24" s="40" t="str">
        <f>IF(ISBLANK(D24),"",Бланк!J$20)</f>
        <v/>
      </c>
      <c r="J24" s="40" t="str">
        <f>IF(ISBLANK(D24),"",Бланк!J$22)</f>
        <v/>
      </c>
      <c r="K24" s="40" t="str">
        <f>IF(ISBLANK(D24),"",Бланк!J$24)</f>
        <v/>
      </c>
      <c r="L24" s="40" t="str">
        <f>IF(ISBLANK(D24),"",Бланк!J$26)</f>
        <v/>
      </c>
      <c r="M24" s="40" t="str">
        <f>IF(ISBLANK(D24),"",проверка!I$2)</f>
        <v/>
      </c>
      <c r="N24" s="17"/>
      <c r="O24" s="17"/>
    </row>
    <row r="25" spans="1:15" x14ac:dyDescent="0.25">
      <c r="A25" s="1" t="str">
        <f>IF(ISBLANK(D25),"",COUNTA($D$3:D25))</f>
        <v/>
      </c>
      <c r="H25" s="40" t="str">
        <f>IF(ISBLANK(D25),"",Бланк!J$18)</f>
        <v/>
      </c>
      <c r="I25" s="40" t="str">
        <f>IF(ISBLANK(D25),"",Бланк!J$20)</f>
        <v/>
      </c>
      <c r="J25" s="40" t="str">
        <f>IF(ISBLANK(D25),"",Бланк!J$22)</f>
        <v/>
      </c>
      <c r="K25" s="40" t="str">
        <f>IF(ISBLANK(D25),"",Бланк!J$24)</f>
        <v/>
      </c>
      <c r="L25" s="40" t="str">
        <f>IF(ISBLANK(D25),"",Бланк!J$26)</f>
        <v/>
      </c>
      <c r="M25" s="40" t="str">
        <f>IF(ISBLANK(D25),"",проверка!I$2)</f>
        <v/>
      </c>
      <c r="N25" s="17"/>
      <c r="O25" s="17"/>
    </row>
    <row r="26" spans="1:15" x14ac:dyDescent="0.25">
      <c r="A26" s="1" t="str">
        <f>IF(ISBLANK(D26),"",COUNTA($D$3:D26))</f>
        <v/>
      </c>
      <c r="H26" s="40" t="str">
        <f>IF(ISBLANK(D26),"",Бланк!J$18)</f>
        <v/>
      </c>
      <c r="I26" s="40" t="str">
        <f>IF(ISBLANK(D26),"",Бланк!J$20)</f>
        <v/>
      </c>
      <c r="J26" s="40" t="str">
        <f>IF(ISBLANK(D26),"",Бланк!J$22)</f>
        <v/>
      </c>
      <c r="K26" s="40" t="str">
        <f>IF(ISBLANK(D26),"",Бланк!J$24)</f>
        <v/>
      </c>
      <c r="L26" s="40" t="str">
        <f>IF(ISBLANK(D26),"",Бланк!J$26)</f>
        <v/>
      </c>
      <c r="M26" s="40" t="str">
        <f>IF(ISBLANK(D26),"",проверка!I$2)</f>
        <v/>
      </c>
      <c r="N26" s="17"/>
      <c r="O26" s="17"/>
    </row>
    <row r="27" spans="1:15" x14ac:dyDescent="0.25">
      <c r="A27" s="1" t="str">
        <f>IF(ISBLANK(D27),"",COUNTA($D$3:D27))</f>
        <v/>
      </c>
      <c r="H27" s="40" t="str">
        <f>IF(ISBLANK(D27),"",Бланк!J$18)</f>
        <v/>
      </c>
      <c r="I27" s="40" t="str">
        <f>IF(ISBLANK(D27),"",Бланк!J$20)</f>
        <v/>
      </c>
      <c r="J27" s="40" t="str">
        <f>IF(ISBLANK(D27),"",Бланк!J$22)</f>
        <v/>
      </c>
      <c r="K27" s="40" t="str">
        <f>IF(ISBLANK(D27),"",Бланк!J$24)</f>
        <v/>
      </c>
      <c r="L27" s="40" t="str">
        <f>IF(ISBLANK(D27),"",Бланк!J$26)</f>
        <v/>
      </c>
      <c r="M27" s="40" t="str">
        <f>IF(ISBLANK(D27),"",проверка!I$2)</f>
        <v/>
      </c>
      <c r="N27" s="17"/>
      <c r="O27" s="17"/>
    </row>
    <row r="28" spans="1:15" x14ac:dyDescent="0.25">
      <c r="A28" s="1" t="str">
        <f>IF(ISBLANK(D28),"",COUNTA($D$3:D28))</f>
        <v/>
      </c>
      <c r="H28" s="40" t="str">
        <f>IF(ISBLANK(D28),"",Бланк!J$18)</f>
        <v/>
      </c>
      <c r="I28" s="40" t="str">
        <f>IF(ISBLANK(D28),"",Бланк!J$20)</f>
        <v/>
      </c>
      <c r="J28" s="40" t="str">
        <f>IF(ISBLANK(D28),"",Бланк!J$22)</f>
        <v/>
      </c>
      <c r="K28" s="40" t="str">
        <f>IF(ISBLANK(D28),"",Бланк!J$24)</f>
        <v/>
      </c>
      <c r="L28" s="40" t="str">
        <f>IF(ISBLANK(D28),"",Бланк!J$26)</f>
        <v/>
      </c>
      <c r="M28" s="40" t="str">
        <f>IF(ISBLANK(D28),"",проверка!I$2)</f>
        <v/>
      </c>
      <c r="N28" s="17"/>
      <c r="O28" s="17"/>
    </row>
    <row r="29" spans="1:15" x14ac:dyDescent="0.25">
      <c r="A29" s="1" t="str">
        <f>IF(ISBLANK(D29),"",COUNTA($D$3:D29))</f>
        <v/>
      </c>
      <c r="H29" s="40" t="str">
        <f>IF(ISBLANK(D29),"",Бланк!J$18)</f>
        <v/>
      </c>
      <c r="I29" s="40" t="str">
        <f>IF(ISBLANK(D29),"",Бланк!J$20)</f>
        <v/>
      </c>
      <c r="J29" s="40" t="str">
        <f>IF(ISBLANK(D29),"",Бланк!J$22)</f>
        <v/>
      </c>
      <c r="K29" s="40" t="str">
        <f>IF(ISBLANK(D29),"",Бланк!J$24)</f>
        <v/>
      </c>
      <c r="L29" s="40" t="str">
        <f>IF(ISBLANK(D29),"",Бланк!J$26)</f>
        <v/>
      </c>
      <c r="M29" s="40" t="str">
        <f>IF(ISBLANK(D29),"",проверка!I$2)</f>
        <v/>
      </c>
      <c r="N29" s="17"/>
      <c r="O29" s="17"/>
    </row>
    <row r="30" spans="1:15" x14ac:dyDescent="0.25">
      <c r="A30" s="1" t="str">
        <f>IF(ISBLANK(D30),"",COUNTA($D$3:D30))</f>
        <v/>
      </c>
      <c r="H30" s="40" t="str">
        <f>IF(ISBLANK(D30),"",Бланк!J$18)</f>
        <v/>
      </c>
      <c r="I30" s="40" t="str">
        <f>IF(ISBLANK(D30),"",Бланк!J$20)</f>
        <v/>
      </c>
      <c r="J30" s="40" t="str">
        <f>IF(ISBLANK(D30),"",Бланк!J$22)</f>
        <v/>
      </c>
      <c r="K30" s="40" t="str">
        <f>IF(ISBLANK(D30),"",Бланк!J$24)</f>
        <v/>
      </c>
      <c r="L30" s="40" t="str">
        <f>IF(ISBLANK(D30),"",Бланк!J$26)</f>
        <v/>
      </c>
      <c r="M30" s="40" t="str">
        <f>IF(ISBLANK(D30),"",проверка!I$2)</f>
        <v/>
      </c>
      <c r="N30" s="17"/>
      <c r="O30" s="17"/>
    </row>
    <row r="31" spans="1:15" x14ac:dyDescent="0.25">
      <c r="A31" s="1" t="str">
        <f>IF(ISBLANK(D31),"",COUNTA($D$3:D31))</f>
        <v/>
      </c>
      <c r="H31" s="40" t="str">
        <f>IF(ISBLANK(D31),"",Бланк!J$18)</f>
        <v/>
      </c>
      <c r="I31" s="40" t="str">
        <f>IF(ISBLANK(D31),"",Бланк!J$20)</f>
        <v/>
      </c>
      <c r="J31" s="40" t="str">
        <f>IF(ISBLANK(D31),"",Бланк!J$22)</f>
        <v/>
      </c>
      <c r="K31" s="40" t="str">
        <f>IF(ISBLANK(D31),"",Бланк!J$24)</f>
        <v/>
      </c>
      <c r="L31" s="40" t="str">
        <f>IF(ISBLANK(D31),"",Бланк!J$26)</f>
        <v/>
      </c>
      <c r="M31" s="40" t="str">
        <f>IF(ISBLANK(D31),"",проверка!I$2)</f>
        <v/>
      </c>
      <c r="N31" s="17"/>
      <c r="O31" s="17"/>
    </row>
    <row r="32" spans="1:15" x14ac:dyDescent="0.25">
      <c r="A32" s="1" t="str">
        <f>IF(ISBLANK(D32),"",COUNTA($D$3:D32))</f>
        <v/>
      </c>
      <c r="H32" s="40" t="str">
        <f>IF(ISBLANK(D32),"",Бланк!J$18)</f>
        <v/>
      </c>
      <c r="I32" s="40" t="str">
        <f>IF(ISBLANK(D32),"",Бланк!J$20)</f>
        <v/>
      </c>
      <c r="J32" s="40" t="str">
        <f>IF(ISBLANK(D32),"",Бланк!J$22)</f>
        <v/>
      </c>
      <c r="K32" s="40" t="str">
        <f>IF(ISBLANK(D32),"",Бланк!J$24)</f>
        <v/>
      </c>
      <c r="L32" s="40" t="str">
        <f>IF(ISBLANK(D32),"",Бланк!J$26)</f>
        <v/>
      </c>
      <c r="M32" s="40" t="str">
        <f>IF(ISBLANK(D32),"",проверка!I$2)</f>
        <v/>
      </c>
      <c r="N32" s="17"/>
      <c r="O32" s="17"/>
    </row>
    <row r="33" spans="1:15" x14ac:dyDescent="0.25">
      <c r="A33" s="1" t="str">
        <f>IF(ISBLANK(D33),"",COUNTA($D$3:D33))</f>
        <v/>
      </c>
      <c r="H33" s="40" t="str">
        <f>IF(ISBLANK(D33),"",Бланк!J$18)</f>
        <v/>
      </c>
      <c r="I33" s="40" t="str">
        <f>IF(ISBLANK(D33),"",Бланк!J$20)</f>
        <v/>
      </c>
      <c r="J33" s="40" t="str">
        <f>IF(ISBLANK(D33),"",Бланк!J$22)</f>
        <v/>
      </c>
      <c r="K33" s="40" t="str">
        <f>IF(ISBLANK(D33),"",Бланк!J$24)</f>
        <v/>
      </c>
      <c r="L33" s="40" t="str">
        <f>IF(ISBLANK(D33),"",Бланк!J$26)</f>
        <v/>
      </c>
      <c r="M33" s="40" t="str">
        <f>IF(ISBLANK(D33),"",проверка!I$2)</f>
        <v/>
      </c>
      <c r="N33" s="17"/>
      <c r="O33" s="17"/>
    </row>
    <row r="34" spans="1:15" x14ac:dyDescent="0.25">
      <c r="A34" s="1" t="str">
        <f>IF(ISBLANK(D34),"",COUNTA($D$3:D34))</f>
        <v/>
      </c>
      <c r="H34" s="40" t="str">
        <f>IF(ISBLANK(D34),"",Бланк!J$18)</f>
        <v/>
      </c>
      <c r="I34" s="40" t="str">
        <f>IF(ISBLANK(D34),"",Бланк!J$20)</f>
        <v/>
      </c>
      <c r="J34" s="40" t="str">
        <f>IF(ISBLANK(D34),"",Бланк!J$22)</f>
        <v/>
      </c>
      <c r="K34" s="40" t="str">
        <f>IF(ISBLANK(D34),"",Бланк!J$24)</f>
        <v/>
      </c>
      <c r="L34" s="40" t="str">
        <f>IF(ISBLANK(D34),"",Бланк!J$26)</f>
        <v/>
      </c>
      <c r="M34" s="40" t="str">
        <f>IF(ISBLANK(D34),"",проверка!I$2)</f>
        <v/>
      </c>
      <c r="N34" s="17"/>
      <c r="O34" s="17"/>
    </row>
    <row r="35" spans="1:15" x14ac:dyDescent="0.25">
      <c r="M35" s="31" t="str">
        <f>IF(ISBLANK(D35),"",проверка!I$2)</f>
        <v/>
      </c>
    </row>
  </sheetData>
  <mergeCells count="2">
    <mergeCell ref="C1:G1"/>
    <mergeCell ref="H1:O1"/>
  </mergeCells>
  <dataValidations count="2">
    <dataValidation type="list" allowBlank="1" showInputMessage="1" showErrorMessage="1" sqref="N3:N251">
      <formula1>$P$2:$V$2</formula1>
    </dataValidation>
    <dataValidation type="list" allowBlank="1" showInputMessage="1" showErrorMessage="1" sqref="O3:O251">
      <formula1>$P$1:$T$1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Билет</vt:lpstr>
      <vt:lpstr>вопросы</vt:lpstr>
      <vt:lpstr>проверка</vt:lpstr>
      <vt:lpstr>Бланк</vt:lpstr>
      <vt:lpstr>Реестр</vt:lpstr>
      <vt:lpstr>вопросы!Область_печати</vt:lpstr>
      <vt:lpstr>проверка!Область_печати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ААА</dc:creator>
  <cp:lastModifiedBy>ААА</cp:lastModifiedBy>
  <cp:lastPrinted>2018-05-16T06:56:29Z</cp:lastPrinted>
  <dcterms:created xsi:type="dcterms:W3CDTF">2018-04-11T10:00:24Z</dcterms:created>
  <dcterms:modified xsi:type="dcterms:W3CDTF">2018-08-21T13:19:52Z</dcterms:modified>
</cp:coreProperties>
</file>