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6155" windowHeight="71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P15" i="1" l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14" i="1"/>
  <c r="AW48" i="1"/>
  <c r="AL48" i="1"/>
  <c r="AO48" i="1" s="1"/>
  <c r="U48" i="1"/>
  <c r="T48" i="1"/>
  <c r="G48" i="1"/>
  <c r="A48" i="1"/>
  <c r="AW47" i="1"/>
  <c r="AL47" i="1"/>
  <c r="AO47" i="1" s="1"/>
  <c r="U47" i="1"/>
  <c r="T47" i="1"/>
  <c r="G47" i="1"/>
  <c r="A47" i="1"/>
  <c r="AW46" i="1"/>
  <c r="AL46" i="1"/>
  <c r="AO46" i="1" s="1"/>
  <c r="U46" i="1"/>
  <c r="T46" i="1"/>
  <c r="G46" i="1"/>
  <c r="A46" i="1"/>
  <c r="AW45" i="1"/>
  <c r="AL45" i="1"/>
  <c r="AO45" i="1" s="1"/>
  <c r="U45" i="1"/>
  <c r="T45" i="1"/>
  <c r="G45" i="1"/>
  <c r="A45" i="1"/>
  <c r="AW44" i="1"/>
  <c r="AL44" i="1"/>
  <c r="AO44" i="1" s="1"/>
  <c r="U44" i="1"/>
  <c r="T44" i="1"/>
  <c r="G44" i="1"/>
  <c r="A44" i="1"/>
  <c r="AW43" i="1"/>
  <c r="AL43" i="1"/>
  <c r="AO43" i="1" s="1"/>
  <c r="U43" i="1"/>
  <c r="T43" i="1"/>
  <c r="G43" i="1"/>
  <c r="A43" i="1"/>
  <c r="AW42" i="1"/>
  <c r="AL42" i="1"/>
  <c r="AO42" i="1" s="1"/>
  <c r="U42" i="1"/>
  <c r="T42" i="1"/>
  <c r="G42" i="1"/>
  <c r="A42" i="1"/>
  <c r="AW41" i="1"/>
  <c r="AL41" i="1"/>
  <c r="AO41" i="1" s="1"/>
  <c r="U41" i="1"/>
  <c r="T41" i="1"/>
  <c r="G41" i="1"/>
  <c r="A41" i="1"/>
  <c r="AW40" i="1"/>
  <c r="AL40" i="1"/>
  <c r="AO40" i="1" s="1"/>
  <c r="U40" i="1"/>
  <c r="T40" i="1"/>
  <c r="G40" i="1"/>
  <c r="AW39" i="1"/>
  <c r="AO39" i="1"/>
  <c r="AL39" i="1"/>
  <c r="U39" i="1"/>
  <c r="T39" i="1"/>
  <c r="G39" i="1"/>
  <c r="AW38" i="1"/>
  <c r="AL38" i="1"/>
  <c r="AO38" i="1" s="1"/>
  <c r="U38" i="1"/>
  <c r="T38" i="1"/>
  <c r="G38" i="1"/>
  <c r="AW37" i="1"/>
  <c r="AL37" i="1"/>
  <c r="AO37" i="1" s="1"/>
  <c r="U37" i="1"/>
  <c r="T37" i="1"/>
  <c r="G37" i="1"/>
  <c r="AW36" i="1"/>
  <c r="AL36" i="1"/>
  <c r="AO36" i="1" s="1"/>
  <c r="U36" i="1"/>
  <c r="T36" i="1"/>
  <c r="G36" i="1"/>
  <c r="AW35" i="1"/>
  <c r="AO35" i="1"/>
  <c r="AL35" i="1"/>
  <c r="U35" i="1"/>
  <c r="T35" i="1"/>
  <c r="G35" i="1"/>
  <c r="AW34" i="1"/>
  <c r="AL34" i="1"/>
  <c r="AO34" i="1" s="1"/>
  <c r="U34" i="1"/>
  <c r="T34" i="1"/>
  <c r="G34" i="1"/>
  <c r="AW33" i="1"/>
  <c r="AL33" i="1"/>
  <c r="AO33" i="1" s="1"/>
  <c r="U33" i="1"/>
  <c r="T33" i="1"/>
  <c r="G33" i="1"/>
  <c r="AW32" i="1"/>
  <c r="AL32" i="1"/>
  <c r="AO32" i="1" s="1"/>
  <c r="U32" i="1"/>
  <c r="T32" i="1"/>
  <c r="G32" i="1"/>
  <c r="AW31" i="1"/>
  <c r="AL31" i="1"/>
  <c r="AO31" i="1" s="1"/>
  <c r="U31" i="1"/>
  <c r="T31" i="1"/>
  <c r="G31" i="1"/>
  <c r="AW30" i="1"/>
  <c r="AL30" i="1"/>
  <c r="AO30" i="1" s="1"/>
  <c r="U30" i="1"/>
  <c r="T30" i="1"/>
  <c r="G30" i="1"/>
  <c r="AW29" i="1"/>
  <c r="AL29" i="1"/>
  <c r="AO29" i="1" s="1"/>
  <c r="U29" i="1"/>
  <c r="T29" i="1"/>
  <c r="G29" i="1"/>
  <c r="AW28" i="1"/>
  <c r="AL28" i="1"/>
  <c r="AO28" i="1" s="1"/>
  <c r="U28" i="1"/>
  <c r="T28" i="1"/>
  <c r="G28" i="1"/>
  <c r="AW27" i="1"/>
  <c r="AL27" i="1"/>
  <c r="AO27" i="1" s="1"/>
  <c r="U27" i="1"/>
  <c r="T27" i="1"/>
  <c r="G27" i="1"/>
  <c r="AW26" i="1"/>
  <c r="AL26" i="1"/>
  <c r="AO26" i="1" s="1"/>
  <c r="U26" i="1"/>
  <c r="T26" i="1"/>
  <c r="G26" i="1"/>
  <c r="AW25" i="1"/>
  <c r="AO25" i="1"/>
  <c r="AL25" i="1"/>
  <c r="U25" i="1"/>
  <c r="T25" i="1"/>
  <c r="G25" i="1"/>
  <c r="AW24" i="1"/>
  <c r="AL24" i="1"/>
  <c r="AO24" i="1" s="1"/>
  <c r="U24" i="1"/>
  <c r="T24" i="1"/>
  <c r="G24" i="1"/>
  <c r="AW23" i="1"/>
  <c r="AL23" i="1"/>
  <c r="AO23" i="1" s="1"/>
  <c r="U23" i="1"/>
  <c r="T23" i="1"/>
  <c r="G23" i="1"/>
  <c r="AW22" i="1"/>
  <c r="AL22" i="1"/>
  <c r="AO22" i="1" s="1"/>
  <c r="U22" i="1"/>
  <c r="T22" i="1"/>
  <c r="G22" i="1"/>
  <c r="AW21" i="1"/>
  <c r="AL21" i="1"/>
  <c r="AO21" i="1" s="1"/>
  <c r="U21" i="1"/>
  <c r="T21" i="1"/>
  <c r="G21" i="1"/>
  <c r="AW20" i="1"/>
  <c r="AO20" i="1"/>
  <c r="AL20" i="1"/>
  <c r="U20" i="1"/>
  <c r="T20" i="1"/>
  <c r="G20" i="1"/>
  <c r="AW19" i="1"/>
  <c r="AL19" i="1"/>
  <c r="AO19" i="1" s="1"/>
  <c r="U19" i="1"/>
  <c r="T19" i="1"/>
  <c r="G19" i="1"/>
  <c r="AW18" i="1"/>
  <c r="AL18" i="1"/>
  <c r="AO18" i="1" s="1"/>
  <c r="U18" i="1"/>
  <c r="T18" i="1"/>
  <c r="G18" i="1"/>
  <c r="AW17" i="1"/>
  <c r="AL17" i="1"/>
  <c r="AO17" i="1" s="1"/>
  <c r="U17" i="1"/>
  <c r="T17" i="1"/>
  <c r="G17" i="1"/>
  <c r="AW16" i="1"/>
  <c r="AL16" i="1"/>
  <c r="AO16" i="1" s="1"/>
  <c r="U16" i="1"/>
  <c r="T16" i="1"/>
  <c r="G16" i="1"/>
  <c r="AW15" i="1"/>
  <c r="AL15" i="1"/>
  <c r="AO15" i="1" s="1"/>
  <c r="U15" i="1"/>
  <c r="T15" i="1"/>
  <c r="G15" i="1"/>
  <c r="AW14" i="1"/>
  <c r="AL14" i="1"/>
  <c r="AO14" i="1" s="1"/>
  <c r="U14" i="1"/>
  <c r="T14" i="1"/>
  <c r="G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K5" i="1"/>
  <c r="AJ5" i="1"/>
  <c r="AI5" i="1"/>
  <c r="AH5" i="1"/>
  <c r="AG5" i="1"/>
  <c r="AF5" i="1"/>
  <c r="AE5" i="1"/>
  <c r="AD5" i="1"/>
  <c r="AL5" i="1" s="1"/>
  <c r="AM5" i="1" s="1"/>
  <c r="AN5" i="1" s="1"/>
  <c r="AO5" i="1" s="1"/>
  <c r="AC5" i="1"/>
  <c r="AU3" i="1"/>
  <c r="AJ3" i="1"/>
  <c r="AU2" i="1"/>
  <c r="AJ2" i="1"/>
  <c r="AU1" i="1"/>
  <c r="AR15" i="1" l="1"/>
  <c r="AS15" i="1"/>
  <c r="AT15" i="1" s="1"/>
  <c r="AV15" i="1" s="1"/>
  <c r="AR17" i="1"/>
  <c r="AS17" i="1"/>
  <c r="AT17" i="1" s="1"/>
  <c r="AV17" i="1" s="1"/>
  <c r="AR19" i="1"/>
  <c r="AS19" i="1"/>
  <c r="AT19" i="1" s="1"/>
  <c r="AV19" i="1" s="1"/>
  <c r="AR23" i="1"/>
  <c r="AS23" i="1"/>
  <c r="AT23" i="1" s="1"/>
  <c r="AV23" i="1" s="1"/>
  <c r="AR26" i="1"/>
  <c r="AR30" i="1"/>
  <c r="AR34" i="1"/>
  <c r="AR38" i="1"/>
  <c r="AR43" i="1"/>
  <c r="AS43" i="1"/>
  <c r="AT43" i="1" s="1"/>
  <c r="AV43" i="1" s="1"/>
  <c r="AR14" i="1"/>
  <c r="AR16" i="1"/>
  <c r="AR18" i="1"/>
  <c r="AR21" i="1"/>
  <c r="AS21" i="1"/>
  <c r="AT21" i="1" s="1"/>
  <c r="AV21" i="1" s="1"/>
  <c r="AR24" i="1"/>
  <c r="AR28" i="1"/>
  <c r="AR32" i="1"/>
  <c r="AR36" i="1"/>
  <c r="AR40" i="1"/>
  <c r="AR41" i="1"/>
  <c r="AS41" i="1"/>
  <c r="AT41" i="1" s="1"/>
  <c r="AV41" i="1" s="1"/>
  <c r="AR45" i="1"/>
  <c r="AS45" i="1"/>
  <c r="AT45" i="1" s="1"/>
  <c r="AV45" i="1" s="1"/>
  <c r="AR47" i="1"/>
  <c r="AS47" i="1"/>
  <c r="AT47" i="1" s="1"/>
  <c r="AV47" i="1" s="1"/>
  <c r="AR48" i="1"/>
  <c r="AR20" i="1"/>
  <c r="AS20" i="1" s="1"/>
  <c r="AT20" i="1" s="1"/>
  <c r="AV20" i="1" s="1"/>
  <c r="AR22" i="1"/>
  <c r="AS22" i="1" s="1"/>
  <c r="AT22" i="1" s="1"/>
  <c r="AV22" i="1" s="1"/>
  <c r="AR42" i="1"/>
  <c r="AS42" i="1" s="1"/>
  <c r="AT42" i="1" s="1"/>
  <c r="AV42" i="1" s="1"/>
  <c r="AR44" i="1"/>
  <c r="AS44" i="1" s="1"/>
  <c r="AT44" i="1" s="1"/>
  <c r="AV44" i="1" s="1"/>
  <c r="AR46" i="1"/>
  <c r="AS46" i="1" s="1"/>
  <c r="AT46" i="1" s="1"/>
  <c r="AV46" i="1" s="1"/>
  <c r="AR25" i="1"/>
  <c r="AR27" i="1"/>
  <c r="AR29" i="1"/>
  <c r="AR31" i="1"/>
  <c r="AR33" i="1"/>
  <c r="AR35" i="1"/>
  <c r="AR37" i="1"/>
  <c r="AR39" i="1"/>
  <c r="AS39" i="1" l="1"/>
  <c r="AT39" i="1" s="1"/>
  <c r="AV39" i="1" s="1"/>
  <c r="AS35" i="1"/>
  <c r="AT35" i="1" s="1"/>
  <c r="AV35" i="1" s="1"/>
  <c r="AS31" i="1"/>
  <c r="AT31" i="1" s="1"/>
  <c r="AV31" i="1" s="1"/>
  <c r="AS27" i="1"/>
  <c r="AT27" i="1" s="1"/>
  <c r="AV27" i="1" s="1"/>
  <c r="AS48" i="1"/>
  <c r="AT48" i="1" s="1"/>
  <c r="AV48" i="1" s="1"/>
  <c r="AS40" i="1"/>
  <c r="AT40" i="1" s="1"/>
  <c r="AV40" i="1" s="1"/>
  <c r="AS36" i="1"/>
  <c r="AT36" i="1" s="1"/>
  <c r="AV36" i="1" s="1"/>
  <c r="AS32" i="1"/>
  <c r="AT32" i="1" s="1"/>
  <c r="AV32" i="1" s="1"/>
  <c r="AS28" i="1"/>
  <c r="AT28" i="1" s="1"/>
  <c r="AV28" i="1" s="1"/>
  <c r="AS24" i="1"/>
  <c r="AT24" i="1" s="1"/>
  <c r="AV24" i="1" s="1"/>
  <c r="AS18" i="1"/>
  <c r="AT18" i="1" s="1"/>
  <c r="AV18" i="1" s="1"/>
  <c r="AS16" i="1"/>
  <c r="AT16" i="1" s="1"/>
  <c r="AV16" i="1" s="1"/>
  <c r="AS14" i="1"/>
  <c r="AT14" i="1" s="1"/>
  <c r="AV14" i="1" s="1"/>
  <c r="AS38" i="1"/>
  <c r="AT38" i="1" s="1"/>
  <c r="AV38" i="1" s="1"/>
  <c r="AS34" i="1"/>
  <c r="AT34" i="1" s="1"/>
  <c r="AV34" i="1" s="1"/>
  <c r="AS30" i="1"/>
  <c r="AT30" i="1" s="1"/>
  <c r="AV30" i="1" s="1"/>
  <c r="AS26" i="1"/>
  <c r="AT26" i="1" s="1"/>
  <c r="AV26" i="1" s="1"/>
  <c r="AS37" i="1"/>
  <c r="AT37" i="1" s="1"/>
  <c r="AV37" i="1" s="1"/>
  <c r="AS33" i="1"/>
  <c r="AT33" i="1" s="1"/>
  <c r="AV33" i="1" s="1"/>
  <c r="AS29" i="1"/>
  <c r="AT29" i="1" s="1"/>
  <c r="AV29" i="1" s="1"/>
  <c r="AS25" i="1"/>
  <c r="AT25" i="1" s="1"/>
  <c r="AV25" i="1" s="1"/>
</calcChain>
</file>

<file path=xl/comments1.xml><?xml version="1.0" encoding="utf-8"?>
<comments xmlns="http://schemas.openxmlformats.org/spreadsheetml/2006/main">
  <authors>
    <author>Admin</author>
  </authors>
  <commentList>
    <comment ref="AR6" authorId="0">
      <text>
        <r>
          <rPr>
            <b/>
            <sz val="8"/>
            <color indexed="81"/>
            <rFont val="Tahoma"/>
            <family val="2"/>
            <charset val="204"/>
          </rPr>
          <t>Admin: Військовий збір</t>
        </r>
        <r>
          <rPr>
            <sz val="8"/>
            <color indexed="81"/>
            <rFont val="Tahoma"/>
            <family val="2"/>
            <charset val="204"/>
          </rPr>
          <t xml:space="preserve">
1,5 % із заробітної плати</t>
        </r>
      </text>
    </comment>
    <comment ref="AO1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4"/>
            <rFont val="Tahoma"/>
            <family val="2"/>
            <charset val="204"/>
          </rPr>
          <t xml:space="preserve">Сиреневый цвет заливки и </t>
        </r>
        <r>
          <rPr>
            <sz val="12"/>
            <color indexed="10"/>
            <rFont val="Tahoma"/>
            <family val="2"/>
            <charset val="204"/>
          </rPr>
          <t xml:space="preserve">красный шрифт </t>
        </r>
        <r>
          <rPr>
            <sz val="12"/>
            <color indexed="12"/>
            <rFont val="Tahoma"/>
            <family val="2"/>
            <charset val="204"/>
          </rPr>
          <t xml:space="preserve">столбца AО </t>
        </r>
        <r>
          <rPr>
            <sz val="12"/>
            <color indexed="14"/>
            <rFont val="Tahoma"/>
            <family val="2"/>
            <charset val="204"/>
          </rPr>
          <t xml:space="preserve">
у кого Зарплата + Відпустка + Розрахункові меньше минимальной зарплаты 3200
Столбец AО&lt;3200</t>
        </r>
      </text>
    </comment>
    <comment ref="AP1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0"/>
            <rFont val="Tahoma"/>
            <family val="2"/>
            <charset val="204"/>
          </rPr>
          <t>Уваага! В этот столбец Мінять формулу при зміні мінімальної зарплати.
Вносити розмір мінімальної зарплати</t>
        </r>
      </text>
    </comment>
    <comment ref="AQ1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0"/>
            <rFont val="Tahoma"/>
            <family val="2"/>
            <charset val="204"/>
          </rPr>
          <t>Уваага! В этот столбец Мінять формулу при зміні розміру податкової соціальної пільги. Вносити розмір пільги і граничний розмір доходу.</t>
        </r>
      </text>
    </comment>
  </commentList>
</comments>
</file>

<file path=xl/sharedStrings.xml><?xml version="1.0" encoding="utf-8"?>
<sst xmlns="http://schemas.openxmlformats.org/spreadsheetml/2006/main" count="123" uniqueCount="96">
  <si>
    <t xml:space="preserve">Розрахунково-платіжна відомість № «_____» за </t>
  </si>
  <si>
    <t>Март 2018</t>
  </si>
  <si>
    <t>Мінімальна зарплата з 1 січня 2018 р.</t>
  </si>
  <si>
    <t>Граничний розмір доходу, який дає право на отримання податкової соціальної пільги в 2018 р.</t>
  </si>
  <si>
    <r>
      <rPr>
        <b/>
        <sz val="11"/>
        <color theme="2" tint="-0.749992370372631"/>
        <rFont val="Calibri"/>
        <family val="2"/>
        <charset val="204"/>
        <scheme val="minor"/>
      </rPr>
      <t xml:space="preserve">Пільга </t>
    </r>
    <r>
      <rPr>
        <sz val="11"/>
        <color theme="2" tint="-0.749992370372631"/>
        <rFont val="Calibri"/>
        <family val="2"/>
        <charset val="204"/>
        <scheme val="minor"/>
      </rPr>
      <t xml:space="preserve">в місяці прийому  </t>
    </r>
  </si>
  <si>
    <t>22 % з мінімальной зарплати ЄСВ</t>
  </si>
  <si>
    <r>
      <t xml:space="preserve">Сума податкової соціальної пільги </t>
    </r>
    <r>
      <rPr>
        <sz val="11"/>
        <color rgb="FFFF0000"/>
        <rFont val="Calibri"/>
        <family val="2"/>
        <charset val="204"/>
        <scheme val="minor"/>
      </rPr>
      <t>100 %</t>
    </r>
    <r>
      <rPr>
        <sz val="11"/>
        <color theme="1"/>
        <rFont val="Calibri"/>
        <family val="2"/>
        <charset val="204"/>
        <scheme val="minor"/>
      </rPr>
      <t xml:space="preserve"> для осіб визначених у пп. 169.1.1 та пп. 169.1.2 ПКУ </t>
    </r>
  </si>
  <si>
    <r>
      <rPr>
        <b/>
        <sz val="11"/>
        <color theme="2" tint="-0.749992370372631"/>
        <rFont val="Calibri"/>
        <family val="2"/>
        <charset val="204"/>
        <scheme val="minor"/>
      </rPr>
      <t>застосовується</t>
    </r>
    <r>
      <rPr>
        <sz val="11"/>
        <color theme="2" tint="-0.749992370372631"/>
        <rFont val="Calibri"/>
        <family val="2"/>
        <charset val="204"/>
        <scheme val="minor"/>
      </rPr>
      <t>. А в місяці</t>
    </r>
  </si>
  <si>
    <t>Норма тривалості робочого часу: дні / години</t>
  </si>
  <si>
    <t>8,41 % з мінімальной зарплати Інвалід</t>
  </si>
  <si>
    <r>
      <t xml:space="preserve">Сума податкової соціальної пільги </t>
    </r>
    <r>
      <rPr>
        <sz val="11"/>
        <color rgb="FFFF0000"/>
        <rFont val="Calibri"/>
        <family val="2"/>
        <charset val="204"/>
        <scheme val="minor"/>
      </rPr>
      <t>150 %</t>
    </r>
    <r>
      <rPr>
        <sz val="11"/>
        <color theme="1"/>
        <rFont val="Calibri"/>
        <family val="2"/>
        <charset val="204"/>
        <scheme val="minor"/>
      </rPr>
      <t xml:space="preserve"> для осіб визначених у пп. 169.1.3 ПКУ: </t>
    </r>
  </si>
  <si>
    <r>
      <t xml:space="preserve">звільнення </t>
    </r>
    <r>
      <rPr>
        <b/>
        <sz val="11"/>
        <color theme="2" tint="-0.749992370372631"/>
        <rFont val="Calibri"/>
        <family val="2"/>
        <charset val="204"/>
        <scheme val="minor"/>
      </rPr>
      <t>не застосовується</t>
    </r>
  </si>
  <si>
    <r>
      <rPr>
        <b/>
        <sz val="11"/>
        <color theme="1"/>
        <rFont val="Calibri"/>
        <family val="2"/>
        <charset val="204"/>
        <scheme val="minor"/>
      </rPr>
      <t>Відпрацьовано</t>
    </r>
    <r>
      <rPr>
        <sz val="11"/>
        <color theme="1"/>
        <rFont val="Calibri"/>
        <family val="2"/>
        <charset val="204"/>
        <scheme val="minor"/>
      </rPr>
      <t xml:space="preserve"> на об’єктах днів та годин</t>
    </r>
  </si>
  <si>
    <r>
      <rPr>
        <b/>
        <sz val="11"/>
        <color rgb="FF0000CC"/>
        <rFont val="Calibri"/>
        <family val="2"/>
        <charset val="204"/>
        <scheme val="minor"/>
      </rPr>
      <t xml:space="preserve">НАРАХОВАНО: </t>
    </r>
    <r>
      <rPr>
        <sz val="11"/>
        <color rgb="FF0000CC"/>
        <rFont val="Calibri"/>
        <family val="2"/>
        <charset val="204"/>
        <scheme val="minor"/>
      </rPr>
      <t xml:space="preserve">Заробітна плата на об’єктах, Відпустка, Розрахункові, гривень </t>
    </r>
  </si>
  <si>
    <t xml:space="preserve"> 661 бух.рах.</t>
  </si>
  <si>
    <t xml:space="preserve">Нараху- </t>
  </si>
  <si>
    <t>УДЕРЖАНО</t>
  </si>
  <si>
    <t>Всього</t>
  </si>
  <si>
    <t>вання</t>
  </si>
  <si>
    <t>Дні</t>
  </si>
  <si>
    <t>Го-</t>
  </si>
  <si>
    <t>Разом</t>
  </si>
  <si>
    <t>Відпустка</t>
  </si>
  <si>
    <t>Розра-</t>
  </si>
  <si>
    <t>ВСЬОГО</t>
  </si>
  <si>
    <t>ФОП</t>
  </si>
  <si>
    <t xml:space="preserve">НДФЛ: </t>
  </si>
  <si>
    <t>Военный</t>
  </si>
  <si>
    <t>Всего</t>
  </si>
  <si>
    <t>ВСЕГО</t>
  </si>
  <si>
    <t xml:space="preserve">№  </t>
  </si>
  <si>
    <t xml:space="preserve">Прізвище </t>
  </si>
  <si>
    <t>ди</t>
  </si>
  <si>
    <t>зарплата</t>
  </si>
  <si>
    <t>хункові</t>
  </si>
  <si>
    <t>Зарплата</t>
  </si>
  <si>
    <t>Єдиний</t>
  </si>
  <si>
    <t>Налог</t>
  </si>
  <si>
    <t>сбор</t>
  </si>
  <si>
    <t>удер</t>
  </si>
  <si>
    <t>без удер-</t>
  </si>
  <si>
    <t>за</t>
  </si>
  <si>
    <t>ім’я по батькові</t>
  </si>
  <si>
    <t>ни</t>
  </si>
  <si>
    <t xml:space="preserve"> + Відпус-</t>
  </si>
  <si>
    <t>соціаль-</t>
  </si>
  <si>
    <t>с доходов</t>
  </si>
  <si>
    <t>с заработ-</t>
  </si>
  <si>
    <t>жано</t>
  </si>
  <si>
    <t>жаных</t>
  </si>
  <si>
    <t>пор.</t>
  </si>
  <si>
    <t>тка + Роз-</t>
  </si>
  <si>
    <t>ний</t>
  </si>
  <si>
    <t>физичес-</t>
  </si>
  <si>
    <t>ной</t>
  </si>
  <si>
    <t>с зара-</t>
  </si>
  <si>
    <t>алимен-</t>
  </si>
  <si>
    <t>рахун-</t>
  </si>
  <si>
    <t>внесок</t>
  </si>
  <si>
    <t>ких лиц</t>
  </si>
  <si>
    <t>платы</t>
  </si>
  <si>
    <t>ботной</t>
  </si>
  <si>
    <t>тов</t>
  </si>
  <si>
    <t>кові</t>
  </si>
  <si>
    <t>651 бух. рах.</t>
  </si>
  <si>
    <t>с зароб.</t>
  </si>
  <si>
    <t>Інв. 8,41 %</t>
  </si>
  <si>
    <t xml:space="preserve"> </t>
  </si>
  <si>
    <t>Иванов И. И.</t>
  </si>
  <si>
    <t>Петров П. П.</t>
  </si>
  <si>
    <t>Сидоров С. С.</t>
  </si>
  <si>
    <t>Иваненко И. И.</t>
  </si>
  <si>
    <t>14.мар. – 6 апр.</t>
  </si>
  <si>
    <t>Петренко П. П.</t>
  </si>
  <si>
    <t>Сергеев С. С.</t>
  </si>
  <si>
    <t>Сергиенко В. Н.</t>
  </si>
  <si>
    <t>Травкин С. Л. (Льгота 150%)</t>
  </si>
  <si>
    <t>Пономарёв В. О.</t>
  </si>
  <si>
    <t>Щеглов С. С.</t>
  </si>
  <si>
    <t>Дроздов М. М.</t>
  </si>
  <si>
    <t>Синичкин П. П.</t>
  </si>
  <si>
    <t>Курочкин М. Т.</t>
  </si>
  <si>
    <t>Прокопенко О. О. Інвалид</t>
  </si>
  <si>
    <t>Козлов С. Б.</t>
  </si>
  <si>
    <t>Соловьёв Н. Е.</t>
  </si>
  <si>
    <t>Цветков С. Т.</t>
  </si>
  <si>
    <t>Фролов Ф. А.</t>
  </si>
  <si>
    <t>Зуев М. И.</t>
  </si>
  <si>
    <t>Панов С. И.</t>
  </si>
  <si>
    <t>Кабанов С. С.</t>
  </si>
  <si>
    <t>Носков М. Т.</t>
  </si>
  <si>
    <t>Уваров А. А.</t>
  </si>
  <si>
    <t>Орехов Ф. Ф.</t>
  </si>
  <si>
    <t>Елисеев С. Я.</t>
  </si>
  <si>
    <t>Петухов С. А.</t>
  </si>
  <si>
    <t>Егоров С. 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</si>
</sst>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9]d\ mmm;@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CC"/>
      <name val="Calibri"/>
      <family val="2"/>
      <charset val="204"/>
      <scheme val="minor"/>
    </font>
    <font>
      <b/>
      <sz val="14"/>
      <color rgb="FF0000CC"/>
      <name val="Calibri"/>
      <family val="2"/>
      <charset val="204"/>
      <scheme val="minor"/>
    </font>
    <font>
      <b/>
      <sz val="14"/>
      <color rgb="FF0033CC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0000CC"/>
      <name val="Calibri"/>
      <family val="2"/>
      <charset val="204"/>
      <scheme val="minor"/>
    </font>
    <font>
      <sz val="8"/>
      <color rgb="FF7030A0"/>
      <name val="Calibri"/>
      <family val="2"/>
      <charset val="204"/>
      <scheme val="minor"/>
    </font>
    <font>
      <sz val="10.5"/>
      <color rgb="FF0000CC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rgb="FF0000CC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14"/>
      <name val="Tahoma"/>
      <family val="2"/>
      <charset val="204"/>
    </font>
    <font>
      <sz val="12"/>
      <color indexed="10"/>
      <name val="Tahoma"/>
      <family val="2"/>
      <charset val="204"/>
    </font>
    <font>
      <sz val="12"/>
      <color indexed="1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33CC"/>
      </top>
      <bottom style="thin">
        <color rgb="FF0033CC"/>
      </bottom>
      <diagonal/>
    </border>
    <border>
      <left/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indexed="64"/>
      </left>
      <right/>
      <top/>
      <bottom/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49" fontId="5" fillId="2" borderId="0" xfId="0" applyNumberFormat="1" applyFont="1" applyFill="1" applyAlignment="1" applyProtection="1">
      <alignment horizontal="left"/>
      <protection locked="0"/>
    </xf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2" fontId="0" fillId="0" borderId="0" xfId="0" applyNumberFormat="1" applyAlignment="1">
      <alignment horizontal="center"/>
    </xf>
    <xf numFmtId="0" fontId="7" fillId="0" borderId="3" xfId="0" applyFont="1" applyBorder="1" applyProtection="1"/>
    <xf numFmtId="2" fontId="9" fillId="0" borderId="4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</xf>
    <xf numFmtId="0" fontId="7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0" fillId="0" borderId="6" xfId="1" applyBorder="1" applyAlignment="1" applyProtection="1">
      <alignment horizontal="center"/>
    </xf>
    <xf numFmtId="0" fontId="3" fillId="0" borderId="8" xfId="0" applyFont="1" applyBorder="1" applyProtection="1"/>
    <xf numFmtId="0" fontId="0" fillId="0" borderId="8" xfId="0" applyBorder="1" applyProtection="1"/>
    <xf numFmtId="0" fontId="2" fillId="0" borderId="6" xfId="0" applyFont="1" applyBorder="1" applyAlignment="1" applyProtection="1">
      <alignment horizontal="center"/>
    </xf>
    <xf numFmtId="0" fontId="0" fillId="0" borderId="9" xfId="0" applyBorder="1" applyProtection="1"/>
    <xf numFmtId="0" fontId="3" fillId="0" borderId="10" xfId="0" applyFont="1" applyBorder="1" applyProtection="1"/>
    <xf numFmtId="0" fontId="3" fillId="0" borderId="9" xfId="0" applyFont="1" applyBorder="1" applyProtection="1"/>
    <xf numFmtId="0" fontId="12" fillId="0" borderId="9" xfId="0" applyFont="1" applyBorder="1" applyAlignment="1" applyProtection="1">
      <alignment horizontal="center"/>
    </xf>
    <xf numFmtId="0" fontId="0" fillId="0" borderId="11" xfId="0" applyBorder="1" applyProtection="1"/>
    <xf numFmtId="0" fontId="13" fillId="0" borderId="8" xfId="0" applyFont="1" applyFill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0" fillId="0" borderId="12" xfId="0" applyBorder="1" applyProtection="1"/>
    <xf numFmtId="0" fontId="0" fillId="0" borderId="13" xfId="0" applyBorder="1" applyProtection="1"/>
    <xf numFmtId="0" fontId="0" fillId="0" borderId="3" xfId="0" applyBorder="1" applyProtection="1"/>
    <xf numFmtId="0" fontId="10" fillId="0" borderId="13" xfId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2" fillId="0" borderId="9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15" xfId="0" applyBorder="1" applyProtection="1"/>
    <xf numFmtId="0" fontId="10" fillId="0" borderId="15" xfId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6" fillId="0" borderId="13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9" fontId="3" fillId="0" borderId="0" xfId="0" applyNumberFormat="1" applyFont="1" applyFill="1" applyBorder="1" applyAlignment="1" applyProtection="1">
      <alignment horizontal="center"/>
    </xf>
    <xf numFmtId="0" fontId="16" fillId="0" borderId="3" xfId="0" applyFont="1" applyBorder="1" applyAlignment="1" applyProtection="1">
      <alignment horizontal="left"/>
    </xf>
    <xf numFmtId="0" fontId="0" fillId="0" borderId="13" xfId="0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16" fillId="0" borderId="13" xfId="0" applyFont="1" applyBorder="1" applyProtection="1"/>
    <xf numFmtId="9" fontId="6" fillId="0" borderId="13" xfId="0" applyNumberFormat="1" applyFont="1" applyFill="1" applyBorder="1" applyAlignment="1" applyProtection="1">
      <alignment horizontal="left"/>
    </xf>
    <xf numFmtId="0" fontId="6" fillId="0" borderId="13" xfId="0" applyFont="1" applyFill="1" applyBorder="1" applyProtection="1"/>
    <xf numFmtId="9" fontId="3" fillId="0" borderId="13" xfId="0" applyNumberFormat="1" applyFont="1" applyFill="1" applyBorder="1" applyAlignment="1" applyProtection="1">
      <alignment horizontal="center"/>
    </xf>
    <xf numFmtId="0" fontId="0" fillId="0" borderId="16" xfId="0" applyBorder="1" applyProtection="1"/>
    <xf numFmtId="0" fontId="0" fillId="0" borderId="17" xfId="0" applyBorder="1" applyProtection="1"/>
    <xf numFmtId="0" fontId="11" fillId="0" borderId="16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164" fontId="0" fillId="4" borderId="19" xfId="0" applyNumberFormat="1" applyFill="1" applyBorder="1" applyAlignment="1" applyProtection="1">
      <alignment horizontal="center"/>
    </xf>
    <xf numFmtId="10" fontId="0" fillId="4" borderId="17" xfId="0" applyNumberForma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9" fontId="3" fillId="0" borderId="16" xfId="0" applyNumberFormat="1" applyFont="1" applyFill="1" applyBorder="1" applyAlignment="1" applyProtection="1">
      <alignment horizontal="center"/>
    </xf>
    <xf numFmtId="0" fontId="0" fillId="0" borderId="19" xfId="0" applyBorder="1" applyProtection="1"/>
    <xf numFmtId="0" fontId="0" fillId="0" borderId="18" xfId="0" applyBorder="1" applyProtection="1"/>
    <xf numFmtId="0" fontId="0" fillId="0" borderId="14" xfId="0" applyFill="1" applyBorder="1" applyProtection="1"/>
    <xf numFmtId="0" fontId="0" fillId="3" borderId="14" xfId="0" applyFill="1" applyBorder="1" applyProtection="1">
      <protection locked="0"/>
    </xf>
    <xf numFmtId="165" fontId="0" fillId="3" borderId="20" xfId="0" applyNumberFormat="1" applyFill="1" applyBorder="1" applyAlignment="1" applyProtection="1">
      <alignment horizontal="center"/>
      <protection locked="0"/>
    </xf>
    <xf numFmtId="16" fontId="0" fillId="3" borderId="20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</xf>
    <xf numFmtId="4" fontId="3" fillId="3" borderId="14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center"/>
    </xf>
    <xf numFmtId="4" fontId="3" fillId="4" borderId="14" xfId="0" applyNumberFormat="1" applyFont="1" applyFill="1" applyBorder="1" applyAlignment="1" applyProtection="1">
      <alignment horizontal="center"/>
      <protection locked="0"/>
    </xf>
    <xf numFmtId="4" fontId="11" fillId="0" borderId="14" xfId="0" applyNumberFormat="1" applyFont="1" applyBorder="1" applyAlignment="1" applyProtection="1">
      <alignment horizontal="center"/>
    </xf>
    <xf numFmtId="4" fontId="19" fillId="5" borderId="14" xfId="0" applyNumberFormat="1" applyFont="1" applyFill="1" applyBorder="1" applyAlignment="1" applyProtection="1">
      <alignment horizontal="center"/>
    </xf>
    <xf numFmtId="4" fontId="17" fillId="0" borderId="14" xfId="0" applyNumberFormat="1" applyFont="1" applyBorder="1" applyAlignment="1" applyProtection="1">
      <alignment horizontal="center"/>
    </xf>
    <xf numFmtId="4" fontId="20" fillId="0" borderId="14" xfId="0" applyNumberFormat="1" applyFont="1" applyBorder="1" applyAlignment="1" applyProtection="1">
      <alignment horizontal="center"/>
    </xf>
    <xf numFmtId="4" fontId="3" fillId="0" borderId="21" xfId="0" applyNumberFormat="1" applyFon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22" xfId="0" applyBorder="1" applyProtection="1"/>
    <xf numFmtId="0" fontId="0" fillId="3" borderId="20" xfId="0" applyFill="1" applyBorder="1" applyProtection="1">
      <protection locked="0"/>
    </xf>
    <xf numFmtId="4" fontId="3" fillId="3" borderId="20" xfId="0" applyNumberFormat="1" applyFont="1" applyFill="1" applyBorder="1" applyAlignment="1" applyProtection="1">
      <alignment horizontal="center"/>
      <protection locked="0"/>
    </xf>
    <xf numFmtId="4" fontId="3" fillId="4" borderId="20" xfId="0" applyNumberFormat="1" applyFont="1" applyFill="1" applyBorder="1" applyAlignment="1" applyProtection="1">
      <alignment horizontal="center"/>
      <protection locked="0"/>
    </xf>
    <xf numFmtId="4" fontId="17" fillId="0" borderId="20" xfId="0" applyNumberFormat="1" applyFont="1" applyBorder="1" applyAlignment="1" applyProtection="1">
      <alignment horizontal="center"/>
    </xf>
    <xf numFmtId="4" fontId="11" fillId="0" borderId="20" xfId="0" applyNumberFormat="1" applyFont="1" applyBorder="1" applyAlignment="1" applyProtection="1">
      <alignment horizontal="center"/>
    </xf>
    <xf numFmtId="0" fontId="0" fillId="0" borderId="23" xfId="0" applyBorder="1" applyProtection="1"/>
    <xf numFmtId="4" fontId="17" fillId="0" borderId="20" xfId="0" applyNumberFormat="1" applyFont="1" applyFill="1" applyBorder="1" applyAlignment="1" applyProtection="1">
      <alignment horizontal="center"/>
    </xf>
    <xf numFmtId="0" fontId="1" fillId="3" borderId="20" xfId="0" applyFont="1" applyFill="1" applyBorder="1" applyProtection="1"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0" fontId="0" fillId="0" borderId="23" xfId="0" applyFont="1" applyBorder="1" applyProtection="1"/>
    <xf numFmtId="0" fontId="17" fillId="3" borderId="20" xfId="0" applyFont="1" applyFill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</xf>
    <xf numFmtId="4" fontId="3" fillId="0" borderId="20" xfId="0" applyNumberFormat="1" applyFont="1" applyBorder="1" applyAlignment="1" applyProtection="1">
      <alignment horizontal="center"/>
    </xf>
    <xf numFmtId="0" fontId="1" fillId="0" borderId="23" xfId="0" applyFont="1" applyBorder="1" applyProtection="1"/>
    <xf numFmtId="0" fontId="17" fillId="3" borderId="20" xfId="0" applyFont="1" applyFill="1" applyBorder="1" applyProtection="1">
      <protection locked="0"/>
    </xf>
    <xf numFmtId="4" fontId="17" fillId="4" borderId="20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</xf>
    <xf numFmtId="4" fontId="20" fillId="0" borderId="20" xfId="0" applyNumberFormat="1" applyFont="1" applyBorder="1" applyAlignment="1" applyProtection="1">
      <alignment horizontal="center"/>
    </xf>
    <xf numFmtId="0" fontId="0" fillId="0" borderId="13" xfId="0" applyFill="1" applyBorder="1" applyProtection="1"/>
    <xf numFmtId="0" fontId="0" fillId="3" borderId="6" xfId="0" applyFill="1" applyBorder="1" applyProtection="1"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</xf>
    <xf numFmtId="4" fontId="3" fillId="3" borderId="6" xfId="0" applyNumberFormat="1" applyFont="1" applyFill="1" applyBorder="1" applyAlignment="1" applyProtection="1">
      <alignment horizontal="center"/>
      <protection locked="0"/>
    </xf>
    <xf numFmtId="4" fontId="3" fillId="0" borderId="13" xfId="0" applyNumberFormat="1" applyFont="1" applyBorder="1" applyAlignment="1" applyProtection="1">
      <alignment horizontal="center"/>
    </xf>
    <xf numFmtId="4" fontId="3" fillId="4" borderId="6" xfId="0" applyNumberFormat="1" applyFont="1" applyFill="1" applyBorder="1" applyAlignment="1" applyProtection="1">
      <alignment horizontal="center"/>
      <protection locked="0"/>
    </xf>
    <xf numFmtId="4" fontId="11" fillId="0" borderId="13" xfId="0" applyNumberFormat="1" applyFont="1" applyBorder="1" applyAlignment="1" applyProtection="1">
      <alignment horizontal="center"/>
    </xf>
    <xf numFmtId="4" fontId="17" fillId="0" borderId="13" xfId="0" applyNumberFormat="1" applyFont="1" applyBorder="1" applyAlignment="1" applyProtection="1">
      <alignment horizontal="center"/>
    </xf>
    <xf numFmtId="4" fontId="20" fillId="0" borderId="13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center"/>
    </xf>
    <xf numFmtId="4" fontId="17" fillId="0" borderId="6" xfId="0" applyNumberFormat="1" applyFont="1" applyBorder="1" applyAlignment="1" applyProtection="1">
      <alignment horizontal="center"/>
    </xf>
    <xf numFmtId="4" fontId="11" fillId="0" borderId="6" xfId="0" applyNumberFormat="1" applyFont="1" applyBorder="1" applyAlignment="1" applyProtection="1">
      <alignment horizontal="center"/>
    </xf>
    <xf numFmtId="0" fontId="0" fillId="0" borderId="3" xfId="0" applyFill="1" applyBorder="1" applyProtection="1"/>
    <xf numFmtId="0" fontId="3" fillId="0" borderId="17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4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numFmt numFmtId="166" formatCode="0.00&quot;л.&quot;"/>
      <fill>
        <patternFill>
          <bgColor rgb="FF00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CC"/>
        </patternFill>
      </fill>
    </dxf>
    <dxf>
      <fill>
        <patternFill>
          <bgColor rgb="FF00B0F0"/>
        </patternFill>
      </fill>
    </dxf>
    <dxf>
      <fill>
        <patternFill>
          <bgColor rgb="FFFFFFCC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numFmt numFmtId="166" formatCode="0.00&quot;л.&quot;"/>
      <fill>
        <patternFill>
          <bgColor rgb="FF00FF99"/>
        </patternFill>
      </fill>
    </dxf>
    <dxf>
      <font>
        <color rgb="FFFF0000"/>
      </font>
      <numFmt numFmtId="166" formatCode="0.00&quot;л.&quot;"/>
      <fill>
        <patternFill>
          <bgColor rgb="FF00FF00"/>
        </patternFill>
      </fill>
    </dxf>
    <dxf>
      <font>
        <color rgb="FFFF0000"/>
      </font>
      <numFmt numFmtId="166" formatCode="0.00&quot;л.&quot;"/>
      <fill>
        <patternFill>
          <bgColor rgb="FF00FF99"/>
        </patternFill>
      </fill>
    </dxf>
    <dxf>
      <font>
        <color rgb="FFFF0000"/>
      </font>
      <numFmt numFmtId="166" formatCode="0.00&quot;л.&quot;"/>
      <fill>
        <patternFill>
          <bgColor rgb="FF00FF99"/>
        </patternFill>
      </fill>
    </dxf>
    <dxf>
      <font>
        <color rgb="FFFF0000"/>
      </font>
      <fill>
        <patternFill>
          <bgColor rgb="FF66FF99"/>
        </patternFill>
      </fill>
    </dxf>
    <dxf>
      <font>
        <color rgb="FFFF0000"/>
      </font>
      <fill>
        <patternFill>
          <bgColor rgb="FF00FF00"/>
        </patternFill>
      </fill>
    </dxf>
    <dxf>
      <font>
        <color rgb="FFFF0000"/>
      </font>
      <fill>
        <patternFill>
          <bgColor rgb="FFFF99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56;&#1040;&#1041;&#1054;&#1063;&#1048;&#1049;%20&#1057;&#1058;&#1054;&#1051;/&#1047;&#1072;&#1088;&#1087;&#1083;&#1072;&#1090;&#1072;/&#1056;&#1086;&#1079;&#1088;&#1072;&#1093;&#1091;&#1085;&#1082;&#1086;&#1074;&#1086;-&#1087;&#1083;&#1072;&#1090;&#1110;&#1078;&#1085;&#1072;%20&#1074;&#1110;&#1076;&#1086;&#1084;&#1110;&#1089;&#1090;&#1100;/5%20&#1046;&#1086;&#1074;&#1090;&#1085;&#1103;%20&#1054;&#1057;&#1058;&#1040;&#1053;&#1053;&#1071;%20&#1055;&#1086;&#1085;&#1077;&#1076;&#1077;&#1083;&#1100;&#1085;&#1080;&#1082;%20&#1056;&#1086;&#1079;&#1088;&#1072;&#1093;&#1091;&#1085;&#1082;&#1086;&#1074;&#1086;-&#1087;&#1083;&#1072;&#1090;&#1110;&#1078;&#1085;&#1072;%20&#1074;&#1110;&#1076;&#1086;&#1084;&#1110;&#1089;&#1090;&#1100;%20&#1087;&#1086;&#1095;&#1072;&#1074;%20&#1088;&#1086;&#1073;&#1080;&#1090;&#1080;%2022%20&#1089;&#1077;&#1088;&#1087;&#1085;&#1103;%202016%20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Норма тривалості робочого часу"/>
      <sheetName val="Трудові ресурси Рух прийн. звіл"/>
      <sheetName val="Розмір податкової соц. пільги"/>
      <sheetName val="Законодавство"/>
      <sheetName val="Проверка-Инструкция"/>
      <sheetName val="Формулы Минимальна 3200"/>
      <sheetName val="Формулы Минимальна 3723"/>
      <sheetName val="Март Лист 2017 БЕЗ ЛІКарн"/>
      <sheetName val="Январь 2018 шаблон З ЛІКАР"/>
      <sheetName val="Февраль 2018 шаблон З ЛІКАР Чис"/>
      <sheetName val="Январь 2018 шаблон З ЛІКАР Числ"/>
      <sheetName val="Грудень 2017 шаблон З ЛІКАР"/>
      <sheetName val="Ноябрь Лист 2017 БЕЗ ЛІКарняних"/>
      <sheetName val="Жовтень 2017 шаблон З ЛІКАРН"/>
      <sheetName val="Вересень 2017 шаблон З ЛІКАРН "/>
      <sheetName val="Август Серп 2017 БЕЗ ЛІКарняних"/>
      <sheetName val="Липень 2017 шаблон З ЛІКАРНЯНИМ"/>
      <sheetName val="Червень 2017 шаблон З ЛІКАРНЯНИ"/>
      <sheetName val="Травень 2017 шаблон З ЛІКАРНЯНИ"/>
      <sheetName val="Квітень 2017 шаблон З ЛІКАРНЯНИ"/>
      <sheetName val="Березень 2017 шаблон З ЛІКАРНЯ"/>
      <sheetName val="Лютий 2017 шаблон З ЛІКАРНЯНИМИ"/>
      <sheetName val="Січень 2017 БЕЗ ЛІКарняних "/>
      <sheetName val="Грудень 2016шаблонБЕЗ ЛІК"/>
      <sheetName val="Листопад 2016шаблонБЕЗ ЛІК мес "/>
      <sheetName val="Жовтень 2016 шаблон З ЛІКАРНЯНИ"/>
      <sheetName val="Вересен2016шаблонБЕЗ ЛІК мес ав"/>
      <sheetName val="Серпень2016шаблонБЕЗ ЛІК мес ав"/>
      <sheetName val="Липень2016шаблонБЕЗ ЛІК МесАвто"/>
      <sheetName val="Червень2016з шаблБЕЗ ЛІКмісАв  "/>
      <sheetName val="Травень2016шаблонБЕЗ ЛІК мес ав"/>
      <sheetName val="Травень 2016 шаблон БЕЗ ЛІКАРня"/>
      <sheetName val="1Травень 2016 шаблон З ЛІКАРНЯН"/>
      <sheetName val="Квітень 2016 з шаблону БЕЗ ЛІК"/>
      <sheetName val="Березен 2016 з шаблону БЕЗ ЛІК"/>
      <sheetName val="Лютий 2016 з шаблону БЕЗ ЛІК "/>
      <sheetName val="Січень 2016 шаблон З ЛІКАРЯН."/>
      <sheetName val="Грудень 2015"/>
      <sheetName val="Листопад 2015"/>
      <sheetName val="Жовтень 2015"/>
      <sheetName val="Вересень 2015"/>
      <sheetName val="ШАБЛОН З ЛІКАРН УДАЛИТИ "/>
      <sheetName val="Лист2"/>
      <sheetName val="Лист3"/>
    </sheetNames>
    <sheetDataSet>
      <sheetData sheetId="0"/>
      <sheetData sheetId="1"/>
      <sheetData sheetId="2"/>
      <sheetData sheetId="3"/>
      <sheetData sheetId="4">
        <row r="21">
          <cell r="N21">
            <v>2470</v>
          </cell>
          <cell r="R21">
            <v>881</v>
          </cell>
          <cell r="S21">
            <v>1321.5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8"/>
  <sheetViews>
    <sheetView tabSelected="1" topLeftCell="AE1" workbookViewId="0">
      <selection activeCell="AP14" sqref="AP14"/>
    </sheetView>
  </sheetViews>
  <sheetFormatPr defaultRowHeight="15" x14ac:dyDescent="0.25"/>
  <cols>
    <col min="2" max="2" width="18.28515625" customWidth="1"/>
    <col min="42" max="42" width="10.7109375" customWidth="1"/>
    <col min="43" max="43" width="10" customWidth="1"/>
  </cols>
  <sheetData>
    <row r="1" spans="1:50" ht="18.75" x14ac:dyDescent="0.3">
      <c r="A1" s="1"/>
      <c r="B1" s="2"/>
      <c r="C1" s="2"/>
      <c r="D1" s="2"/>
      <c r="E1" s="2"/>
      <c r="F1" s="3"/>
      <c r="G1" s="2"/>
      <c r="T1" s="2"/>
      <c r="U1" s="2"/>
      <c r="V1" s="4" t="s">
        <v>0</v>
      </c>
      <c r="W1" s="2"/>
      <c r="X1" s="2"/>
      <c r="Y1" s="2"/>
      <c r="Z1" s="2"/>
      <c r="AA1" s="2"/>
      <c r="AB1" s="5" t="s">
        <v>1</v>
      </c>
      <c r="AC1" s="2"/>
      <c r="AD1" s="2"/>
      <c r="AE1" s="2"/>
      <c r="AF1" t="s">
        <v>2</v>
      </c>
      <c r="AG1" s="6"/>
      <c r="AH1" s="6"/>
      <c r="AI1" s="7"/>
      <c r="AJ1" s="8">
        <v>3723</v>
      </c>
      <c r="AK1" s="2"/>
      <c r="AL1" t="s">
        <v>3</v>
      </c>
      <c r="AM1" s="2"/>
      <c r="AN1" s="2"/>
      <c r="AO1" s="2"/>
      <c r="AP1" s="2"/>
      <c r="AQ1" s="2"/>
      <c r="AR1" s="2"/>
      <c r="AS1" s="2"/>
      <c r="AT1" s="2"/>
      <c r="AU1" s="8">
        <f>[1]Законодавство!N21</f>
        <v>2470</v>
      </c>
      <c r="AV1" s="9" t="s">
        <v>4</v>
      </c>
      <c r="AW1" s="2"/>
      <c r="AX1" s="2"/>
    </row>
    <row r="2" spans="1:50" x14ac:dyDescent="0.25">
      <c r="A2" s="1"/>
      <c r="B2" s="2"/>
      <c r="C2" s="2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t="s">
        <v>5</v>
      </c>
      <c r="AG2" s="6"/>
      <c r="AH2" s="6"/>
      <c r="AI2" s="7"/>
      <c r="AJ2" s="10">
        <f>AJ1*AP13</f>
        <v>819.06000000000006</v>
      </c>
      <c r="AK2" s="2"/>
      <c r="AL2" t="s">
        <v>6</v>
      </c>
      <c r="AM2" s="2"/>
      <c r="AN2" s="2"/>
      <c r="AO2" s="2"/>
      <c r="AP2" s="2"/>
      <c r="AQ2" s="2"/>
      <c r="AR2" s="2"/>
      <c r="AS2" s="2"/>
      <c r="AT2" s="2"/>
      <c r="AU2" s="8">
        <f>[1]Законодавство!R21</f>
        <v>881</v>
      </c>
      <c r="AV2" s="9" t="s">
        <v>7</v>
      </c>
      <c r="AW2" s="2"/>
      <c r="AX2" s="2"/>
    </row>
    <row r="3" spans="1:50" x14ac:dyDescent="0.25">
      <c r="A3" s="2"/>
      <c r="B3" s="2"/>
      <c r="C3" s="2"/>
      <c r="D3" s="2"/>
      <c r="E3" s="2"/>
      <c r="F3" t="s">
        <v>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">
        <v>21</v>
      </c>
      <c r="U3" s="11">
        <v>167</v>
      </c>
      <c r="V3" s="2"/>
      <c r="W3" s="2"/>
      <c r="X3" s="2"/>
      <c r="Y3" s="2"/>
      <c r="Z3" s="2"/>
      <c r="AA3" s="2"/>
      <c r="AB3" s="2"/>
      <c r="AC3" s="2"/>
      <c r="AD3" s="2"/>
      <c r="AE3" s="2"/>
      <c r="AF3" t="s">
        <v>9</v>
      </c>
      <c r="AG3" s="6"/>
      <c r="AH3" s="6"/>
      <c r="AI3" s="7"/>
      <c r="AJ3" s="12">
        <f>AJ1*8.41%</f>
        <v>313.10430000000002</v>
      </c>
      <c r="AK3" s="2"/>
      <c r="AL3" t="s">
        <v>10</v>
      </c>
      <c r="AM3" s="2"/>
      <c r="AN3" s="2"/>
      <c r="AO3" s="2"/>
      <c r="AP3" s="2"/>
      <c r="AQ3" s="2"/>
      <c r="AR3" s="2"/>
      <c r="AS3" s="2"/>
      <c r="AT3" s="2"/>
      <c r="AU3" s="8">
        <f>[1]Законодавство!S21</f>
        <v>1321.5</v>
      </c>
      <c r="AV3" s="13" t="s">
        <v>11</v>
      </c>
      <c r="AW3" s="2"/>
      <c r="AX3" s="2"/>
    </row>
    <row r="4" spans="1:50" x14ac:dyDescent="0.25">
      <c r="A4" s="14"/>
      <c r="B4" s="15"/>
      <c r="C4" s="16"/>
      <c r="D4" s="16"/>
      <c r="E4" s="17"/>
      <c r="F4" s="18"/>
      <c r="G4" s="19"/>
      <c r="H4" s="18" t="s">
        <v>12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0"/>
      <c r="U4" s="20"/>
      <c r="V4" s="21" t="s">
        <v>13</v>
      </c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3" t="s">
        <v>14</v>
      </c>
      <c r="AP4" s="146" t="s">
        <v>15</v>
      </c>
      <c r="AQ4" s="20"/>
      <c r="AR4" s="20" t="s">
        <v>16</v>
      </c>
      <c r="AS4" s="24"/>
      <c r="AT4" s="17"/>
      <c r="AU4" s="25"/>
      <c r="AV4" s="26"/>
      <c r="AW4" s="18"/>
      <c r="AX4" s="27"/>
    </row>
    <row r="5" spans="1:50" x14ac:dyDescent="0.25">
      <c r="A5" s="28"/>
      <c r="B5" s="29"/>
      <c r="C5" s="30"/>
      <c r="D5" s="30"/>
      <c r="E5" s="31"/>
      <c r="F5" s="32"/>
      <c r="G5" s="33"/>
      <c r="H5" s="34"/>
      <c r="I5" s="35">
        <v>1</v>
      </c>
      <c r="J5" s="34"/>
      <c r="K5" s="35">
        <v>2</v>
      </c>
      <c r="L5" s="34"/>
      <c r="M5" s="35">
        <v>3</v>
      </c>
      <c r="N5" s="34"/>
      <c r="O5" s="35">
        <v>4</v>
      </c>
      <c r="P5" s="34"/>
      <c r="Q5" s="35">
        <v>5</v>
      </c>
      <c r="R5" s="34"/>
      <c r="S5" s="35">
        <v>6</v>
      </c>
      <c r="T5" s="36" t="s">
        <v>17</v>
      </c>
      <c r="U5" s="24"/>
      <c r="V5" s="37"/>
      <c r="W5" s="38"/>
      <c r="X5" s="38"/>
      <c r="Y5" s="38"/>
      <c r="Z5" s="38"/>
      <c r="AA5" s="38"/>
      <c r="AB5" s="38"/>
      <c r="AC5" s="38">
        <f>IF(AC6&lt;&gt;"",$V$5+7,"")</f>
        <v>7</v>
      </c>
      <c r="AD5" s="38" t="str">
        <f>IF(AD6&lt;&gt;"",$V$5+8,"")</f>
        <v/>
      </c>
      <c r="AE5" s="38" t="str">
        <f>IF(AE6&lt;&gt;"",$V$5+9,"")</f>
        <v/>
      </c>
      <c r="AF5" s="38" t="str">
        <f>IF(AF6&lt;&gt;"",$V$5+10,"")</f>
        <v/>
      </c>
      <c r="AG5" s="38" t="str">
        <f>IF(AG6&lt;&gt;"",$V$5+11,"")</f>
        <v/>
      </c>
      <c r="AH5" s="38" t="str">
        <f>IF(AH6&lt;&gt;"",$V$5+12,"")</f>
        <v/>
      </c>
      <c r="AI5" s="38" t="str">
        <f>IF(AI6&lt;&gt;"",$V$5+13,"")</f>
        <v/>
      </c>
      <c r="AJ5" s="38" t="str">
        <f>IF(AJ6&lt;&gt;"",$V$5+14,"")</f>
        <v/>
      </c>
      <c r="AK5" s="38" t="str">
        <f>IF(AK6&lt;&gt;"",$V$5+15,"")</f>
        <v/>
      </c>
      <c r="AL5" s="39">
        <f>IF(AL6&lt;&gt;"",COUNT(V5:AK5)+1,"")</f>
        <v>2</v>
      </c>
      <c r="AM5" s="37">
        <f>AL5+1</f>
        <v>3</v>
      </c>
      <c r="AN5" s="37">
        <f>AM5+1</f>
        <v>4</v>
      </c>
      <c r="AO5" s="40">
        <f>AN5+1</f>
        <v>5</v>
      </c>
      <c r="AP5" s="147" t="s">
        <v>18</v>
      </c>
      <c r="AQ5" s="140">
        <v>1</v>
      </c>
      <c r="AR5" s="41">
        <v>2</v>
      </c>
      <c r="AS5" s="41">
        <v>3</v>
      </c>
      <c r="AT5" s="14"/>
      <c r="AU5" s="42"/>
      <c r="AV5" s="43"/>
      <c r="AW5" s="44"/>
      <c r="AX5" s="45"/>
    </row>
    <row r="6" spans="1:50" x14ac:dyDescent="0.25">
      <c r="A6" s="28"/>
      <c r="B6" s="29"/>
      <c r="C6" s="30"/>
      <c r="D6" s="46"/>
      <c r="E6" s="47"/>
      <c r="F6" s="48"/>
      <c r="G6" s="49"/>
      <c r="H6" s="47" t="s">
        <v>19</v>
      </c>
      <c r="I6" s="49" t="s">
        <v>20</v>
      </c>
      <c r="J6" s="49" t="s">
        <v>19</v>
      </c>
      <c r="K6" s="49" t="s">
        <v>20</v>
      </c>
      <c r="L6" s="49" t="s">
        <v>19</v>
      </c>
      <c r="M6" s="49" t="s">
        <v>20</v>
      </c>
      <c r="N6" s="49" t="s">
        <v>19</v>
      </c>
      <c r="O6" s="49" t="s">
        <v>20</v>
      </c>
      <c r="P6" s="49" t="s">
        <v>19</v>
      </c>
      <c r="Q6" s="49" t="s">
        <v>20</v>
      </c>
      <c r="R6" s="50" t="s">
        <v>19</v>
      </c>
      <c r="S6" s="49" t="s">
        <v>20</v>
      </c>
      <c r="T6" s="51" t="s">
        <v>19</v>
      </c>
      <c r="U6" s="19" t="s">
        <v>20</v>
      </c>
      <c r="V6" s="52">
        <v>1</v>
      </c>
      <c r="W6" s="52">
        <v>2</v>
      </c>
      <c r="X6" s="52">
        <v>3</v>
      </c>
      <c r="Y6" s="52">
        <v>4</v>
      </c>
      <c r="Z6" s="52">
        <v>5</v>
      </c>
      <c r="AA6" s="52">
        <v>6</v>
      </c>
      <c r="AB6" s="52">
        <v>7</v>
      </c>
      <c r="AC6" s="52">
        <v>8</v>
      </c>
      <c r="AD6" s="52"/>
      <c r="AE6" s="52"/>
      <c r="AF6" s="52"/>
      <c r="AG6" s="52"/>
      <c r="AH6" s="52"/>
      <c r="AI6" s="52"/>
      <c r="AJ6" s="52"/>
      <c r="AK6" s="52"/>
      <c r="AL6" s="53" t="s">
        <v>21</v>
      </c>
      <c r="AM6" s="52" t="s">
        <v>22</v>
      </c>
      <c r="AN6" s="52" t="s">
        <v>23</v>
      </c>
      <c r="AO6" s="54" t="s">
        <v>24</v>
      </c>
      <c r="AP6" s="142" t="s">
        <v>25</v>
      </c>
      <c r="AQ6" s="31" t="s">
        <v>26</v>
      </c>
      <c r="AR6" s="55" t="s">
        <v>27</v>
      </c>
      <c r="AS6" s="55" t="s">
        <v>28</v>
      </c>
      <c r="AT6" s="56" t="s">
        <v>29</v>
      </c>
      <c r="AU6" s="57"/>
      <c r="AV6" s="56"/>
      <c r="AW6" s="44"/>
      <c r="AX6" s="45"/>
    </row>
    <row r="7" spans="1:50" ht="15.75" x14ac:dyDescent="0.25">
      <c r="A7" s="58" t="s">
        <v>30</v>
      </c>
      <c r="B7" s="59" t="s">
        <v>31</v>
      </c>
      <c r="C7" s="60"/>
      <c r="D7" s="60"/>
      <c r="E7" s="47"/>
      <c r="F7" s="41"/>
      <c r="G7" s="49"/>
      <c r="H7" s="49"/>
      <c r="I7" s="49" t="s">
        <v>32</v>
      </c>
      <c r="J7" s="49"/>
      <c r="K7" s="49" t="s">
        <v>32</v>
      </c>
      <c r="L7" s="49"/>
      <c r="M7" s="49" t="s">
        <v>32</v>
      </c>
      <c r="N7" s="49"/>
      <c r="O7" s="49" t="s">
        <v>32</v>
      </c>
      <c r="P7" s="49"/>
      <c r="Q7" s="49" t="s">
        <v>32</v>
      </c>
      <c r="R7" s="49"/>
      <c r="S7" s="49" t="s">
        <v>32</v>
      </c>
      <c r="T7" s="47"/>
      <c r="U7" s="33" t="s">
        <v>32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61" t="s">
        <v>33</v>
      </c>
      <c r="AM7" s="56"/>
      <c r="AN7" s="56" t="s">
        <v>34</v>
      </c>
      <c r="AO7" s="62" t="s">
        <v>35</v>
      </c>
      <c r="AP7" s="143" t="s">
        <v>36</v>
      </c>
      <c r="AQ7" s="47" t="s">
        <v>37</v>
      </c>
      <c r="AR7" s="50" t="s">
        <v>38</v>
      </c>
      <c r="AS7" s="50" t="s">
        <v>39</v>
      </c>
      <c r="AT7" s="56" t="s">
        <v>40</v>
      </c>
      <c r="AU7" s="63"/>
      <c r="AV7" s="56"/>
      <c r="AW7" s="64"/>
      <c r="AX7" s="45"/>
    </row>
    <row r="8" spans="1:50" ht="15.75" x14ac:dyDescent="0.25">
      <c r="A8" s="58" t="s">
        <v>41</v>
      </c>
      <c r="B8" s="59" t="s">
        <v>42</v>
      </c>
      <c r="C8" s="65"/>
      <c r="D8" s="65"/>
      <c r="E8" s="66"/>
      <c r="F8" s="49"/>
      <c r="G8" s="49"/>
      <c r="H8" s="49"/>
      <c r="I8" s="49" t="s">
        <v>43</v>
      </c>
      <c r="J8" s="49"/>
      <c r="K8" s="49" t="s">
        <v>43</v>
      </c>
      <c r="L8" s="49"/>
      <c r="M8" s="49" t="s">
        <v>43</v>
      </c>
      <c r="N8" s="49"/>
      <c r="O8" s="49" t="s">
        <v>43</v>
      </c>
      <c r="P8" s="49"/>
      <c r="Q8" s="49" t="s">
        <v>43</v>
      </c>
      <c r="R8" s="49"/>
      <c r="S8" s="49" t="s">
        <v>43</v>
      </c>
      <c r="T8" s="47"/>
      <c r="U8" s="33" t="s">
        <v>43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67"/>
      <c r="AM8" s="56"/>
      <c r="AN8" s="56"/>
      <c r="AO8" s="62" t="s">
        <v>44</v>
      </c>
      <c r="AP8" s="144" t="s">
        <v>45</v>
      </c>
      <c r="AQ8" s="47" t="s">
        <v>46</v>
      </c>
      <c r="AR8" s="50" t="s">
        <v>47</v>
      </c>
      <c r="AS8" s="50" t="s">
        <v>48</v>
      </c>
      <c r="AT8" s="56" t="s">
        <v>49</v>
      </c>
      <c r="AU8" s="68"/>
      <c r="AV8" s="56"/>
      <c r="AW8" s="64"/>
      <c r="AX8" s="45"/>
    </row>
    <row r="9" spans="1:50" ht="15.75" x14ac:dyDescent="0.25">
      <c r="A9" s="58" t="s">
        <v>50</v>
      </c>
      <c r="B9" s="29"/>
      <c r="C9" s="43"/>
      <c r="D9" s="43"/>
      <c r="E9" s="66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7"/>
      <c r="U9" s="49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67"/>
      <c r="AM9" s="56"/>
      <c r="AN9" s="56"/>
      <c r="AO9" s="62" t="s">
        <v>51</v>
      </c>
      <c r="AP9" s="143" t="s">
        <v>52</v>
      </c>
      <c r="AQ9" s="141" t="s">
        <v>53</v>
      </c>
      <c r="AR9" s="50" t="s">
        <v>54</v>
      </c>
      <c r="AS9" s="50" t="s">
        <v>55</v>
      </c>
      <c r="AT9" s="56" t="s">
        <v>56</v>
      </c>
      <c r="AU9" s="69"/>
      <c r="AV9" s="67"/>
      <c r="AW9" s="44"/>
      <c r="AX9" s="45"/>
    </row>
    <row r="10" spans="1:50" ht="15.75" x14ac:dyDescent="0.25">
      <c r="A10" s="70"/>
      <c r="C10" s="43"/>
      <c r="D10" s="43"/>
      <c r="E10" s="66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7"/>
      <c r="U10" s="49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67"/>
      <c r="AM10" s="56"/>
      <c r="AN10" s="56"/>
      <c r="AO10" s="62" t="s">
        <v>57</v>
      </c>
      <c r="AP10" s="143" t="s">
        <v>58</v>
      </c>
      <c r="AQ10" s="47" t="s">
        <v>59</v>
      </c>
      <c r="AR10" s="50" t="s">
        <v>60</v>
      </c>
      <c r="AS10" s="50" t="s">
        <v>61</v>
      </c>
      <c r="AT10" s="56" t="s">
        <v>62</v>
      </c>
      <c r="AU10" s="71"/>
      <c r="AV10" s="67"/>
      <c r="AW10" s="44"/>
      <c r="AX10" s="45"/>
    </row>
    <row r="11" spans="1:50" ht="15.75" x14ac:dyDescent="0.25">
      <c r="A11" s="70"/>
      <c r="B11" s="29"/>
      <c r="C11" s="49"/>
      <c r="D11" s="49"/>
      <c r="E11" s="47"/>
      <c r="F11" s="4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7"/>
      <c r="U11" s="49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67"/>
      <c r="AM11" s="56"/>
      <c r="AN11" s="56"/>
      <c r="AO11" s="62" t="s">
        <v>63</v>
      </c>
      <c r="AP11" s="145" t="s">
        <v>64</v>
      </c>
      <c r="AQ11" s="47" t="s">
        <v>65</v>
      </c>
      <c r="AR11" s="50"/>
      <c r="AS11" s="50" t="s">
        <v>60</v>
      </c>
      <c r="AT11" s="56" t="s">
        <v>35</v>
      </c>
      <c r="AU11" s="72"/>
      <c r="AV11" s="67"/>
      <c r="AW11" s="44"/>
      <c r="AX11" s="45"/>
    </row>
    <row r="12" spans="1:50" x14ac:dyDescent="0.25">
      <c r="A12" s="28"/>
      <c r="B12" s="29"/>
      <c r="C12" s="49"/>
      <c r="D12" s="49"/>
      <c r="E12" s="47"/>
      <c r="F12" s="41"/>
      <c r="G12" s="65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7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67"/>
      <c r="AM12" s="56"/>
      <c r="AN12" s="56"/>
      <c r="AO12" s="50"/>
      <c r="AP12" s="147" t="s">
        <v>66</v>
      </c>
      <c r="AQ12" s="47" t="s">
        <v>60</v>
      </c>
      <c r="AR12" s="50"/>
      <c r="AS12" s="50"/>
      <c r="AT12" s="56"/>
      <c r="AU12" s="73"/>
      <c r="AV12" s="45"/>
      <c r="AW12" s="44"/>
      <c r="AX12" s="45"/>
    </row>
    <row r="13" spans="1:50" ht="15.75" thickBot="1" x14ac:dyDescent="0.3">
      <c r="A13" s="74"/>
      <c r="B13" s="75"/>
      <c r="C13" s="76"/>
      <c r="D13" s="76"/>
      <c r="E13" s="77"/>
      <c r="F13" s="78"/>
      <c r="G13" s="74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7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1"/>
      <c r="AM13" s="80"/>
      <c r="AN13" s="80"/>
      <c r="AO13" s="139" t="s">
        <v>67</v>
      </c>
      <c r="AP13" s="148">
        <v>0.22</v>
      </c>
      <c r="AQ13" s="82">
        <v>0.18</v>
      </c>
      <c r="AR13" s="83">
        <v>1.4999999999999999E-2</v>
      </c>
      <c r="AS13" s="84"/>
      <c r="AT13" s="80"/>
      <c r="AU13" s="85"/>
      <c r="AV13" s="81"/>
      <c r="AW13" s="86"/>
      <c r="AX13" s="87"/>
    </row>
    <row r="14" spans="1:50" x14ac:dyDescent="0.25">
      <c r="A14" s="88">
        <f>IF(B14&lt;&gt;"",1,"")</f>
        <v>1</v>
      </c>
      <c r="B14" s="89" t="s">
        <v>68</v>
      </c>
      <c r="C14" s="90"/>
      <c r="D14" s="90"/>
      <c r="E14" s="91"/>
      <c r="F14" s="92"/>
      <c r="G14" s="93">
        <f t="shared" ref="G14:G48" si="0">IF(B14="","",IF(D14="",G$99,DAY(D14))-IF(C14="",0,DAY(C14)-1))</f>
        <v>0</v>
      </c>
      <c r="H14" s="94">
        <v>21</v>
      </c>
      <c r="I14" s="95">
        <v>167</v>
      </c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>
        <f>SUM(H14,J14,L14,N14,P14,R14)</f>
        <v>21</v>
      </c>
      <c r="U14" s="96">
        <f>SUM(I14,K14,M14,O14,Q14,S14)</f>
        <v>167</v>
      </c>
      <c r="V14" s="97">
        <v>4200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8">
        <f>SUM(V14:AK14)</f>
        <v>4200</v>
      </c>
      <c r="AM14" s="99"/>
      <c r="AN14" s="99"/>
      <c r="AO14" s="100">
        <f>SUM(AL14:AN14)</f>
        <v>4200</v>
      </c>
      <c r="AP14" s="101">
        <f>ROUND(IF(AND(AO14&gt;=(3723+N("Минимальная зарплата")),G14&lt;=$G$99),IFERROR(IF(FIND("Інвалид",B14,1)&gt;0,AO14*(0.0841+N("Єдиний соціальний внесок з Інвалідів")),""),AO14*(0.22+N("Єдиний соціальний внесок з звичайних працівників"))),IF(AND(AO14&lt;(3723+N("Минимальная зарплата")),G14=$G$99),IFERROR(IF(FIND("Інвалид",B14,1)&gt;0,AO14*(0.0841+N("Єдиний соціальний внесок з Інвалідів")),""),819.06+N("Равно Минимальная зарплата 3723 умножить на 22 %")),IF(AND(G14&lt;$G$99,AO14&lt;(3723+N("Минимальная зарплата"))),IFERROR(IF(FIND("Інвалид",B14,1)&gt;0,AO14*(0.0841+N("Єдиний соціальний внесок з Інвалідів")),""),AO14*(0.22+N("Єдиний соціальний внесок з звичайних працівників")))))),2)</f>
        <v>924</v>
      </c>
      <c r="AQ14" s="102">
        <f>ROUND(MAX(0,(18%+N("налог с доходов физических лиц"))*(AO14-IFERROR(IF(FIND("Пільга 150%",B14,1)&gt;0,1321.5+N("Сумма налоговой социальной льготы 150%"),""),(881+N("Сумма налоговой социальной льготы 100%")))*(AO14&lt;=(2470+N("Предельный размер дохода")))*ISBLANK(D14))),2)</f>
        <v>756</v>
      </c>
      <c r="AR14" s="102">
        <f t="shared" ref="AR14:AR48" si="1">ROUND(AO14*$AR$13,2)</f>
        <v>63</v>
      </c>
      <c r="AS14" s="103">
        <f t="shared" ref="AS14:AS48" si="2">SUM(AQ14,AR14)</f>
        <v>819</v>
      </c>
      <c r="AT14" s="104">
        <f t="shared" ref="AT14:AT48" si="3">AO14-AS14</f>
        <v>3381</v>
      </c>
      <c r="AU14" s="102"/>
      <c r="AV14" s="100">
        <f>AT14-AU14</f>
        <v>3381</v>
      </c>
      <c r="AW14" s="105" t="str">
        <f>IFERROR(IF(B14="","",LEFTB(B14,SEARCH("|",SUBSTITUTE(B14," ","|",3))-1)),B14)</f>
        <v>Иванов И. И.</v>
      </c>
      <c r="AX14" s="106"/>
    </row>
    <row r="15" spans="1:50" x14ac:dyDescent="0.25">
      <c r="A15" s="88">
        <f>IF(B15&lt;&gt;"",A14+1,"")</f>
        <v>2</v>
      </c>
      <c r="B15" s="107" t="s">
        <v>69</v>
      </c>
      <c r="C15" s="90"/>
      <c r="D15" s="90"/>
      <c r="E15" s="94"/>
      <c r="F15" s="92"/>
      <c r="G15" s="93">
        <f t="shared" si="0"/>
        <v>0</v>
      </c>
      <c r="H15" s="94">
        <v>21</v>
      </c>
      <c r="I15" s="94">
        <v>167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6">
        <f t="shared" ref="T15:U48" si="4">SUM(H15,J15,L15,N15,P15,R15)</f>
        <v>21</v>
      </c>
      <c r="U15" s="96">
        <f t="shared" si="4"/>
        <v>167</v>
      </c>
      <c r="V15" s="108">
        <v>4100</v>
      </c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98">
        <f t="shared" ref="AL15:AL48" si="5">SUM(V15:AK15)</f>
        <v>4100</v>
      </c>
      <c r="AM15" s="109"/>
      <c r="AN15" s="109"/>
      <c r="AO15" s="100">
        <f t="shared" ref="AO15:AO48" si="6">SUM(AL15:AN15)</f>
        <v>4100</v>
      </c>
      <c r="AP15" s="101">
        <f t="shared" ref="AP15:AP48" si="7">ROUND(IF(AND(AO15&gt;=(3723+N("Минимальная зарплата")),G15&lt;=$G$99),IFERROR(IF(FIND("Інвалид",B15,1)&gt;0,AO15*(0.0841+N("Єдиний соціальний внесок з Інвалідів")),""),AO15*(0.22+N("Єдиний соціальний внесок з звичайних працівників"))),IF(AND(AO15&lt;(3723+N("Минимальная зарплата")),G15=$G$99),IFERROR(IF(FIND("Інвалид",B15,1)&gt;0,AO15*(0.0841+N("Єдиний соціальний внесок з Інвалідів")),""),819.06+N("Равно Минимальная зарплата 3723 умножить на 22 %")),IF(AND(G15&lt;$G$99,AO15&lt;(3723+N("Минимальная зарплата"))),IFERROR(IF(FIND("Інвалид",B15,1)&gt;0,AO15*(0.0841+N("Єдиний соціальний внесок з Інвалідів")),""),AO15*(0.22+N("Єдиний соціальний внесок з звичайних працівників")))))),2)</f>
        <v>902</v>
      </c>
      <c r="AQ15" s="102">
        <f t="shared" ref="AQ15:AQ48" si="8">ROUND(MAX(0,(18%+N("налог с доходов физических лиц"))*(AO15-IFERROR(IF(FIND("Пільга 150%",B15,1)&gt;0,1321.5+N("Сумма налоговой социальной льготы 150%"),""),(881+N("Сумма налоговой социальной льготы 100%")))*(AO15&lt;=(2470+N("Предельный размер дохода")))*ISBLANK(D15))),2)</f>
        <v>738</v>
      </c>
      <c r="AR15" s="102">
        <f t="shared" si="1"/>
        <v>61.5</v>
      </c>
      <c r="AS15" s="103">
        <f t="shared" si="2"/>
        <v>799.5</v>
      </c>
      <c r="AT15" s="104">
        <f t="shared" si="3"/>
        <v>3300.5</v>
      </c>
      <c r="AU15" s="110"/>
      <c r="AV15" s="111">
        <f t="shared" ref="AV15:AV48" si="9">AT15-AU15</f>
        <v>3300.5</v>
      </c>
      <c r="AW15" s="105" t="str">
        <f t="shared" ref="AW15:AW48" si="10">IFERROR(IF(B15="","",LEFTB(B15,SEARCH("|",SUBSTITUTE(B15," ","|",3))-1)),B15)</f>
        <v>Петров П. П.</v>
      </c>
      <c r="AX15" s="112"/>
    </row>
    <row r="16" spans="1:50" x14ac:dyDescent="0.25">
      <c r="A16" s="88">
        <f t="shared" ref="A16:A48" si="11">IF(B16&lt;&gt;"",A15+1,"")</f>
        <v>3</v>
      </c>
      <c r="B16" s="107" t="s">
        <v>70</v>
      </c>
      <c r="C16" s="90"/>
      <c r="D16" s="90"/>
      <c r="E16" s="94"/>
      <c r="F16" s="92"/>
      <c r="G16" s="93">
        <f t="shared" si="0"/>
        <v>0</v>
      </c>
      <c r="H16" s="94">
        <v>21</v>
      </c>
      <c r="I16" s="94">
        <v>167</v>
      </c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6">
        <f t="shared" si="4"/>
        <v>21</v>
      </c>
      <c r="U16" s="96">
        <f t="shared" si="4"/>
        <v>167</v>
      </c>
      <c r="V16" s="108">
        <v>4150</v>
      </c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98">
        <f t="shared" si="5"/>
        <v>4150</v>
      </c>
      <c r="AM16" s="109"/>
      <c r="AN16" s="109"/>
      <c r="AO16" s="100">
        <f t="shared" si="6"/>
        <v>4150</v>
      </c>
      <c r="AP16" s="101">
        <f t="shared" si="7"/>
        <v>913</v>
      </c>
      <c r="AQ16" s="102">
        <f t="shared" si="8"/>
        <v>747</v>
      </c>
      <c r="AR16" s="102">
        <f t="shared" si="1"/>
        <v>62.25</v>
      </c>
      <c r="AS16" s="103">
        <f t="shared" si="2"/>
        <v>809.25</v>
      </c>
      <c r="AT16" s="104">
        <f t="shared" si="3"/>
        <v>3340.75</v>
      </c>
      <c r="AU16" s="110"/>
      <c r="AV16" s="111">
        <f t="shared" si="9"/>
        <v>3340.75</v>
      </c>
      <c r="AW16" s="105" t="str">
        <f t="shared" si="10"/>
        <v>Сидоров С. С.</v>
      </c>
      <c r="AX16" s="112"/>
    </row>
    <row r="17" spans="1:50" x14ac:dyDescent="0.25">
      <c r="A17" s="88">
        <f t="shared" si="11"/>
        <v>4</v>
      </c>
      <c r="B17" s="107" t="s">
        <v>71</v>
      </c>
      <c r="C17" s="90"/>
      <c r="D17" s="90"/>
      <c r="E17" s="94" t="s">
        <v>72</v>
      </c>
      <c r="F17" s="92">
        <v>24</v>
      </c>
      <c r="G17" s="93">
        <f t="shared" si="0"/>
        <v>0</v>
      </c>
      <c r="H17" s="94">
        <v>8</v>
      </c>
      <c r="I17" s="94">
        <v>63</v>
      </c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6">
        <f t="shared" si="4"/>
        <v>8</v>
      </c>
      <c r="U17" s="96">
        <f t="shared" si="4"/>
        <v>63</v>
      </c>
      <c r="V17" s="108">
        <v>1471</v>
      </c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98">
        <f t="shared" si="5"/>
        <v>1471</v>
      </c>
      <c r="AM17" s="109">
        <v>2813.28</v>
      </c>
      <c r="AN17" s="109"/>
      <c r="AO17" s="100">
        <f t="shared" si="6"/>
        <v>4284.2800000000007</v>
      </c>
      <c r="AP17" s="101">
        <f t="shared" si="7"/>
        <v>942.54</v>
      </c>
      <c r="AQ17" s="102">
        <f t="shared" si="8"/>
        <v>771.17</v>
      </c>
      <c r="AR17" s="102">
        <f t="shared" si="1"/>
        <v>64.260000000000005</v>
      </c>
      <c r="AS17" s="103">
        <f t="shared" si="2"/>
        <v>835.43</v>
      </c>
      <c r="AT17" s="104">
        <f t="shared" si="3"/>
        <v>3448.8500000000008</v>
      </c>
      <c r="AU17" s="113"/>
      <c r="AV17" s="111">
        <f t="shared" si="9"/>
        <v>3448.8500000000008</v>
      </c>
      <c r="AW17" s="105" t="str">
        <f t="shared" si="10"/>
        <v>Иваненко И. И.</v>
      </c>
      <c r="AX17" s="112"/>
    </row>
    <row r="18" spans="1:50" x14ac:dyDescent="0.25">
      <c r="A18" s="88">
        <f>IF(B18&lt;&gt;"",A17+1,"")</f>
        <v>5</v>
      </c>
      <c r="B18" s="107" t="s">
        <v>73</v>
      </c>
      <c r="C18" s="90"/>
      <c r="D18" s="90"/>
      <c r="E18" s="94"/>
      <c r="F18" s="92"/>
      <c r="G18" s="93">
        <f t="shared" si="0"/>
        <v>0</v>
      </c>
      <c r="H18" s="94">
        <v>21</v>
      </c>
      <c r="I18" s="94">
        <v>167</v>
      </c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6">
        <f t="shared" si="4"/>
        <v>21</v>
      </c>
      <c r="U18" s="96">
        <f t="shared" si="4"/>
        <v>167</v>
      </c>
      <c r="V18" s="108">
        <v>4000</v>
      </c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98">
        <f t="shared" si="5"/>
        <v>4000</v>
      </c>
      <c r="AM18" s="109"/>
      <c r="AN18" s="109"/>
      <c r="AO18" s="100">
        <f t="shared" si="6"/>
        <v>4000</v>
      </c>
      <c r="AP18" s="101">
        <f t="shared" si="7"/>
        <v>880</v>
      </c>
      <c r="AQ18" s="102">
        <f t="shared" si="8"/>
        <v>720</v>
      </c>
      <c r="AR18" s="102">
        <f t="shared" si="1"/>
        <v>60</v>
      </c>
      <c r="AS18" s="103">
        <f t="shared" si="2"/>
        <v>780</v>
      </c>
      <c r="AT18" s="104">
        <f t="shared" si="3"/>
        <v>3220</v>
      </c>
      <c r="AU18" s="110"/>
      <c r="AV18" s="111">
        <f t="shared" si="9"/>
        <v>3220</v>
      </c>
      <c r="AW18" s="105" t="str">
        <f t="shared" si="10"/>
        <v>Петренко П. П.</v>
      </c>
      <c r="AX18" s="112"/>
    </row>
    <row r="19" spans="1:50" x14ac:dyDescent="0.25">
      <c r="A19" s="88">
        <f t="shared" si="11"/>
        <v>6</v>
      </c>
      <c r="B19" s="107" t="s">
        <v>74</v>
      </c>
      <c r="C19" s="90">
        <v>43173</v>
      </c>
      <c r="D19" s="90"/>
      <c r="E19" s="94"/>
      <c r="F19" s="92"/>
      <c r="G19" s="93">
        <f t="shared" si="0"/>
        <v>-13</v>
      </c>
      <c r="H19" s="94">
        <v>13</v>
      </c>
      <c r="I19" s="94">
        <v>104</v>
      </c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6">
        <f t="shared" si="4"/>
        <v>13</v>
      </c>
      <c r="U19" s="96">
        <f t="shared" si="4"/>
        <v>104</v>
      </c>
      <c r="V19" s="108">
        <v>2491</v>
      </c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98">
        <f t="shared" si="5"/>
        <v>2491</v>
      </c>
      <c r="AM19" s="109"/>
      <c r="AN19" s="109"/>
      <c r="AO19" s="100">
        <f t="shared" si="6"/>
        <v>2491</v>
      </c>
      <c r="AP19" s="101">
        <f t="shared" si="7"/>
        <v>548.02</v>
      </c>
      <c r="AQ19" s="102">
        <f t="shared" si="8"/>
        <v>448.38</v>
      </c>
      <c r="AR19" s="102">
        <f t="shared" si="1"/>
        <v>37.369999999999997</v>
      </c>
      <c r="AS19" s="103">
        <f t="shared" si="2"/>
        <v>485.75</v>
      </c>
      <c r="AT19" s="104">
        <f t="shared" si="3"/>
        <v>2005.25</v>
      </c>
      <c r="AU19" s="113"/>
      <c r="AV19" s="111">
        <f t="shared" si="9"/>
        <v>2005.25</v>
      </c>
      <c r="AW19" s="105" t="str">
        <f t="shared" si="10"/>
        <v>Сергеев С. С.</v>
      </c>
      <c r="AX19" s="112"/>
    </row>
    <row r="20" spans="1:50" x14ac:dyDescent="0.25">
      <c r="A20" s="88">
        <f t="shared" si="11"/>
        <v>7</v>
      </c>
      <c r="B20" s="107" t="s">
        <v>75</v>
      </c>
      <c r="C20" s="90"/>
      <c r="D20" s="90"/>
      <c r="E20" s="94"/>
      <c r="F20" s="92"/>
      <c r="G20" s="93">
        <f t="shared" si="0"/>
        <v>0</v>
      </c>
      <c r="H20" s="94">
        <v>21</v>
      </c>
      <c r="I20" s="94">
        <v>167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6">
        <f t="shared" si="4"/>
        <v>21</v>
      </c>
      <c r="U20" s="96">
        <f t="shared" si="4"/>
        <v>167</v>
      </c>
      <c r="V20" s="108">
        <v>3730</v>
      </c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98">
        <f t="shared" si="5"/>
        <v>3730</v>
      </c>
      <c r="AM20" s="109"/>
      <c r="AN20" s="109"/>
      <c r="AO20" s="100">
        <f t="shared" si="6"/>
        <v>3730</v>
      </c>
      <c r="AP20" s="101">
        <f t="shared" si="7"/>
        <v>820.6</v>
      </c>
      <c r="AQ20" s="102">
        <f t="shared" si="8"/>
        <v>671.4</v>
      </c>
      <c r="AR20" s="102">
        <f t="shared" si="1"/>
        <v>55.95</v>
      </c>
      <c r="AS20" s="103">
        <f t="shared" si="2"/>
        <v>727.35</v>
      </c>
      <c r="AT20" s="104">
        <f t="shared" si="3"/>
        <v>3002.65</v>
      </c>
      <c r="AU20" s="110"/>
      <c r="AV20" s="111">
        <f t="shared" si="9"/>
        <v>3002.65</v>
      </c>
      <c r="AW20" s="105" t="str">
        <f t="shared" si="10"/>
        <v>Сергиенко В. Н.</v>
      </c>
      <c r="AX20" s="112"/>
    </row>
    <row r="21" spans="1:50" x14ac:dyDescent="0.25">
      <c r="A21" s="88">
        <f t="shared" si="11"/>
        <v>8</v>
      </c>
      <c r="B21" s="114" t="s">
        <v>76</v>
      </c>
      <c r="C21" s="90"/>
      <c r="D21" s="90"/>
      <c r="E21" s="94"/>
      <c r="F21" s="92"/>
      <c r="G21" s="93">
        <f t="shared" si="0"/>
        <v>0</v>
      </c>
      <c r="H21" s="94">
        <v>21</v>
      </c>
      <c r="I21" s="94">
        <v>167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6">
        <f t="shared" si="4"/>
        <v>21</v>
      </c>
      <c r="U21" s="96">
        <f t="shared" si="4"/>
        <v>167</v>
      </c>
      <c r="V21" s="108"/>
      <c r="W21" s="108">
        <v>3723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98">
        <f t="shared" si="5"/>
        <v>3723</v>
      </c>
      <c r="AM21" s="109"/>
      <c r="AN21" s="109"/>
      <c r="AO21" s="100">
        <f t="shared" si="6"/>
        <v>3723</v>
      </c>
      <c r="AP21" s="101">
        <f t="shared" si="7"/>
        <v>819.06</v>
      </c>
      <c r="AQ21" s="102">
        <f t="shared" si="8"/>
        <v>670.14</v>
      </c>
      <c r="AR21" s="102">
        <f>ROUND(AO21*$AR$13,2)</f>
        <v>55.85</v>
      </c>
      <c r="AS21" s="103">
        <f>SUM(AQ21,AR21)</f>
        <v>725.99</v>
      </c>
      <c r="AT21" s="104">
        <f t="shared" si="3"/>
        <v>2997.01</v>
      </c>
      <c r="AU21" s="110"/>
      <c r="AV21" s="111">
        <f t="shared" si="9"/>
        <v>2997.01</v>
      </c>
      <c r="AW21" s="105" t="str">
        <f t="shared" si="10"/>
        <v>Травкин С. Л.</v>
      </c>
      <c r="AX21" s="112"/>
    </row>
    <row r="22" spans="1:50" x14ac:dyDescent="0.25">
      <c r="A22" s="88">
        <f t="shared" si="11"/>
        <v>9</v>
      </c>
      <c r="B22" s="107" t="s">
        <v>77</v>
      </c>
      <c r="C22" s="90"/>
      <c r="D22" s="90"/>
      <c r="E22" s="94"/>
      <c r="F22" s="92"/>
      <c r="G22" s="93">
        <f t="shared" si="0"/>
        <v>0</v>
      </c>
      <c r="H22" s="94">
        <v>21</v>
      </c>
      <c r="I22" s="94">
        <v>167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6">
        <f t="shared" si="4"/>
        <v>21</v>
      </c>
      <c r="U22" s="96">
        <f t="shared" si="4"/>
        <v>167</v>
      </c>
      <c r="V22" s="108"/>
      <c r="W22" s="108">
        <v>3723</v>
      </c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98">
        <f t="shared" si="5"/>
        <v>3723</v>
      </c>
      <c r="AM22" s="109"/>
      <c r="AN22" s="109"/>
      <c r="AO22" s="100">
        <f t="shared" si="6"/>
        <v>3723</v>
      </c>
      <c r="AP22" s="101">
        <f t="shared" si="7"/>
        <v>819.06</v>
      </c>
      <c r="AQ22" s="102">
        <f t="shared" si="8"/>
        <v>670.14</v>
      </c>
      <c r="AR22" s="102">
        <f t="shared" si="1"/>
        <v>55.85</v>
      </c>
      <c r="AS22" s="103">
        <f t="shared" si="2"/>
        <v>725.99</v>
      </c>
      <c r="AT22" s="104">
        <f t="shared" si="3"/>
        <v>2997.01</v>
      </c>
      <c r="AU22" s="110"/>
      <c r="AV22" s="111">
        <f t="shared" si="9"/>
        <v>2997.01</v>
      </c>
      <c r="AW22" s="105" t="str">
        <f t="shared" si="10"/>
        <v>Пономарёв В. О.</v>
      </c>
      <c r="AX22" s="112"/>
    </row>
    <row r="23" spans="1:50" x14ac:dyDescent="0.25">
      <c r="A23" s="88">
        <f t="shared" si="11"/>
        <v>10</v>
      </c>
      <c r="B23" s="107" t="s">
        <v>78</v>
      </c>
      <c r="C23" s="90"/>
      <c r="D23" s="90"/>
      <c r="E23" s="94"/>
      <c r="F23" s="92"/>
      <c r="G23" s="93">
        <f t="shared" si="0"/>
        <v>0</v>
      </c>
      <c r="H23" s="94">
        <v>7.5</v>
      </c>
      <c r="I23" s="94">
        <v>58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6">
        <f t="shared" si="4"/>
        <v>7.5</v>
      </c>
      <c r="U23" s="96">
        <f t="shared" si="4"/>
        <v>58</v>
      </c>
      <c r="V23" s="108"/>
      <c r="W23" s="108"/>
      <c r="X23" s="108"/>
      <c r="Y23" s="108"/>
      <c r="Z23" s="108">
        <v>2598</v>
      </c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98">
        <f t="shared" si="5"/>
        <v>2598</v>
      </c>
      <c r="AM23" s="109"/>
      <c r="AN23" s="109"/>
      <c r="AO23" s="100">
        <f t="shared" si="6"/>
        <v>2598</v>
      </c>
      <c r="AP23" s="101">
        <f t="shared" si="7"/>
        <v>819.06</v>
      </c>
      <c r="AQ23" s="102">
        <f t="shared" si="8"/>
        <v>467.64</v>
      </c>
      <c r="AR23" s="102">
        <f t="shared" si="1"/>
        <v>38.97</v>
      </c>
      <c r="AS23" s="103">
        <f t="shared" si="2"/>
        <v>506.61</v>
      </c>
      <c r="AT23" s="104">
        <f t="shared" si="3"/>
        <v>2091.39</v>
      </c>
      <c r="AU23" s="110"/>
      <c r="AV23" s="111">
        <f t="shared" si="9"/>
        <v>2091.39</v>
      </c>
      <c r="AW23" s="105" t="str">
        <f t="shared" si="10"/>
        <v>Щеглов С. С.</v>
      </c>
      <c r="AX23" s="112"/>
    </row>
    <row r="24" spans="1:50" x14ac:dyDescent="0.25">
      <c r="A24" s="88">
        <f t="shared" si="11"/>
        <v>11</v>
      </c>
      <c r="B24" s="107" t="s">
        <v>79</v>
      </c>
      <c r="C24" s="90"/>
      <c r="D24" s="90"/>
      <c r="E24" s="94"/>
      <c r="F24" s="92"/>
      <c r="G24" s="93">
        <f t="shared" si="0"/>
        <v>0</v>
      </c>
      <c r="H24" s="94">
        <v>21</v>
      </c>
      <c r="I24" s="94">
        <v>167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6">
        <f t="shared" si="4"/>
        <v>21</v>
      </c>
      <c r="U24" s="96">
        <f t="shared" si="4"/>
        <v>167</v>
      </c>
      <c r="V24" s="108"/>
      <c r="W24" s="108"/>
      <c r="X24" s="108"/>
      <c r="Y24" s="108"/>
      <c r="Z24" s="108">
        <v>3783</v>
      </c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98">
        <f t="shared" si="5"/>
        <v>3783</v>
      </c>
      <c r="AM24" s="109"/>
      <c r="AN24" s="109"/>
      <c r="AO24" s="100">
        <f t="shared" si="6"/>
        <v>3783</v>
      </c>
      <c r="AP24" s="101">
        <f t="shared" si="7"/>
        <v>832.26</v>
      </c>
      <c r="AQ24" s="102">
        <f t="shared" si="8"/>
        <v>680.94</v>
      </c>
      <c r="AR24" s="102">
        <f t="shared" si="1"/>
        <v>56.75</v>
      </c>
      <c r="AS24" s="103">
        <f t="shared" si="2"/>
        <v>737.69</v>
      </c>
      <c r="AT24" s="104">
        <f t="shared" si="3"/>
        <v>3045.31</v>
      </c>
      <c r="AU24" s="110"/>
      <c r="AV24" s="111">
        <f t="shared" si="9"/>
        <v>3045.31</v>
      </c>
      <c r="AW24" s="105" t="str">
        <f t="shared" si="10"/>
        <v>Дроздов М. М.</v>
      </c>
      <c r="AX24" s="112"/>
    </row>
    <row r="25" spans="1:50" x14ac:dyDescent="0.25">
      <c r="A25" s="88">
        <f t="shared" si="11"/>
        <v>12</v>
      </c>
      <c r="B25" s="107" t="s">
        <v>80</v>
      </c>
      <c r="C25" s="90"/>
      <c r="D25" s="90"/>
      <c r="E25" s="94"/>
      <c r="F25" s="92"/>
      <c r="G25" s="93">
        <f t="shared" si="0"/>
        <v>0</v>
      </c>
      <c r="H25" s="94">
        <v>21</v>
      </c>
      <c r="I25" s="94">
        <v>167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6">
        <f t="shared" si="4"/>
        <v>21</v>
      </c>
      <c r="U25" s="96">
        <f t="shared" si="4"/>
        <v>167</v>
      </c>
      <c r="V25" s="108"/>
      <c r="W25" s="108">
        <v>3723</v>
      </c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98">
        <f t="shared" si="5"/>
        <v>3723</v>
      </c>
      <c r="AM25" s="109"/>
      <c r="AN25" s="109"/>
      <c r="AO25" s="100">
        <f t="shared" si="6"/>
        <v>3723</v>
      </c>
      <c r="AP25" s="101">
        <f t="shared" si="7"/>
        <v>819.06</v>
      </c>
      <c r="AQ25" s="102">
        <f t="shared" si="8"/>
        <v>670.14</v>
      </c>
      <c r="AR25" s="102">
        <f t="shared" si="1"/>
        <v>55.85</v>
      </c>
      <c r="AS25" s="103">
        <f t="shared" si="2"/>
        <v>725.99</v>
      </c>
      <c r="AT25" s="104">
        <f t="shared" si="3"/>
        <v>2997.01</v>
      </c>
      <c r="AU25" s="110"/>
      <c r="AV25" s="111">
        <f t="shared" si="9"/>
        <v>2997.01</v>
      </c>
      <c r="AW25" s="105" t="str">
        <f t="shared" si="10"/>
        <v>Синичкин П. П.</v>
      </c>
      <c r="AX25" s="112"/>
    </row>
    <row r="26" spans="1:50" x14ac:dyDescent="0.25">
      <c r="A26" s="88">
        <f t="shared" si="11"/>
        <v>13</v>
      </c>
      <c r="B26" s="107" t="s">
        <v>81</v>
      </c>
      <c r="C26" s="90"/>
      <c r="D26" s="90"/>
      <c r="E26" s="94"/>
      <c r="F26" s="92"/>
      <c r="G26" s="93">
        <f>IF(B26="","",IF(D26="",G$99,DAY(D26))-IF(C26="",0,DAY(C26)-1))</f>
        <v>0</v>
      </c>
      <c r="H26" s="94">
        <v>1</v>
      </c>
      <c r="I26" s="115">
        <v>8</v>
      </c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96">
        <f t="shared" si="4"/>
        <v>1</v>
      </c>
      <c r="U26" s="96">
        <f t="shared" si="4"/>
        <v>8</v>
      </c>
      <c r="V26" s="108"/>
      <c r="W26" s="108"/>
      <c r="X26" s="108"/>
      <c r="Y26" s="108"/>
      <c r="Z26" s="108"/>
      <c r="AA26" s="108">
        <v>320</v>
      </c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98">
        <f t="shared" si="5"/>
        <v>320</v>
      </c>
      <c r="AM26" s="109"/>
      <c r="AN26" s="109"/>
      <c r="AO26" s="100">
        <f t="shared" si="6"/>
        <v>320</v>
      </c>
      <c r="AP26" s="101">
        <f t="shared" si="7"/>
        <v>819.06</v>
      </c>
      <c r="AQ26" s="102">
        <f t="shared" si="8"/>
        <v>0</v>
      </c>
      <c r="AR26" s="102">
        <f t="shared" si="1"/>
        <v>4.8</v>
      </c>
      <c r="AS26" s="103">
        <f t="shared" si="2"/>
        <v>4.8</v>
      </c>
      <c r="AT26" s="104">
        <f t="shared" si="3"/>
        <v>315.2</v>
      </c>
      <c r="AU26" s="110"/>
      <c r="AV26" s="111">
        <f t="shared" si="9"/>
        <v>315.2</v>
      </c>
      <c r="AW26" s="105" t="str">
        <f t="shared" si="10"/>
        <v>Курочкин М. Т.</v>
      </c>
      <c r="AX26" s="116"/>
    </row>
    <row r="27" spans="1:50" x14ac:dyDescent="0.25">
      <c r="A27" s="88">
        <f t="shared" si="11"/>
        <v>14</v>
      </c>
      <c r="B27" s="114" t="s">
        <v>82</v>
      </c>
      <c r="C27" s="90"/>
      <c r="D27" s="90"/>
      <c r="E27" s="94"/>
      <c r="F27" s="92"/>
      <c r="G27" s="93">
        <f>IF(B27="","",IF(D27="",G$99,DAY(D27))-IF(C27="",0,DAY(C27)-1))</f>
        <v>0</v>
      </c>
      <c r="H27" s="94">
        <v>21</v>
      </c>
      <c r="I27" s="117">
        <v>167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8">
        <f t="shared" si="4"/>
        <v>21</v>
      </c>
      <c r="U27" s="118">
        <f t="shared" si="4"/>
        <v>167</v>
      </c>
      <c r="V27" s="108"/>
      <c r="W27" s="108"/>
      <c r="X27" s="108">
        <v>3723</v>
      </c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98">
        <f t="shared" si="5"/>
        <v>3723</v>
      </c>
      <c r="AM27" s="109"/>
      <c r="AN27" s="109"/>
      <c r="AO27" s="100">
        <f t="shared" si="6"/>
        <v>3723</v>
      </c>
      <c r="AP27" s="101">
        <f t="shared" si="7"/>
        <v>313.10000000000002</v>
      </c>
      <c r="AQ27" s="102">
        <f t="shared" si="8"/>
        <v>670.14</v>
      </c>
      <c r="AR27" s="102">
        <f t="shared" si="1"/>
        <v>55.85</v>
      </c>
      <c r="AS27" s="103">
        <f t="shared" si="2"/>
        <v>725.99</v>
      </c>
      <c r="AT27" s="104">
        <f t="shared" si="3"/>
        <v>2997.01</v>
      </c>
      <c r="AU27" s="119"/>
      <c r="AV27" s="111">
        <f t="shared" si="9"/>
        <v>2997.01</v>
      </c>
      <c r="AW27" s="105" t="str">
        <f t="shared" si="10"/>
        <v>Прокопенко О. О.</v>
      </c>
      <c r="AX27" s="120"/>
    </row>
    <row r="28" spans="1:50" x14ac:dyDescent="0.25">
      <c r="A28" s="88">
        <f t="shared" si="11"/>
        <v>15</v>
      </c>
      <c r="B28" s="107" t="s">
        <v>83</v>
      </c>
      <c r="C28" s="90"/>
      <c r="D28" s="90"/>
      <c r="E28" s="94"/>
      <c r="F28" s="92"/>
      <c r="G28" s="93">
        <f t="shared" si="0"/>
        <v>0</v>
      </c>
      <c r="H28" s="94">
        <v>21</v>
      </c>
      <c r="I28" s="94">
        <v>167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6">
        <f t="shared" si="4"/>
        <v>21</v>
      </c>
      <c r="U28" s="96">
        <f t="shared" si="4"/>
        <v>167</v>
      </c>
      <c r="V28" s="108"/>
      <c r="W28" s="108"/>
      <c r="X28" s="108">
        <v>3723</v>
      </c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98">
        <f t="shared" si="5"/>
        <v>3723</v>
      </c>
      <c r="AM28" s="109"/>
      <c r="AN28" s="109"/>
      <c r="AO28" s="100">
        <f t="shared" si="6"/>
        <v>3723</v>
      </c>
      <c r="AP28" s="101">
        <f t="shared" si="7"/>
        <v>819.06</v>
      </c>
      <c r="AQ28" s="102">
        <f t="shared" si="8"/>
        <v>670.14</v>
      </c>
      <c r="AR28" s="102">
        <f t="shared" si="1"/>
        <v>55.85</v>
      </c>
      <c r="AS28" s="103">
        <f t="shared" si="2"/>
        <v>725.99</v>
      </c>
      <c r="AT28" s="104">
        <f t="shared" si="3"/>
        <v>2997.01</v>
      </c>
      <c r="AU28" s="110"/>
      <c r="AV28" s="111">
        <f t="shared" si="9"/>
        <v>2997.01</v>
      </c>
      <c r="AW28" s="105" t="str">
        <f t="shared" si="10"/>
        <v>Козлов С. Б.</v>
      </c>
      <c r="AX28" s="112"/>
    </row>
    <row r="29" spans="1:50" x14ac:dyDescent="0.25">
      <c r="A29" s="88">
        <f t="shared" si="11"/>
        <v>16</v>
      </c>
      <c r="B29" s="121" t="s">
        <v>84</v>
      </c>
      <c r="C29" s="90"/>
      <c r="D29" s="90"/>
      <c r="E29" s="94"/>
      <c r="F29" s="92"/>
      <c r="G29" s="93">
        <f t="shared" si="0"/>
        <v>0</v>
      </c>
      <c r="H29" s="94">
        <v>1</v>
      </c>
      <c r="I29" s="117">
        <v>8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8">
        <f t="shared" si="4"/>
        <v>1</v>
      </c>
      <c r="U29" s="118">
        <f t="shared" si="4"/>
        <v>8</v>
      </c>
      <c r="V29" s="108"/>
      <c r="W29" s="108"/>
      <c r="X29" s="108"/>
      <c r="Y29" s="108"/>
      <c r="Z29" s="108"/>
      <c r="AA29" s="108">
        <v>210</v>
      </c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98">
        <f t="shared" si="5"/>
        <v>210</v>
      </c>
      <c r="AM29" s="122"/>
      <c r="AN29" s="122"/>
      <c r="AO29" s="100">
        <f t="shared" si="6"/>
        <v>210</v>
      </c>
      <c r="AP29" s="101">
        <f t="shared" si="7"/>
        <v>819.06</v>
      </c>
      <c r="AQ29" s="102">
        <f t="shared" si="8"/>
        <v>0</v>
      </c>
      <c r="AR29" s="102">
        <f t="shared" si="1"/>
        <v>3.15</v>
      </c>
      <c r="AS29" s="103">
        <f t="shared" si="2"/>
        <v>3.15</v>
      </c>
      <c r="AT29" s="104">
        <f t="shared" si="3"/>
        <v>206.85</v>
      </c>
      <c r="AU29" s="113"/>
      <c r="AV29" s="111">
        <f t="shared" si="9"/>
        <v>206.85</v>
      </c>
      <c r="AW29" s="105" t="str">
        <f t="shared" si="10"/>
        <v>Соловьёв Н. Е.</v>
      </c>
      <c r="AX29" s="112"/>
    </row>
    <row r="30" spans="1:50" x14ac:dyDescent="0.25">
      <c r="A30" s="88">
        <f t="shared" si="11"/>
        <v>17</v>
      </c>
      <c r="B30" s="107" t="s">
        <v>85</v>
      </c>
      <c r="C30" s="90"/>
      <c r="D30" s="90"/>
      <c r="E30" s="94"/>
      <c r="F30" s="92"/>
      <c r="G30" s="93">
        <f t="shared" si="0"/>
        <v>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6">
        <f t="shared" si="4"/>
        <v>0</v>
      </c>
      <c r="U30" s="96">
        <f t="shared" si="4"/>
        <v>0</v>
      </c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98">
        <f t="shared" si="5"/>
        <v>0</v>
      </c>
      <c r="AM30" s="109"/>
      <c r="AN30" s="109"/>
      <c r="AO30" s="100">
        <f t="shared" si="6"/>
        <v>0</v>
      </c>
      <c r="AP30" s="101">
        <f t="shared" si="7"/>
        <v>819.06</v>
      </c>
      <c r="AQ30" s="102">
        <f t="shared" si="8"/>
        <v>0</v>
      </c>
      <c r="AR30" s="102">
        <f t="shared" si="1"/>
        <v>0</v>
      </c>
      <c r="AS30" s="103">
        <f t="shared" si="2"/>
        <v>0</v>
      </c>
      <c r="AT30" s="104">
        <f t="shared" si="3"/>
        <v>0</v>
      </c>
      <c r="AU30" s="113"/>
      <c r="AV30" s="111">
        <f t="shared" si="9"/>
        <v>0</v>
      </c>
      <c r="AW30" s="105" t="str">
        <f t="shared" si="10"/>
        <v>Цветков С. Т.</v>
      </c>
      <c r="AX30" s="112"/>
    </row>
    <row r="31" spans="1:50" x14ac:dyDescent="0.25">
      <c r="A31" s="88">
        <f t="shared" si="11"/>
        <v>18</v>
      </c>
      <c r="B31" s="107" t="s">
        <v>86</v>
      </c>
      <c r="C31" s="90"/>
      <c r="D31" s="90"/>
      <c r="E31" s="94"/>
      <c r="F31" s="92"/>
      <c r="G31" s="93">
        <f t="shared" si="0"/>
        <v>0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6">
        <f t="shared" si="4"/>
        <v>0</v>
      </c>
      <c r="U31" s="96">
        <f t="shared" si="4"/>
        <v>0</v>
      </c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98">
        <f t="shared" si="5"/>
        <v>0</v>
      </c>
      <c r="AM31" s="109"/>
      <c r="AN31" s="109"/>
      <c r="AO31" s="100">
        <f t="shared" si="6"/>
        <v>0</v>
      </c>
      <c r="AP31" s="101">
        <f t="shared" si="7"/>
        <v>819.06</v>
      </c>
      <c r="AQ31" s="102">
        <f t="shared" si="8"/>
        <v>0</v>
      </c>
      <c r="AR31" s="102">
        <f t="shared" si="1"/>
        <v>0</v>
      </c>
      <c r="AS31" s="103">
        <f t="shared" si="2"/>
        <v>0</v>
      </c>
      <c r="AT31" s="104">
        <f t="shared" si="3"/>
        <v>0</v>
      </c>
      <c r="AU31" s="113"/>
      <c r="AV31" s="111">
        <f>AT31-AU31</f>
        <v>0</v>
      </c>
      <c r="AW31" s="105" t="str">
        <f t="shared" si="10"/>
        <v>Фролов Ф. А.</v>
      </c>
      <c r="AX31" s="112"/>
    </row>
    <row r="32" spans="1:50" x14ac:dyDescent="0.25">
      <c r="A32" s="88">
        <f t="shared" si="11"/>
        <v>19</v>
      </c>
      <c r="B32" s="107" t="s">
        <v>87</v>
      </c>
      <c r="C32" s="90"/>
      <c r="D32" s="90"/>
      <c r="E32" s="94"/>
      <c r="F32" s="92"/>
      <c r="G32" s="93">
        <f t="shared" si="0"/>
        <v>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6">
        <f t="shared" si="4"/>
        <v>0</v>
      </c>
      <c r="U32" s="96">
        <f t="shared" si="4"/>
        <v>0</v>
      </c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98">
        <f t="shared" si="5"/>
        <v>0</v>
      </c>
      <c r="AM32" s="109"/>
      <c r="AN32" s="109"/>
      <c r="AO32" s="100">
        <f t="shared" si="6"/>
        <v>0</v>
      </c>
      <c r="AP32" s="101">
        <f t="shared" si="7"/>
        <v>819.06</v>
      </c>
      <c r="AQ32" s="102">
        <f t="shared" si="8"/>
        <v>0</v>
      </c>
      <c r="AR32" s="102">
        <f t="shared" si="1"/>
        <v>0</v>
      </c>
      <c r="AS32" s="103">
        <f t="shared" si="2"/>
        <v>0</v>
      </c>
      <c r="AT32" s="104">
        <f t="shared" si="3"/>
        <v>0</v>
      </c>
      <c r="AU32" s="2"/>
      <c r="AV32" s="111">
        <f t="shared" si="9"/>
        <v>0</v>
      </c>
      <c r="AW32" s="105" t="str">
        <f t="shared" si="10"/>
        <v>Зуев М. И.</v>
      </c>
      <c r="AX32" s="20"/>
    </row>
    <row r="33" spans="1:50" x14ac:dyDescent="0.25">
      <c r="A33" s="88">
        <f t="shared" si="11"/>
        <v>20</v>
      </c>
      <c r="B33" s="107" t="s">
        <v>88</v>
      </c>
      <c r="C33" s="90"/>
      <c r="D33" s="90"/>
      <c r="E33" s="94"/>
      <c r="F33" s="92"/>
      <c r="G33" s="93">
        <f t="shared" si="0"/>
        <v>0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23">
        <f t="shared" si="4"/>
        <v>0</v>
      </c>
      <c r="U33" s="123">
        <f t="shared" si="4"/>
        <v>0</v>
      </c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19">
        <f t="shared" si="5"/>
        <v>0</v>
      </c>
      <c r="AM33" s="109"/>
      <c r="AN33" s="109"/>
      <c r="AO33" s="111">
        <f t="shared" si="6"/>
        <v>0</v>
      </c>
      <c r="AP33" s="101">
        <f t="shared" si="7"/>
        <v>819.06</v>
      </c>
      <c r="AQ33" s="102">
        <f t="shared" si="8"/>
        <v>0</v>
      </c>
      <c r="AR33" s="110">
        <f t="shared" si="1"/>
        <v>0</v>
      </c>
      <c r="AS33" s="124">
        <f t="shared" si="2"/>
        <v>0</v>
      </c>
      <c r="AT33" s="119">
        <f t="shared" si="3"/>
        <v>0</v>
      </c>
      <c r="AU33" s="110"/>
      <c r="AV33" s="111">
        <f t="shared" si="9"/>
        <v>0</v>
      </c>
      <c r="AW33" s="105" t="str">
        <f t="shared" si="10"/>
        <v>Панов С. И.</v>
      </c>
      <c r="AX33" s="20"/>
    </row>
    <row r="34" spans="1:50" x14ac:dyDescent="0.25">
      <c r="A34" s="88">
        <f t="shared" si="11"/>
        <v>21</v>
      </c>
      <c r="B34" s="107" t="s">
        <v>89</v>
      </c>
      <c r="C34" s="90"/>
      <c r="D34" s="90"/>
      <c r="E34" s="94"/>
      <c r="F34" s="92"/>
      <c r="G34" s="93">
        <f t="shared" si="0"/>
        <v>0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6">
        <f t="shared" si="4"/>
        <v>0</v>
      </c>
      <c r="U34" s="96">
        <f t="shared" si="4"/>
        <v>0</v>
      </c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98">
        <f t="shared" si="5"/>
        <v>0</v>
      </c>
      <c r="AM34" s="109"/>
      <c r="AN34" s="109"/>
      <c r="AO34" s="100">
        <f t="shared" si="6"/>
        <v>0</v>
      </c>
      <c r="AP34" s="101">
        <f t="shared" si="7"/>
        <v>819.06</v>
      </c>
      <c r="AQ34" s="102">
        <f t="shared" si="8"/>
        <v>0</v>
      </c>
      <c r="AR34" s="102">
        <f t="shared" si="1"/>
        <v>0</v>
      </c>
      <c r="AS34" s="103">
        <f t="shared" si="2"/>
        <v>0</v>
      </c>
      <c r="AT34" s="104">
        <f t="shared" si="3"/>
        <v>0</v>
      </c>
      <c r="AU34" s="110"/>
      <c r="AV34" s="111">
        <f t="shared" si="9"/>
        <v>0</v>
      </c>
      <c r="AW34" s="105" t="str">
        <f t="shared" si="10"/>
        <v>Кабанов С. С.</v>
      </c>
      <c r="AX34" s="112"/>
    </row>
    <row r="35" spans="1:50" x14ac:dyDescent="0.25">
      <c r="A35" s="88">
        <f t="shared" si="11"/>
        <v>22</v>
      </c>
      <c r="B35" s="107" t="s">
        <v>90</v>
      </c>
      <c r="C35" s="90"/>
      <c r="D35" s="90"/>
      <c r="E35" s="94"/>
      <c r="F35" s="92"/>
      <c r="G35" s="93">
        <f t="shared" si="0"/>
        <v>0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6">
        <f t="shared" si="4"/>
        <v>0</v>
      </c>
      <c r="U35" s="96">
        <f t="shared" si="4"/>
        <v>0</v>
      </c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98">
        <f t="shared" si="5"/>
        <v>0</v>
      </c>
      <c r="AM35" s="109"/>
      <c r="AN35" s="109"/>
      <c r="AO35" s="100">
        <f t="shared" si="6"/>
        <v>0</v>
      </c>
      <c r="AP35" s="101">
        <f t="shared" si="7"/>
        <v>819.06</v>
      </c>
      <c r="AQ35" s="102">
        <f t="shared" si="8"/>
        <v>0</v>
      </c>
      <c r="AR35" s="102">
        <f t="shared" si="1"/>
        <v>0</v>
      </c>
      <c r="AS35" s="103">
        <f t="shared" si="2"/>
        <v>0</v>
      </c>
      <c r="AT35" s="104">
        <f t="shared" si="3"/>
        <v>0</v>
      </c>
      <c r="AU35" s="110"/>
      <c r="AV35" s="111">
        <f t="shared" si="9"/>
        <v>0</v>
      </c>
      <c r="AW35" s="105" t="str">
        <f t="shared" si="10"/>
        <v>Носков М. Т.</v>
      </c>
      <c r="AX35" s="112"/>
    </row>
    <row r="36" spans="1:50" x14ac:dyDescent="0.25">
      <c r="A36" s="88">
        <f t="shared" si="11"/>
        <v>23</v>
      </c>
      <c r="B36" s="107" t="s">
        <v>91</v>
      </c>
      <c r="C36" s="90"/>
      <c r="D36" s="90"/>
      <c r="E36" s="94"/>
      <c r="F36" s="92"/>
      <c r="G36" s="93">
        <f t="shared" si="0"/>
        <v>0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6">
        <f t="shared" si="4"/>
        <v>0</v>
      </c>
      <c r="U36" s="96">
        <f t="shared" si="4"/>
        <v>0</v>
      </c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98">
        <f t="shared" si="5"/>
        <v>0</v>
      </c>
      <c r="AM36" s="109"/>
      <c r="AN36" s="109"/>
      <c r="AO36" s="100">
        <f t="shared" si="6"/>
        <v>0</v>
      </c>
      <c r="AP36" s="101">
        <f t="shared" si="7"/>
        <v>819.06</v>
      </c>
      <c r="AQ36" s="102">
        <f t="shared" si="8"/>
        <v>0</v>
      </c>
      <c r="AR36" s="102">
        <f t="shared" si="1"/>
        <v>0</v>
      </c>
      <c r="AS36" s="103">
        <f t="shared" si="2"/>
        <v>0</v>
      </c>
      <c r="AT36" s="104">
        <f t="shared" si="3"/>
        <v>0</v>
      </c>
      <c r="AU36" s="110"/>
      <c r="AV36" s="111">
        <f t="shared" si="9"/>
        <v>0</v>
      </c>
      <c r="AW36" s="105" t="str">
        <f t="shared" si="10"/>
        <v>Уваров А. А.</v>
      </c>
      <c r="AX36" s="112"/>
    </row>
    <row r="37" spans="1:50" x14ac:dyDescent="0.25">
      <c r="A37" s="88">
        <f t="shared" si="11"/>
        <v>24</v>
      </c>
      <c r="B37" s="107" t="s">
        <v>92</v>
      </c>
      <c r="C37" s="90"/>
      <c r="D37" s="90"/>
      <c r="E37" s="94"/>
      <c r="F37" s="92"/>
      <c r="G37" s="93">
        <f t="shared" si="0"/>
        <v>0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6">
        <f t="shared" si="4"/>
        <v>0</v>
      </c>
      <c r="U37" s="96">
        <f t="shared" si="4"/>
        <v>0</v>
      </c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98">
        <f t="shared" si="5"/>
        <v>0</v>
      </c>
      <c r="AM37" s="109"/>
      <c r="AN37" s="109"/>
      <c r="AO37" s="100">
        <f t="shared" si="6"/>
        <v>0</v>
      </c>
      <c r="AP37" s="101">
        <f t="shared" si="7"/>
        <v>819.06</v>
      </c>
      <c r="AQ37" s="102">
        <f t="shared" si="8"/>
        <v>0</v>
      </c>
      <c r="AR37" s="102">
        <f t="shared" si="1"/>
        <v>0</v>
      </c>
      <c r="AS37" s="103">
        <f t="shared" si="2"/>
        <v>0</v>
      </c>
      <c r="AT37" s="104">
        <f t="shared" si="3"/>
        <v>0</v>
      </c>
      <c r="AU37" s="110"/>
      <c r="AV37" s="111">
        <f t="shared" si="9"/>
        <v>0</v>
      </c>
      <c r="AW37" s="105" t="str">
        <f t="shared" si="10"/>
        <v>Орехов Ф. Ф.</v>
      </c>
      <c r="AX37" s="112"/>
    </row>
    <row r="38" spans="1:50" x14ac:dyDescent="0.25">
      <c r="A38" s="88">
        <f t="shared" si="11"/>
        <v>25</v>
      </c>
      <c r="B38" s="107" t="s">
        <v>93</v>
      </c>
      <c r="C38" s="90"/>
      <c r="D38" s="90"/>
      <c r="E38" s="94"/>
      <c r="F38" s="92"/>
      <c r="G38" s="93">
        <f t="shared" si="0"/>
        <v>0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6">
        <f t="shared" si="4"/>
        <v>0</v>
      </c>
      <c r="U38" s="96">
        <f t="shared" si="4"/>
        <v>0</v>
      </c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98">
        <f t="shared" si="5"/>
        <v>0</v>
      </c>
      <c r="AM38" s="109"/>
      <c r="AN38" s="109"/>
      <c r="AO38" s="100">
        <f t="shared" si="6"/>
        <v>0</v>
      </c>
      <c r="AP38" s="101">
        <f t="shared" si="7"/>
        <v>819.06</v>
      </c>
      <c r="AQ38" s="102">
        <f t="shared" si="8"/>
        <v>0</v>
      </c>
      <c r="AR38" s="102">
        <f t="shared" si="1"/>
        <v>0</v>
      </c>
      <c r="AS38" s="103">
        <f t="shared" si="2"/>
        <v>0</v>
      </c>
      <c r="AT38" s="104">
        <f t="shared" si="3"/>
        <v>0</v>
      </c>
      <c r="AU38" s="110"/>
      <c r="AV38" s="111">
        <f t="shared" si="9"/>
        <v>0</v>
      </c>
      <c r="AW38" s="105" t="str">
        <f t="shared" si="10"/>
        <v>Елисеев С. Я.</v>
      </c>
      <c r="AX38" s="112"/>
    </row>
    <row r="39" spans="1:50" x14ac:dyDescent="0.25">
      <c r="A39" s="88">
        <f t="shared" si="11"/>
        <v>26</v>
      </c>
      <c r="B39" s="107" t="s">
        <v>94</v>
      </c>
      <c r="C39" s="90"/>
      <c r="D39" s="90"/>
      <c r="E39" s="94"/>
      <c r="F39" s="92"/>
      <c r="G39" s="93">
        <f t="shared" si="0"/>
        <v>0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6">
        <f t="shared" si="4"/>
        <v>0</v>
      </c>
      <c r="U39" s="96">
        <f t="shared" si="4"/>
        <v>0</v>
      </c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98">
        <f t="shared" si="5"/>
        <v>0</v>
      </c>
      <c r="AM39" s="109"/>
      <c r="AN39" s="109"/>
      <c r="AO39" s="100">
        <f t="shared" si="6"/>
        <v>0</v>
      </c>
      <c r="AP39" s="101">
        <f t="shared" si="7"/>
        <v>819.06</v>
      </c>
      <c r="AQ39" s="102">
        <f t="shared" si="8"/>
        <v>0</v>
      </c>
      <c r="AR39" s="102">
        <f t="shared" si="1"/>
        <v>0</v>
      </c>
      <c r="AS39" s="103">
        <f t="shared" si="2"/>
        <v>0</v>
      </c>
      <c r="AT39" s="104">
        <f t="shared" si="3"/>
        <v>0</v>
      </c>
      <c r="AU39" s="110"/>
      <c r="AV39" s="111">
        <f t="shared" si="9"/>
        <v>0</v>
      </c>
      <c r="AW39" s="105" t="str">
        <f t="shared" si="10"/>
        <v>Петухов С. А.</v>
      </c>
      <c r="AX39" s="112"/>
    </row>
    <row r="40" spans="1:50" x14ac:dyDescent="0.25">
      <c r="A40" s="88">
        <f t="shared" si="11"/>
        <v>27</v>
      </c>
      <c r="B40" s="107" t="s">
        <v>95</v>
      </c>
      <c r="C40" s="90"/>
      <c r="D40" s="90"/>
      <c r="E40" s="94"/>
      <c r="F40" s="92"/>
      <c r="G40" s="93">
        <f t="shared" si="0"/>
        <v>0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6">
        <f t="shared" si="4"/>
        <v>0</v>
      </c>
      <c r="U40" s="96">
        <f t="shared" si="4"/>
        <v>0</v>
      </c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98">
        <f t="shared" si="5"/>
        <v>0</v>
      </c>
      <c r="AM40" s="109"/>
      <c r="AN40" s="109"/>
      <c r="AO40" s="100">
        <f t="shared" si="6"/>
        <v>0</v>
      </c>
      <c r="AP40" s="101">
        <f t="shared" si="7"/>
        <v>819.06</v>
      </c>
      <c r="AQ40" s="102">
        <f t="shared" si="8"/>
        <v>0</v>
      </c>
      <c r="AR40" s="102">
        <f t="shared" si="1"/>
        <v>0</v>
      </c>
      <c r="AS40" s="103">
        <f t="shared" si="2"/>
        <v>0</v>
      </c>
      <c r="AT40" s="104">
        <f t="shared" si="3"/>
        <v>0</v>
      </c>
      <c r="AU40" s="110"/>
      <c r="AV40" s="111">
        <f t="shared" si="9"/>
        <v>0</v>
      </c>
      <c r="AW40" s="105" t="str">
        <f t="shared" si="10"/>
        <v>Егоров С. Т.</v>
      </c>
      <c r="AX40" s="112"/>
    </row>
    <row r="41" spans="1:50" x14ac:dyDescent="0.25">
      <c r="A41" s="88" t="str">
        <f t="shared" si="11"/>
        <v/>
      </c>
      <c r="B41" s="107"/>
      <c r="C41" s="90"/>
      <c r="D41" s="90"/>
      <c r="E41" s="94"/>
      <c r="F41" s="92"/>
      <c r="G41" s="93" t="str">
        <f t="shared" si="0"/>
        <v/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6">
        <f t="shared" si="4"/>
        <v>0</v>
      </c>
      <c r="U41" s="96">
        <f t="shared" si="4"/>
        <v>0</v>
      </c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98">
        <f t="shared" si="5"/>
        <v>0</v>
      </c>
      <c r="AM41" s="109"/>
      <c r="AN41" s="109"/>
      <c r="AO41" s="100">
        <f t="shared" si="6"/>
        <v>0</v>
      </c>
      <c r="AP41" s="101">
        <f t="shared" si="7"/>
        <v>819.06</v>
      </c>
      <c r="AQ41" s="102">
        <f t="shared" si="8"/>
        <v>0</v>
      </c>
      <c r="AR41" s="102">
        <f t="shared" si="1"/>
        <v>0</v>
      </c>
      <c r="AS41" s="103">
        <f t="shared" si="2"/>
        <v>0</v>
      </c>
      <c r="AT41" s="104">
        <f t="shared" si="3"/>
        <v>0</v>
      </c>
      <c r="AU41" s="110"/>
      <c r="AV41" s="111">
        <f t="shared" si="9"/>
        <v>0</v>
      </c>
      <c r="AW41" s="105" t="str">
        <f t="shared" si="10"/>
        <v/>
      </c>
      <c r="AX41" s="112"/>
    </row>
    <row r="42" spans="1:50" x14ac:dyDescent="0.25">
      <c r="A42" s="88" t="str">
        <f t="shared" si="11"/>
        <v/>
      </c>
      <c r="B42" s="107"/>
      <c r="C42" s="90"/>
      <c r="D42" s="90"/>
      <c r="E42" s="94"/>
      <c r="F42" s="92"/>
      <c r="G42" s="93" t="str">
        <f t="shared" si="0"/>
        <v/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6">
        <f t="shared" si="4"/>
        <v>0</v>
      </c>
      <c r="U42" s="96">
        <f t="shared" si="4"/>
        <v>0</v>
      </c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98">
        <f t="shared" si="5"/>
        <v>0</v>
      </c>
      <c r="AM42" s="109"/>
      <c r="AN42" s="109"/>
      <c r="AO42" s="100">
        <f t="shared" si="6"/>
        <v>0</v>
      </c>
      <c r="AP42" s="101">
        <f t="shared" si="7"/>
        <v>819.06</v>
      </c>
      <c r="AQ42" s="102">
        <f t="shared" si="8"/>
        <v>0</v>
      </c>
      <c r="AR42" s="102">
        <f t="shared" si="1"/>
        <v>0</v>
      </c>
      <c r="AS42" s="103">
        <f t="shared" si="2"/>
        <v>0</v>
      </c>
      <c r="AT42" s="104">
        <f t="shared" si="3"/>
        <v>0</v>
      </c>
      <c r="AU42" s="110"/>
      <c r="AV42" s="111">
        <f t="shared" si="9"/>
        <v>0</v>
      </c>
      <c r="AW42" s="105" t="str">
        <f t="shared" si="10"/>
        <v/>
      </c>
      <c r="AX42" s="20"/>
    </row>
    <row r="43" spans="1:50" x14ac:dyDescent="0.25">
      <c r="A43" s="88" t="str">
        <f t="shared" si="11"/>
        <v/>
      </c>
      <c r="B43" s="107"/>
      <c r="C43" s="90"/>
      <c r="D43" s="90"/>
      <c r="E43" s="90"/>
      <c r="F43" s="92"/>
      <c r="G43" s="93" t="str">
        <f t="shared" si="0"/>
        <v/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6">
        <f t="shared" si="4"/>
        <v>0</v>
      </c>
      <c r="U43" s="96">
        <f t="shared" si="4"/>
        <v>0</v>
      </c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98">
        <f t="shared" si="5"/>
        <v>0</v>
      </c>
      <c r="AM43" s="109"/>
      <c r="AN43" s="109"/>
      <c r="AO43" s="100">
        <f t="shared" si="6"/>
        <v>0</v>
      </c>
      <c r="AP43" s="101">
        <f t="shared" si="7"/>
        <v>819.06</v>
      </c>
      <c r="AQ43" s="102">
        <f t="shared" si="8"/>
        <v>0</v>
      </c>
      <c r="AR43" s="102">
        <f t="shared" si="1"/>
        <v>0</v>
      </c>
      <c r="AS43" s="103">
        <f t="shared" si="2"/>
        <v>0</v>
      </c>
      <c r="AT43" s="104">
        <f t="shared" si="3"/>
        <v>0</v>
      </c>
      <c r="AU43" s="110"/>
      <c r="AV43" s="111">
        <f t="shared" si="9"/>
        <v>0</v>
      </c>
      <c r="AW43" s="105" t="str">
        <f t="shared" si="10"/>
        <v/>
      </c>
      <c r="AX43" s="112"/>
    </row>
    <row r="44" spans="1:50" x14ac:dyDescent="0.25">
      <c r="A44" s="88" t="str">
        <f t="shared" si="11"/>
        <v/>
      </c>
      <c r="B44" s="107"/>
      <c r="C44" s="90"/>
      <c r="D44" s="90"/>
      <c r="E44" s="90"/>
      <c r="F44" s="92"/>
      <c r="G44" s="93" t="str">
        <f t="shared" si="0"/>
        <v/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6">
        <f t="shared" si="4"/>
        <v>0</v>
      </c>
      <c r="U44" s="96">
        <f t="shared" si="4"/>
        <v>0</v>
      </c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98">
        <f t="shared" si="5"/>
        <v>0</v>
      </c>
      <c r="AM44" s="109"/>
      <c r="AN44" s="109"/>
      <c r="AO44" s="100">
        <f t="shared" si="6"/>
        <v>0</v>
      </c>
      <c r="AP44" s="101">
        <f t="shared" si="7"/>
        <v>819.06</v>
      </c>
      <c r="AQ44" s="102">
        <f t="shared" si="8"/>
        <v>0</v>
      </c>
      <c r="AR44" s="102">
        <f t="shared" si="1"/>
        <v>0</v>
      </c>
      <c r="AS44" s="103">
        <f t="shared" si="2"/>
        <v>0</v>
      </c>
      <c r="AT44" s="104">
        <f t="shared" si="3"/>
        <v>0</v>
      </c>
      <c r="AU44" s="110"/>
      <c r="AV44" s="111">
        <f t="shared" si="9"/>
        <v>0</v>
      </c>
      <c r="AW44" s="105" t="str">
        <f t="shared" si="10"/>
        <v/>
      </c>
      <c r="AX44" s="112"/>
    </row>
    <row r="45" spans="1:50" x14ac:dyDescent="0.25">
      <c r="A45" s="88" t="str">
        <f t="shared" si="11"/>
        <v/>
      </c>
      <c r="B45" s="107"/>
      <c r="C45" s="90"/>
      <c r="D45" s="90"/>
      <c r="E45" s="94"/>
      <c r="F45" s="92"/>
      <c r="G45" s="93" t="str">
        <f t="shared" si="0"/>
        <v/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6">
        <f t="shared" si="4"/>
        <v>0</v>
      </c>
      <c r="U45" s="96">
        <f t="shared" si="4"/>
        <v>0</v>
      </c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98">
        <f t="shared" si="5"/>
        <v>0</v>
      </c>
      <c r="AM45" s="109"/>
      <c r="AN45" s="109"/>
      <c r="AO45" s="100">
        <f t="shared" si="6"/>
        <v>0</v>
      </c>
      <c r="AP45" s="101">
        <f t="shared" si="7"/>
        <v>819.06</v>
      </c>
      <c r="AQ45" s="102">
        <f t="shared" si="8"/>
        <v>0</v>
      </c>
      <c r="AR45" s="102">
        <f t="shared" si="1"/>
        <v>0</v>
      </c>
      <c r="AS45" s="103">
        <f t="shared" si="2"/>
        <v>0</v>
      </c>
      <c r="AT45" s="104">
        <f t="shared" si="3"/>
        <v>0</v>
      </c>
      <c r="AU45" s="110"/>
      <c r="AV45" s="111">
        <f t="shared" si="9"/>
        <v>0</v>
      </c>
      <c r="AW45" s="105" t="str">
        <f t="shared" si="10"/>
        <v/>
      </c>
      <c r="AX45" s="112"/>
    </row>
    <row r="46" spans="1:50" x14ac:dyDescent="0.25">
      <c r="A46" s="88" t="str">
        <f t="shared" si="11"/>
        <v/>
      </c>
      <c r="B46" s="107"/>
      <c r="C46" s="90"/>
      <c r="D46" s="90"/>
      <c r="E46" s="94"/>
      <c r="F46" s="92"/>
      <c r="G46" s="93" t="str">
        <f t="shared" si="0"/>
        <v/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6">
        <f t="shared" si="4"/>
        <v>0</v>
      </c>
      <c r="U46" s="96">
        <f t="shared" si="4"/>
        <v>0</v>
      </c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98">
        <f t="shared" si="5"/>
        <v>0</v>
      </c>
      <c r="AM46" s="109"/>
      <c r="AN46" s="109"/>
      <c r="AO46" s="100">
        <f t="shared" si="6"/>
        <v>0</v>
      </c>
      <c r="AP46" s="101">
        <f t="shared" si="7"/>
        <v>819.06</v>
      </c>
      <c r="AQ46" s="102">
        <f t="shared" si="8"/>
        <v>0</v>
      </c>
      <c r="AR46" s="102">
        <f t="shared" si="1"/>
        <v>0</v>
      </c>
      <c r="AS46" s="103">
        <f t="shared" si="2"/>
        <v>0</v>
      </c>
      <c r="AT46" s="104">
        <f t="shared" si="3"/>
        <v>0</v>
      </c>
      <c r="AU46" s="110"/>
      <c r="AV46" s="111">
        <f t="shared" si="9"/>
        <v>0</v>
      </c>
      <c r="AW46" s="105" t="str">
        <f t="shared" si="10"/>
        <v/>
      </c>
      <c r="AX46" s="112"/>
    </row>
    <row r="47" spans="1:50" x14ac:dyDescent="0.25">
      <c r="A47" s="88" t="str">
        <f t="shared" si="11"/>
        <v/>
      </c>
      <c r="B47" s="107"/>
      <c r="C47" s="90"/>
      <c r="D47" s="90"/>
      <c r="E47" s="94"/>
      <c r="F47" s="92"/>
      <c r="G47" s="93" t="str">
        <f t="shared" si="0"/>
        <v/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6">
        <f t="shared" si="4"/>
        <v>0</v>
      </c>
      <c r="U47" s="96">
        <f t="shared" si="4"/>
        <v>0</v>
      </c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98">
        <f t="shared" si="5"/>
        <v>0</v>
      </c>
      <c r="AM47" s="109"/>
      <c r="AN47" s="109"/>
      <c r="AO47" s="100">
        <f t="shared" si="6"/>
        <v>0</v>
      </c>
      <c r="AP47" s="101">
        <f t="shared" si="7"/>
        <v>819.06</v>
      </c>
      <c r="AQ47" s="102">
        <f t="shared" si="8"/>
        <v>0</v>
      </c>
      <c r="AR47" s="102">
        <f t="shared" si="1"/>
        <v>0</v>
      </c>
      <c r="AS47" s="103">
        <f t="shared" si="2"/>
        <v>0</v>
      </c>
      <c r="AT47" s="104">
        <f t="shared" si="3"/>
        <v>0</v>
      </c>
      <c r="AU47" s="110"/>
      <c r="AV47" s="111">
        <f t="shared" si="9"/>
        <v>0</v>
      </c>
      <c r="AW47" s="105" t="str">
        <f t="shared" si="10"/>
        <v/>
      </c>
      <c r="AX47" s="112"/>
    </row>
    <row r="48" spans="1:50" x14ac:dyDescent="0.25">
      <c r="A48" s="125" t="str">
        <f t="shared" si="11"/>
        <v/>
      </c>
      <c r="B48" s="126"/>
      <c r="C48" s="127"/>
      <c r="D48" s="127"/>
      <c r="E48" s="127"/>
      <c r="F48" s="128"/>
      <c r="G48" s="65" t="str">
        <f t="shared" si="0"/>
        <v/>
      </c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33">
        <f t="shared" si="4"/>
        <v>0</v>
      </c>
      <c r="U48" s="19">
        <f t="shared" si="4"/>
        <v>0</v>
      </c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30">
        <f t="shared" si="5"/>
        <v>0</v>
      </c>
      <c r="AM48" s="131"/>
      <c r="AN48" s="131"/>
      <c r="AO48" s="132">
        <f t="shared" si="6"/>
        <v>0</v>
      </c>
      <c r="AP48" s="101">
        <f t="shared" si="7"/>
        <v>819.06</v>
      </c>
      <c r="AQ48" s="102">
        <f t="shared" si="8"/>
        <v>0</v>
      </c>
      <c r="AR48" s="133">
        <f t="shared" si="1"/>
        <v>0</v>
      </c>
      <c r="AS48" s="134">
        <f t="shared" si="2"/>
        <v>0</v>
      </c>
      <c r="AT48" s="135">
        <f t="shared" si="3"/>
        <v>0</v>
      </c>
      <c r="AU48" s="136"/>
      <c r="AV48" s="137">
        <f t="shared" si="9"/>
        <v>0</v>
      </c>
      <c r="AW48" s="138" t="str">
        <f t="shared" si="10"/>
        <v/>
      </c>
      <c r="AX48" s="44"/>
    </row>
  </sheetData>
  <conditionalFormatting sqref="AO14:AO40">
    <cfRule type="expression" dxfId="410" priority="408">
      <formula>(B14&lt;&gt;"")*(AO14&lt;3200)</formula>
    </cfRule>
  </conditionalFormatting>
  <conditionalFormatting sqref="T14:T40">
    <cfRule type="expression" dxfId="409" priority="407">
      <formula>(B14&lt;&gt;"")*(T14&gt;$T$3)</formula>
    </cfRule>
  </conditionalFormatting>
  <conditionalFormatting sqref="U14:U40">
    <cfRule type="expression" dxfId="408" priority="406">
      <formula>(B14&lt;&gt;"")*(U14&gt;$U$3)</formula>
    </cfRule>
  </conditionalFormatting>
  <conditionalFormatting sqref="AQ14:AQ48">
    <cfRule type="expression" dxfId="407" priority="405">
      <formula>(B14&lt;&gt;"")*(AO14&lt;=$AU$1)*ISBLANK(D14)</formula>
    </cfRule>
  </conditionalFormatting>
  <conditionalFormatting sqref="H1">
    <cfRule type="expression" dxfId="403" priority="401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I1">
    <cfRule type="expression" dxfId="402" priority="400">
      <formula>ISBLANK(I14)*ISBLANK(I15)*ISBLANK(I16)*ISBLANK(I17)*ISBLANK(I18)*ISBLANK(I19) *ISBLANK(I20)*ISBLANK(I21)*ISBLANK(I22)*ISBLANK(I23)*ISBLANK(I24)*ISBLANK(I25) *ISBLANK(I26)*ISBLANK(I27)*ISBLANK(I28)*ISBLANK(I29)*ISBLANK(I30)*ISBLANK(I31) *ISBLANK(I32)*ISBLANK(I33)*ISBLANK(I34)*ISBLANK(I35)*ISBLANK(I36)*ISBLANK(I37) *ISBLANK(I38)*ISBLANK(I39)*ISBLANK(I40)*ISBLANK(I41)*ISBLANK(I42)*ISBLANK(I43) *ISBLANK(I44)*ISBLANK(I45)*ISBLANK(I46)*ISBLANK(I47)*ISBLANK(I48)*ISBLANK(I50) *ISBLANK(I51)*ISBLANK(I52)*ISBLANK(I53)*ISBLANK(I54)*ISBLANK(I55)*ISBLANK(I56) *ISBLANK(I57)*ISBLANK(I58)*ISBLANK(I59)*ISBLANK(I60)*ISBLANK(I61)*ISBLANK(I62) *ISBLANK(I63) *ISBLANK(I64)*ISBLANK(I65)*ISBLANK(I66)*ISBLANK(I67)*ISBLANK(I68) *ISBLANK(I69) *ISBLANK(I70) *ISBLANK(I71) *ISBLANK(I72) *ISBLANK(I73) *ISBLANK(I74) *ISBLANK(I75) *ISBLANK(I76) *ISBLANK(I77) *ISBLANK(I78) *ISBLANK(I79) *ISBLANK(I81) *ISBLANK(I82) *ISBLANK(I83) *ISBLANK(I84) *ISBLANK(I85) *ISBLANK(I86) *ISBLANK(I87) *ISBLANK(I88)</formula>
    </cfRule>
  </conditionalFormatting>
  <conditionalFormatting sqref="H2">
    <cfRule type="expression" dxfId="401" priority="399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I2">
    <cfRule type="expression" dxfId="400" priority="398">
      <formula>ISBLANK(I14)*ISBLANK(I15)*ISBLANK(I16)*ISBLANK(I17)*ISBLANK(I18)*ISBLANK(I19) *ISBLANK(I20)*ISBLANK(I21)*ISBLANK(I22)*ISBLANK(I23)*ISBLANK(I24)*ISBLANK(I25) *ISBLANK(I26)*ISBLANK(I27)*ISBLANK(I28)*ISBLANK(I29)*ISBLANK(I30)*ISBLANK(I31) *ISBLANK(I32)*ISBLANK(I33)*ISBLANK(I34)*ISBLANK(I35)*ISBLANK(I36)*ISBLANK(I37) *ISBLANK(I38)*ISBLANK(I39)*ISBLANK(I40)*ISBLANK(I41)*ISBLANK(I42)*ISBLANK(I43) *ISBLANK(I44)*ISBLANK(I45)*ISBLANK(I46)*ISBLANK(I47)*ISBLANK(I48)*ISBLANK(I50) *ISBLANK(I51)*ISBLANK(I52)*ISBLANK(I53)*ISBLANK(I54)*ISBLANK(I55)*ISBLANK(I56) *ISBLANK(I57)*ISBLANK(I58)*ISBLANK(I59)*ISBLANK(I60)*ISBLANK(I61)*ISBLANK(I62) *ISBLANK(I63) *ISBLANK(I64)*ISBLANK(I65)*ISBLANK(I66)*ISBLANK(I67)*ISBLANK(I68) *ISBLANK(I69) *ISBLANK(I70) *ISBLANK(I71) *ISBLANK(I72) *ISBLANK(I73) *ISBLANK(I74) *ISBLANK(I75) *ISBLANK(I76) *ISBLANK(I77) *ISBLANK(I78) *ISBLANK(I79) *ISBLANK(I81) *ISBLANK(I82) *ISBLANK(I83) *ISBLANK(I84) *ISBLANK(I85) *ISBLANK(I86) *ISBLANK(I87) *ISBLANK(I88)</formula>
    </cfRule>
  </conditionalFormatting>
  <conditionalFormatting sqref="H3">
    <cfRule type="expression" dxfId="399" priority="397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I3">
    <cfRule type="expression" dxfId="398" priority="396">
      <formula>ISBLANK(I14)*ISBLANK(I15)*ISBLANK(I16)*ISBLANK(I17)*ISBLANK(I18)*ISBLANK(I19) *ISBLANK(I20)*ISBLANK(I21)*ISBLANK(I22)*ISBLANK(I23)*ISBLANK(I24)*ISBLANK(I25) *ISBLANK(I26)*ISBLANK(I27)*ISBLANK(I28)*ISBLANK(I29)*ISBLANK(I30)*ISBLANK(I31) *ISBLANK(I32)*ISBLANK(I33)*ISBLANK(I34)*ISBLANK(I35)*ISBLANK(I36)*ISBLANK(I37) *ISBLANK(I38)*ISBLANK(I39)*ISBLANK(I40)*ISBLANK(I41)*ISBLANK(I42)*ISBLANK(I43) *ISBLANK(I44)*ISBLANK(I45)*ISBLANK(I46)*ISBLANK(I47)*ISBLANK(I48)*ISBLANK(I50) *ISBLANK(I51)*ISBLANK(I52)*ISBLANK(I53)*ISBLANK(I54)*ISBLANK(I55)*ISBLANK(I56) *ISBLANK(I57)*ISBLANK(I58)*ISBLANK(I59)*ISBLANK(I60)*ISBLANK(I61)*ISBLANK(I62) *ISBLANK(I63) *ISBLANK(I64)*ISBLANK(I65)*ISBLANK(I66)*ISBLANK(I67)*ISBLANK(I68) *ISBLANK(I69) *ISBLANK(I70) *ISBLANK(I71) *ISBLANK(I72) *ISBLANK(I73) *ISBLANK(I74) *ISBLANK(I75) *ISBLANK(I76) *ISBLANK(I77) *ISBLANK(I78) *ISBLANK(I79) *ISBLANK(I81) *ISBLANK(I82) *ISBLANK(I83) *ISBLANK(I84) *ISBLANK(I85) *ISBLANK(I86) *ISBLANK(I87) *ISBLANK(I88)</formula>
    </cfRule>
  </conditionalFormatting>
  <conditionalFormatting sqref="V2">
    <cfRule type="expression" dxfId="397" priority="395">
      <formula>ISBLANK(V6)</formula>
    </cfRule>
  </conditionalFormatting>
  <conditionalFormatting sqref="V3">
    <cfRule type="expression" dxfId="396" priority="394">
      <formula>ISBLANK(V6)</formula>
    </cfRule>
  </conditionalFormatting>
  <conditionalFormatting sqref="W2:W5 W14:W40">
    <cfRule type="expression" dxfId="395" priority="393">
      <formula>ISBLANK($W$6)</formula>
    </cfRule>
  </conditionalFormatting>
  <conditionalFormatting sqref="X2:X5 X14:X40">
    <cfRule type="expression" dxfId="394" priority="392">
      <formula>ISBLANK($X$6)</formula>
    </cfRule>
  </conditionalFormatting>
  <conditionalFormatting sqref="Y2:Y5 Y14:Y40">
    <cfRule type="expression" dxfId="393" priority="391">
      <formula>ISBLANK($Y$6)</formula>
    </cfRule>
  </conditionalFormatting>
  <conditionalFormatting sqref="Z2:Z5 Z14:Z40">
    <cfRule type="expression" dxfId="392" priority="390">
      <formula>ISBLANK($Z$6)</formula>
    </cfRule>
  </conditionalFormatting>
  <conditionalFormatting sqref="AA2:AA5 AA14:AA40">
    <cfRule type="expression" dxfId="391" priority="389">
      <formula>ISBLANK($AA$6)</formula>
    </cfRule>
  </conditionalFormatting>
  <conditionalFormatting sqref="W1">
    <cfRule type="expression" dxfId="390" priority="388">
      <formula>ISBLANK(W6)</formula>
    </cfRule>
  </conditionalFormatting>
  <conditionalFormatting sqref="V1">
    <cfRule type="expression" dxfId="389" priority="387">
      <formula>ISBLANK(V6)</formula>
    </cfRule>
  </conditionalFormatting>
  <conditionalFormatting sqref="X1">
    <cfRule type="expression" dxfId="388" priority="386">
      <formula>ISBLANK(X6)</formula>
    </cfRule>
  </conditionalFormatting>
  <conditionalFormatting sqref="Y1">
    <cfRule type="expression" dxfId="387" priority="385">
      <formula>ISBLANK(Y6)</formula>
    </cfRule>
  </conditionalFormatting>
  <conditionalFormatting sqref="Z1">
    <cfRule type="expression" dxfId="386" priority="384">
      <formula>ISBLANK(Z6)</formula>
    </cfRule>
  </conditionalFormatting>
  <conditionalFormatting sqref="AA1">
    <cfRule type="expression" dxfId="385" priority="383">
      <formula>ISBLANK(AA6)</formula>
    </cfRule>
  </conditionalFormatting>
  <conditionalFormatting sqref="AB1">
    <cfRule type="expression" dxfId="384" priority="382">
      <formula>ISBLANK(AB6)</formula>
    </cfRule>
  </conditionalFormatting>
  <conditionalFormatting sqref="AB2:AB5 AB14:AB40">
    <cfRule type="expression" dxfId="383" priority="381">
      <formula>ISBLANK($AB$6)</formula>
    </cfRule>
  </conditionalFormatting>
  <conditionalFormatting sqref="AC2:AC5 AC14:AC40">
    <cfRule type="expression" dxfId="382" priority="380">
      <formula>ISBLANK($AC$6)</formula>
    </cfRule>
  </conditionalFormatting>
  <conditionalFormatting sqref="AC1">
    <cfRule type="expression" dxfId="381" priority="379">
      <formula>ISBLANK(AC6)</formula>
    </cfRule>
  </conditionalFormatting>
  <conditionalFormatting sqref="A14:A40">
    <cfRule type="expression" dxfId="380" priority="378">
      <formula>ISBLANK(B14)</formula>
    </cfRule>
  </conditionalFormatting>
  <conditionalFormatting sqref="H8">
    <cfRule type="expression" dxfId="379" priority="377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H7">
    <cfRule type="expression" dxfId="378" priority="376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H10">
    <cfRule type="expression" dxfId="377" priority="374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  <cfRule type="expression" dxfId="376" priority="375">
      <formula>ISBLANK(H15)*ISBLANK(H16)*ISBLANK(H17)*ISBLANK(H18)*ISBLANK(H19)*ISBLANK(H20) *ISBLANK(H21)*ISBLANK(H22)*ISBLANK(H23)*ISBLANK(H24)*ISBLANK(H25)*ISBLANK(H26) *ISBLANK(H27)*ISBLANK(H28)*ISBLANK(H29)*ISBLANK(H30)*ISBLANK(H31)*ISBLANK(H32) *ISBLANK(H33)*ISBLANK(H34)*ISBLANK(H35)*ISBLANK(H36)*ISBLANK(H37)*ISBLANK(H38) *ISBLANK(H39)*ISBLANK(H40)*ISBLANK(H41)*ISBLANK(H42)*ISBLANK(H43)*ISBLANK(H44) *ISBLANK(H45)*ISBLANK(H46)*ISBLANK(H47)*ISBLANK(H48)*ISBLANK(H49)*ISBLANK(H51) *ISBLANK(H52)*ISBLANK(H53)*ISBLANK(H54)*ISBLANK(H55)*ISBLANK(H56)*ISBLANK(H57) *ISBLANK(H58)*ISBLANK(H59)*ISBLANK(H60)*ISBLANK(H61)*ISBLANK(H62)*ISBLANK(H63) *ISBLANK(H64) *ISBLANK(H65)*ISBLANK(H66)*ISBLANK(H67)*ISBLANK(H68)*ISBLANK(H69) *ISBLANK(H70) *ISBLANK(H71) *ISBLANK(H72) *ISBLANK(H73) *ISBLANK(H74) *ISBLANK(H75) *ISBLANK(H76) *ISBLANK(H77) *ISBLANK(H78) *ISBLANK(H79) *ISBLANK(H80) *ISBLANK(H82) *ISBLANK(H83) *ISBLANK(H84) *ISBLANK(H85) *ISBLANK(H86) *ISBLANK(H87) *ISBLANK(H88) *ISBLANK(H89)</formula>
    </cfRule>
  </conditionalFormatting>
  <conditionalFormatting sqref="H9">
    <cfRule type="expression" dxfId="375" priority="373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H11">
    <cfRule type="expression" dxfId="374" priority="372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H12">
    <cfRule type="expression" dxfId="373" priority="371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H13">
    <cfRule type="expression" dxfId="372" priority="370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I9">
    <cfRule type="expression" dxfId="371" priority="369">
      <formula>ISBLANK(I14)*ISBLANK(I15)*ISBLANK(I16)*ISBLANK(I17)*ISBLANK(I18)*ISBLANK(I19) *ISBLANK(I20)*ISBLANK(I21)*ISBLANK(I22)*ISBLANK(I23)*ISBLANK(I24)*ISBLANK(I25) *ISBLANK(I26)*ISBLANK(I27)*ISBLANK(I28)*ISBLANK(I29)*ISBLANK(I30)*ISBLANK(I31) *ISBLANK(I32)*ISBLANK(I33)*ISBLANK(I34)*ISBLANK(I35)*ISBLANK(I36)*ISBLANK(I37) *ISBLANK(I38)*ISBLANK(I39)*ISBLANK(I40)*ISBLANK(I41)*ISBLANK(I42)*ISBLANK(I43) *ISBLANK(I44)*ISBLANK(I45)*ISBLANK(I46)*ISBLANK(I47)*ISBLANK(I48)*ISBLANK(I50) *ISBLANK(I51)*ISBLANK(I52)*ISBLANK(I53)*ISBLANK(I54)*ISBLANK(I55)*ISBLANK(I56) *ISBLANK(I57)*ISBLANK(I58)*ISBLANK(I59)*ISBLANK(I60)*ISBLANK(I61)*ISBLANK(I62) *ISBLANK(I63) *ISBLANK(I64)*ISBLANK(I65)*ISBLANK(I66)*ISBLANK(I67)*ISBLANK(I68) *ISBLANK(I69) *ISBLANK(I70) *ISBLANK(I71) *ISBLANK(I72) *ISBLANK(I73) *ISBLANK(I74) *ISBLANK(I75) *ISBLANK(I76) *ISBLANK(I77) *ISBLANK(I78) *ISBLANK(I79) *ISBLANK(I81) *ISBLANK(I82) *ISBLANK(I83) *ISBLANK(I84) *ISBLANK(I85) *ISBLANK(I86) *ISBLANK(I87) *ISBLANK(I88)</formula>
    </cfRule>
  </conditionalFormatting>
  <conditionalFormatting sqref="I10">
    <cfRule type="expression" dxfId="370" priority="368">
      <formula>ISBLANK(I14)*ISBLANK(I15)*ISBLANK(I16)*ISBLANK(I17)*ISBLANK(I18)*ISBLANK(I19) *ISBLANK(I20)*ISBLANK(I21)*ISBLANK(I22)*ISBLANK(I23)*ISBLANK(I24)*ISBLANK(I25) *ISBLANK(I26)*ISBLANK(I27)*ISBLANK(I28)*ISBLANK(I29)*ISBLANK(I30)*ISBLANK(I31) *ISBLANK(I32)*ISBLANK(I33)*ISBLANK(I34)*ISBLANK(I35)*ISBLANK(I36)*ISBLANK(I37) *ISBLANK(I38)*ISBLANK(I39)*ISBLANK(I40)*ISBLANK(I41)*ISBLANK(I42)*ISBLANK(I43) *ISBLANK(I44)*ISBLANK(I45)*ISBLANK(I46)*ISBLANK(I47)*ISBLANK(I48)*ISBLANK(I50) *ISBLANK(I51)*ISBLANK(I52)*ISBLANK(I53)*ISBLANK(I54)*ISBLANK(I55)*ISBLANK(I56) *ISBLANK(I57)*ISBLANK(I58)*ISBLANK(I59)*ISBLANK(I60)*ISBLANK(I61)*ISBLANK(I62) *ISBLANK(I63) *ISBLANK(I64)*ISBLANK(I65)*ISBLANK(I66)*ISBLANK(I67)*ISBLANK(I68) *ISBLANK(I69) *ISBLANK(I70) *ISBLANK(I71) *ISBLANK(I72) *ISBLANK(I73) *ISBLANK(I74) *ISBLANK(I75) *ISBLANK(I76) *ISBLANK(I77) *ISBLANK(I78) *ISBLANK(I79) *ISBLANK(I81) *ISBLANK(I82) *ISBLANK(I83) *ISBLANK(I84) *ISBLANK(I85) *ISBLANK(I86) *ISBLANK(I87) *ISBLANK(I88)</formula>
    </cfRule>
  </conditionalFormatting>
  <conditionalFormatting sqref="I11">
    <cfRule type="expression" dxfId="369" priority="367">
      <formula>ISBLANK(I14)*ISBLANK(I15)*ISBLANK(I16)*ISBLANK(I17)*ISBLANK(I18)*ISBLANK(I19) *ISBLANK(I20)*ISBLANK(I21)*ISBLANK(I22)*ISBLANK(I23)*ISBLANK(I24)*ISBLANK(I25) *ISBLANK(I26)*ISBLANK(I27)*ISBLANK(I28)*ISBLANK(I29)*ISBLANK(I30)*ISBLANK(I31) *ISBLANK(I32)*ISBLANK(I33)*ISBLANK(I34)*ISBLANK(I35)*ISBLANK(I36)*ISBLANK(I37) *ISBLANK(I38)*ISBLANK(I39)*ISBLANK(I40)*ISBLANK(I41)*ISBLANK(I42)*ISBLANK(I43) *ISBLANK(I44)*ISBLANK(I45)*ISBLANK(I46)*ISBLANK(I47)*ISBLANK(I48)*ISBLANK(I50) *ISBLANK(I51)*ISBLANK(I52)*ISBLANK(I53)*ISBLANK(I54)*ISBLANK(I55)*ISBLANK(I56) *ISBLANK(I57)*ISBLANK(I58)*ISBLANK(I59)*ISBLANK(I60)*ISBLANK(I61)*ISBLANK(I62) *ISBLANK(I63) *ISBLANK(I64)*ISBLANK(I65)*ISBLANK(I66)*ISBLANK(I67)*ISBLANK(I68) *ISBLANK(I69) *ISBLANK(I70) *ISBLANK(I71) *ISBLANK(I72) *ISBLANK(I73) *ISBLANK(I74) *ISBLANK(I75) *ISBLANK(I76) *ISBLANK(I77) *ISBLANK(I78) *ISBLANK(I79) *ISBLANK(I81) *ISBLANK(I82) *ISBLANK(I83) *ISBLANK(I84) *ISBLANK(I85) *ISBLANK(I86) *ISBLANK(I87) *ISBLANK(I88)</formula>
    </cfRule>
  </conditionalFormatting>
  <conditionalFormatting sqref="I12">
    <cfRule type="expression" dxfId="368" priority="366">
      <formula>ISBLANK(I14)*ISBLANK(I15)*ISBLANK(I16)*ISBLANK(I17)*ISBLANK(I18)*ISBLANK(I19) *ISBLANK(I20)*ISBLANK(I21)*ISBLANK(I22)*ISBLANK(I23)*ISBLANK(I24)*ISBLANK(I25) *ISBLANK(I26)*ISBLANK(I27)*ISBLANK(I28)*ISBLANK(I29)*ISBLANK(I30)*ISBLANK(I31) *ISBLANK(I32)*ISBLANK(I33)*ISBLANK(I34)*ISBLANK(I35)*ISBLANK(I36)*ISBLANK(I37) *ISBLANK(I38)*ISBLANK(I39)*ISBLANK(I40)*ISBLANK(I41)*ISBLANK(I42)*ISBLANK(I43) *ISBLANK(I44)*ISBLANK(I45)*ISBLANK(I46)*ISBLANK(I47)*ISBLANK(I48)*ISBLANK(I50) *ISBLANK(I51)*ISBLANK(I52)*ISBLANK(I53)*ISBLANK(I54)*ISBLANK(I55)*ISBLANK(I56) *ISBLANK(I57)*ISBLANK(I58)*ISBLANK(I59)*ISBLANK(I60)*ISBLANK(I61)*ISBLANK(I62) *ISBLANK(I63) *ISBLANK(I64)*ISBLANK(I65)*ISBLANK(I66)*ISBLANK(I67)*ISBLANK(I68) *ISBLANK(I69) *ISBLANK(I70) *ISBLANK(I71) *ISBLANK(I72) *ISBLANK(I73) *ISBLANK(I74) *ISBLANK(I75) *ISBLANK(I76) *ISBLANK(I77) *ISBLANK(I78) *ISBLANK(I79) *ISBLANK(I81) *ISBLANK(I82) *ISBLANK(I83) *ISBLANK(I84) *ISBLANK(I85) *ISBLANK(I86) *ISBLANK(I87) *ISBLANK(I88)</formula>
    </cfRule>
  </conditionalFormatting>
  <conditionalFormatting sqref="I13">
    <cfRule type="expression" dxfId="367" priority="365">
      <formula>ISBLANK(I14)*ISBLANK(I15)*ISBLANK(I16)*ISBLANK(I17)*ISBLANK(I18)*ISBLANK(I19) *ISBLANK(I20)*ISBLANK(I21)*ISBLANK(I22)*ISBLANK(I23)*ISBLANK(I24)*ISBLANK(I25) *ISBLANK(I26)*ISBLANK(I27)*ISBLANK(I28)*ISBLANK(I29)*ISBLANK(I30)*ISBLANK(I31) *ISBLANK(I32)*ISBLANK(I33)*ISBLANK(I34)*ISBLANK(I35)*ISBLANK(I36)*ISBLANK(I37) *ISBLANK(I38)*ISBLANK(I39)*ISBLANK(I40)*ISBLANK(I41)*ISBLANK(I42)*ISBLANK(I43) *ISBLANK(I44)*ISBLANK(I45)*ISBLANK(I46)*ISBLANK(I47)*ISBLANK(I48)*ISBLANK(I50) *ISBLANK(I51)*ISBLANK(I52)*ISBLANK(I53)*ISBLANK(I54)*ISBLANK(I55)*ISBLANK(I56) *ISBLANK(I57)*ISBLANK(I58)*ISBLANK(I59)*ISBLANK(I60)*ISBLANK(I61)*ISBLANK(I62) *ISBLANK(I63) *ISBLANK(I64)*ISBLANK(I65)*ISBLANK(I66)*ISBLANK(I67)*ISBLANK(I68) *ISBLANK(I69) *ISBLANK(I70) *ISBLANK(I71) *ISBLANK(I72) *ISBLANK(I73) *ISBLANK(I74) *ISBLANK(I75) *ISBLANK(I76) *ISBLANK(I77) *ISBLANK(I78) *ISBLANK(I79) *ISBLANK(I81) *ISBLANK(I82) *ISBLANK(I83) *ISBLANK(I84) *ISBLANK(I85) *ISBLANK(I86) *ISBLANK(I87) *ISBLANK(I88)</formula>
    </cfRule>
  </conditionalFormatting>
  <conditionalFormatting sqref="H5">
    <cfRule type="expression" dxfId="366" priority="364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H5">
    <cfRule type="expression" dxfId="365" priority="363">
      <formula>ISBLANK(H14)*ISBLANK(H15)*ISBLANK(H16)*ISBLANK(H17)*ISBLANK(H18)*ISBLANK(H19) *ISBLANK(H20)*ISBLANK(H21)*ISBLANK(H22)*ISBLANK(H23)*ISBLANK(H24)*ISBLANK(H25) *ISBLANK(H26)*ISBLANK(H27)*ISBLANK(H28)*ISBLANK(H29)*ISBLANK(H30)*ISBLANK(H31) *ISBLANK(H32)*ISBLANK(H33)*ISBLANK(H34)*ISBLANK(H35)*ISBLANK(H36)*ISBLANK(H37) *ISBLANK(H38)*ISBLANK(H39)*ISBLANK(H40)*ISBLANK(H41)*ISBLANK(H42)*ISBLANK(H43) *ISBLANK(H44)*ISBLANK(H45)*ISBLANK(H46)*ISBLANK(H47)*ISBLANK(H48)*ISBLANK(H50) *ISBLANK(H51)*ISBLANK(H52)*ISBLANK(H53)*ISBLANK(H54)*ISBLANK(H55)*ISBLANK(H56) *ISBLANK(H57)*ISBLANK(H58)*ISBLANK(H59)*ISBLANK(H60)*ISBLANK(H61)*ISBLANK(H62) *ISBLANK(H63) *ISBLANK(H64)*ISBLANK(H65)*ISBLANK(H66)*ISBLANK(H67)*ISBLANK(H68) *ISBLANK(H69) *ISBLANK(H70) *ISBLANK(H71) *ISBLANK(H72) *ISBLANK(H73) *ISBLANK(H74) *ISBLANK(H75) *ISBLANK(H76) *ISBLANK(H77) *ISBLANK(H78) *ISBLANK(H79) *ISBLANK(H81) *ISBLANK(H82) *ISBLANK(H83) *ISBLANK(H84) *ISBLANK(H85) *ISBLANK(H86) *ISBLANK(H87) *ISBLANK(H88)</formula>
    </cfRule>
  </conditionalFormatting>
  <conditionalFormatting sqref="I5">
    <cfRule type="expression" dxfId="364" priority="362">
      <formula>ISBLANK(I14)*ISBLANK(I15)*ISBLANK(I16)*ISBLANK(I17)*ISBLANK(I18)*ISBLANK(I19) *ISBLANK(I20)*ISBLANK(I21)*ISBLANK(I22)*ISBLANK(I23)*ISBLANK(I24)*ISBLANK(I25) *ISBLANK(I26)*ISBLANK(I27)*ISBLANK(I28)*ISBLANK(I29)*ISBLANK(I30)*ISBLANK(I31) *ISBLANK(I32)*ISBLANK(I33)*ISBLANK(I34)*ISBLANK(I35)*ISBLANK(I36)*ISBLANK(I37) *ISBLANK(I38)*ISBLANK(I39)*ISBLANK(I40)*ISBLANK(I41)*ISBLANK(I42)*ISBLANK(I43) *ISBLANK(I44)*ISBLANK(I45)*ISBLANK(I46)*ISBLANK(I47)*ISBLANK(I48)*ISBLANK(I50) *ISBLANK(I51)*ISBLANK(I52)*ISBLANK(I53)*ISBLANK(I54)*ISBLANK(I55)*ISBLANK(I56) *ISBLANK(I57)*ISBLANK(I58)*ISBLANK(I59)*ISBLANK(I60)*ISBLANK(I61)*ISBLANK(I62) *ISBLANK(I63) *ISBLANK(I64)*ISBLANK(I65)*ISBLANK(I66)*ISBLANK(I67)*ISBLANK(I68) *ISBLANK(I69) *ISBLANK(I70) *ISBLANK(I71) *ISBLANK(I72) *ISBLANK(I73) *ISBLANK(I74) *ISBLANK(I75) *ISBLANK(I76) *ISBLANK(I77) *ISBLANK(I78) *ISBLANK(I79) *ISBLANK(I81) *ISBLANK(I82) *ISBLANK(I83) *ISBLANK(I84) *ISBLANK(I85) *ISBLANK(I86) *ISBLANK(I87) *ISBLANK(I88)</formula>
    </cfRule>
  </conditionalFormatting>
  <conditionalFormatting sqref="V4">
    <cfRule type="expression" dxfId="363" priority="361">
      <formula>ISBLANK(V6)</formula>
    </cfRule>
  </conditionalFormatting>
  <conditionalFormatting sqref="V5">
    <cfRule type="expression" dxfId="362" priority="360">
      <formula>ISBLANK(V6)</formula>
    </cfRule>
  </conditionalFormatting>
  <conditionalFormatting sqref="B14 V6:AC6">
    <cfRule type="expression" dxfId="361" priority="359">
      <formula>ISBLANK(B6)</formula>
    </cfRule>
  </conditionalFormatting>
  <conditionalFormatting sqref="V8">
    <cfRule type="expression" dxfId="360" priority="358">
      <formula>ISBLANK(V6)</formula>
    </cfRule>
  </conditionalFormatting>
  <conditionalFormatting sqref="V7">
    <cfRule type="expression" dxfId="359" priority="357">
      <formula>ISBLANK(V6)</formula>
    </cfRule>
  </conditionalFormatting>
  <conditionalFormatting sqref="V9">
    <cfRule type="expression" dxfId="358" priority="356">
      <formula>ISBLANK(V6)</formula>
    </cfRule>
  </conditionalFormatting>
  <conditionalFormatting sqref="V10">
    <cfRule type="expression" dxfId="357" priority="355">
      <formula>ISBLANK(V6)</formula>
    </cfRule>
  </conditionalFormatting>
  <conditionalFormatting sqref="V11">
    <cfRule type="expression" dxfId="356" priority="354">
      <formula>ISBLANK(V6)</formula>
    </cfRule>
  </conditionalFormatting>
  <conditionalFormatting sqref="V12">
    <cfRule type="expression" dxfId="355" priority="353">
      <formula>ISBLANK(V6)</formula>
    </cfRule>
  </conditionalFormatting>
  <conditionalFormatting sqref="V13">
    <cfRule type="expression" dxfId="354" priority="352">
      <formula>ISBLANK(V6)</formula>
    </cfRule>
  </conditionalFormatting>
  <conditionalFormatting sqref="W8">
    <cfRule type="expression" dxfId="353" priority="351">
      <formula>ISBLANK(W6)</formula>
    </cfRule>
  </conditionalFormatting>
  <conditionalFormatting sqref="W7">
    <cfRule type="expression" dxfId="352" priority="350">
      <formula>ISBLANK(W6)</formula>
    </cfRule>
  </conditionalFormatting>
  <conditionalFormatting sqref="W9">
    <cfRule type="expression" dxfId="351" priority="349">
      <formula>ISBLANK(W6)</formula>
    </cfRule>
  </conditionalFormatting>
  <conditionalFormatting sqref="W10">
    <cfRule type="expression" dxfId="350" priority="348">
      <formula>ISBLANK(W6)</formula>
    </cfRule>
  </conditionalFormatting>
  <conditionalFormatting sqref="W11">
    <cfRule type="expression" dxfId="349" priority="347">
      <formula>ISBLANK(W6)</formula>
    </cfRule>
  </conditionalFormatting>
  <conditionalFormatting sqref="W12">
    <cfRule type="expression" dxfId="348" priority="346">
      <formula>ISBLANK(W6)</formula>
    </cfRule>
  </conditionalFormatting>
  <conditionalFormatting sqref="W13">
    <cfRule type="expression" dxfId="347" priority="345">
      <formula>ISBLANK(W6)</formula>
    </cfRule>
  </conditionalFormatting>
  <conditionalFormatting sqref="X8">
    <cfRule type="expression" dxfId="346" priority="344">
      <formula>ISBLANK(X6)</formula>
    </cfRule>
  </conditionalFormatting>
  <conditionalFormatting sqref="X7">
    <cfRule type="expression" dxfId="345" priority="343">
      <formula>ISBLANK(X6)</formula>
    </cfRule>
  </conditionalFormatting>
  <conditionalFormatting sqref="X9">
    <cfRule type="expression" dxfId="344" priority="342">
      <formula>ISBLANK(X6)</formula>
    </cfRule>
  </conditionalFormatting>
  <conditionalFormatting sqref="X10">
    <cfRule type="expression" dxfId="343" priority="341">
      <formula>ISBLANK(X6)</formula>
    </cfRule>
  </conditionalFormatting>
  <conditionalFormatting sqref="X11">
    <cfRule type="expression" dxfId="342" priority="340">
      <formula>ISBLANK(X6)</formula>
    </cfRule>
  </conditionalFormatting>
  <conditionalFormatting sqref="X12">
    <cfRule type="expression" dxfId="341" priority="339">
      <formula>ISBLANK(X6)</formula>
    </cfRule>
  </conditionalFormatting>
  <conditionalFormatting sqref="X13">
    <cfRule type="expression" dxfId="340" priority="338">
      <formula>ISBLANK(X6)</formula>
    </cfRule>
  </conditionalFormatting>
  <conditionalFormatting sqref="Y8">
    <cfRule type="expression" dxfId="339" priority="337">
      <formula>ISBLANK(Y6)</formula>
    </cfRule>
  </conditionalFormatting>
  <conditionalFormatting sqref="Y7">
    <cfRule type="expression" dxfId="338" priority="336">
      <formula>ISBLANK(Y6)</formula>
    </cfRule>
  </conditionalFormatting>
  <conditionalFormatting sqref="Y9">
    <cfRule type="expression" dxfId="337" priority="335">
      <formula>ISBLANK(Y6)</formula>
    </cfRule>
  </conditionalFormatting>
  <conditionalFormatting sqref="Y10">
    <cfRule type="expression" dxfId="336" priority="334">
      <formula>ISBLANK(Y6)</formula>
    </cfRule>
  </conditionalFormatting>
  <conditionalFormatting sqref="Y11">
    <cfRule type="expression" dxfId="335" priority="333">
      <formula>ISBLANK(Y6)</formula>
    </cfRule>
  </conditionalFormatting>
  <conditionalFormatting sqref="Y12">
    <cfRule type="expression" dxfId="334" priority="332">
      <formula>ISBLANK(Y6)</formula>
    </cfRule>
  </conditionalFormatting>
  <conditionalFormatting sqref="Y13">
    <cfRule type="expression" dxfId="333" priority="331">
      <formula>ISBLANK(Y6)</formula>
    </cfRule>
  </conditionalFormatting>
  <conditionalFormatting sqref="Z8">
    <cfRule type="expression" dxfId="332" priority="330">
      <formula>ISBLANK(Z6)</formula>
    </cfRule>
  </conditionalFormatting>
  <conditionalFormatting sqref="Z7">
    <cfRule type="expression" dxfId="331" priority="329">
      <formula>ISBLANK(Z6)</formula>
    </cfRule>
  </conditionalFormatting>
  <conditionalFormatting sqref="Z9">
    <cfRule type="expression" dxfId="330" priority="328">
      <formula>ISBLANK(Z6)</formula>
    </cfRule>
  </conditionalFormatting>
  <conditionalFormatting sqref="Z10">
    <cfRule type="expression" dxfId="329" priority="327">
      <formula>ISBLANK(Z6)</formula>
    </cfRule>
  </conditionalFormatting>
  <conditionalFormatting sqref="Z11">
    <cfRule type="expression" dxfId="328" priority="326">
      <formula>ISBLANK(Z6)</formula>
    </cfRule>
  </conditionalFormatting>
  <conditionalFormatting sqref="Z12">
    <cfRule type="expression" dxfId="327" priority="325">
      <formula>ISBLANK(Z6)</formula>
    </cfRule>
  </conditionalFormatting>
  <conditionalFormatting sqref="Z13">
    <cfRule type="expression" dxfId="326" priority="324">
      <formula>ISBLANK(Z6)</formula>
    </cfRule>
  </conditionalFormatting>
  <conditionalFormatting sqref="AA8">
    <cfRule type="expression" dxfId="325" priority="323">
      <formula>ISBLANK(AA6)</formula>
    </cfRule>
  </conditionalFormatting>
  <conditionalFormatting sqref="AA7">
    <cfRule type="expression" dxfId="324" priority="322">
      <formula>ISBLANK(AA6)</formula>
    </cfRule>
  </conditionalFormatting>
  <conditionalFormatting sqref="AA9">
    <cfRule type="expression" dxfId="323" priority="321">
      <formula>ISBLANK(AA6)</formula>
    </cfRule>
  </conditionalFormatting>
  <conditionalFormatting sqref="AA10">
    <cfRule type="expression" dxfId="322" priority="320">
      <formula>ISBLANK(AA6)</formula>
    </cfRule>
  </conditionalFormatting>
  <conditionalFormatting sqref="AA11">
    <cfRule type="expression" dxfId="321" priority="319">
      <formula>ISBLANK(AA6)</formula>
    </cfRule>
  </conditionalFormatting>
  <conditionalFormatting sqref="AA12">
    <cfRule type="expression" dxfId="320" priority="318">
      <formula>ISBLANK(AA6)</formula>
    </cfRule>
  </conditionalFormatting>
  <conditionalFormatting sqref="AA13">
    <cfRule type="expression" dxfId="319" priority="317">
      <formula>ISBLANK(AA6)</formula>
    </cfRule>
  </conditionalFormatting>
  <conditionalFormatting sqref="AB8">
    <cfRule type="expression" dxfId="318" priority="316">
      <formula>ISBLANK(AB6)</formula>
    </cfRule>
  </conditionalFormatting>
  <conditionalFormatting sqref="AB7">
    <cfRule type="expression" dxfId="317" priority="315">
      <formula>ISBLANK(AB6)</formula>
    </cfRule>
  </conditionalFormatting>
  <conditionalFormatting sqref="AB9">
    <cfRule type="expression" dxfId="316" priority="314">
      <formula>ISBLANK(AB6)</formula>
    </cfRule>
  </conditionalFormatting>
  <conditionalFormatting sqref="AB10">
    <cfRule type="expression" dxfId="315" priority="313">
      <formula>ISBLANK(AB6)</formula>
    </cfRule>
  </conditionalFormatting>
  <conditionalFormatting sqref="AB11">
    <cfRule type="expression" dxfId="314" priority="312">
      <formula>ISBLANK(AB6)</formula>
    </cfRule>
  </conditionalFormatting>
  <conditionalFormatting sqref="AB12">
    <cfRule type="expression" dxfId="313" priority="311">
      <formula>ISBLANK(AB6)</formula>
    </cfRule>
  </conditionalFormatting>
  <conditionalFormatting sqref="AB13">
    <cfRule type="expression" dxfId="312" priority="310">
      <formula>ISBLANK(AB6)</formula>
    </cfRule>
  </conditionalFormatting>
  <conditionalFormatting sqref="AC8">
    <cfRule type="expression" dxfId="311" priority="309">
      <formula>ISBLANK(AC6)</formula>
    </cfRule>
  </conditionalFormatting>
  <conditionalFormatting sqref="AC7">
    <cfRule type="expression" dxfId="310" priority="308">
      <formula>ISBLANK(AC6)</formula>
    </cfRule>
  </conditionalFormatting>
  <conditionalFormatting sqref="AC9">
    <cfRule type="expression" dxfId="309" priority="307">
      <formula>ISBLANK(AC6)</formula>
    </cfRule>
  </conditionalFormatting>
  <conditionalFormatting sqref="AC10">
    <cfRule type="expression" dxfId="308" priority="306">
      <formula>ISBLANK(AC6)</formula>
    </cfRule>
  </conditionalFormatting>
  <conditionalFormatting sqref="AC11">
    <cfRule type="expression" dxfId="307" priority="305">
      <formula>ISBLANK(AC6)</formula>
    </cfRule>
  </conditionalFormatting>
  <conditionalFormatting sqref="AC12">
    <cfRule type="expression" dxfId="306" priority="304">
      <formula>ISBLANK(AC6)</formula>
    </cfRule>
  </conditionalFormatting>
  <conditionalFormatting sqref="AC13">
    <cfRule type="expression" dxfId="305" priority="303">
      <formula>ISBLANK(AC6)</formula>
    </cfRule>
  </conditionalFormatting>
  <conditionalFormatting sqref="C40">
    <cfRule type="expression" dxfId="304" priority="302">
      <formula>ISBLANK(B40)</formula>
    </cfRule>
  </conditionalFormatting>
  <conditionalFormatting sqref="C39">
    <cfRule type="expression" dxfId="303" priority="301">
      <formula>ISBLANK(B39)</formula>
    </cfRule>
  </conditionalFormatting>
  <conditionalFormatting sqref="C38">
    <cfRule type="expression" dxfId="302" priority="300">
      <formula>ISBLANK(B38)</formula>
    </cfRule>
  </conditionalFormatting>
  <conditionalFormatting sqref="C37">
    <cfRule type="expression" dxfId="301" priority="299">
      <formula>ISBLANK(B37)</formula>
    </cfRule>
  </conditionalFormatting>
  <conditionalFormatting sqref="C36">
    <cfRule type="expression" dxfId="300" priority="298">
      <formula>ISBLANK(B36)</formula>
    </cfRule>
  </conditionalFormatting>
  <conditionalFormatting sqref="C35">
    <cfRule type="expression" dxfId="299" priority="297">
      <formula>ISBLANK(B35)</formula>
    </cfRule>
  </conditionalFormatting>
  <conditionalFormatting sqref="C34">
    <cfRule type="expression" dxfId="298" priority="296">
      <formula>ISBLANK(B34)</formula>
    </cfRule>
  </conditionalFormatting>
  <conditionalFormatting sqref="C33">
    <cfRule type="expression" dxfId="297" priority="295">
      <formula>ISBLANK(B33)</formula>
    </cfRule>
  </conditionalFormatting>
  <conditionalFormatting sqref="C32">
    <cfRule type="expression" dxfId="296" priority="294">
      <formula>ISBLANK(B32)</formula>
    </cfRule>
  </conditionalFormatting>
  <conditionalFormatting sqref="C32">
    <cfRule type="expression" dxfId="295" priority="293">
      <formula>ISBLANK(B32)</formula>
    </cfRule>
  </conditionalFormatting>
  <conditionalFormatting sqref="C31">
    <cfRule type="expression" dxfId="294" priority="292">
      <formula>ISBLANK(B31)</formula>
    </cfRule>
  </conditionalFormatting>
  <conditionalFormatting sqref="C30">
    <cfRule type="expression" dxfId="293" priority="291">
      <formula>ISBLANK(B30)</formula>
    </cfRule>
  </conditionalFormatting>
  <conditionalFormatting sqref="C29">
    <cfRule type="expression" dxfId="292" priority="290">
      <formula>ISBLANK(B29)</formula>
    </cfRule>
  </conditionalFormatting>
  <conditionalFormatting sqref="C28">
    <cfRule type="expression" dxfId="291" priority="289">
      <formula>ISBLANK(B28)</formula>
    </cfRule>
  </conditionalFormatting>
  <conditionalFormatting sqref="C27">
    <cfRule type="expression" dxfId="290" priority="288">
      <formula>ISBLANK(B27)</formula>
    </cfRule>
  </conditionalFormatting>
  <conditionalFormatting sqref="C26">
    <cfRule type="expression" dxfId="289" priority="287">
      <formula>ISBLANK(B26)</formula>
    </cfRule>
  </conditionalFormatting>
  <conditionalFormatting sqref="C25">
    <cfRule type="expression" dxfId="288" priority="286">
      <formula>ISBLANK(B25)</formula>
    </cfRule>
  </conditionalFormatting>
  <conditionalFormatting sqref="C24">
    <cfRule type="expression" dxfId="287" priority="285">
      <formula>ISBLANK(B24)</formula>
    </cfRule>
  </conditionalFormatting>
  <conditionalFormatting sqref="C23">
    <cfRule type="expression" dxfId="286" priority="284">
      <formula>ISBLANK(B23)</formula>
    </cfRule>
  </conditionalFormatting>
  <conditionalFormatting sqref="C22">
    <cfRule type="expression" dxfId="285" priority="283">
      <formula>ISBLANK(B22)</formula>
    </cfRule>
  </conditionalFormatting>
  <conditionalFormatting sqref="C21">
    <cfRule type="expression" dxfId="284" priority="282">
      <formula>ISBLANK(B21)</formula>
    </cfRule>
  </conditionalFormatting>
  <conditionalFormatting sqref="C20">
    <cfRule type="expression" dxfId="283" priority="281">
      <formula>ISBLANK(B20)</formula>
    </cfRule>
  </conditionalFormatting>
  <conditionalFormatting sqref="C19">
    <cfRule type="expression" dxfId="282" priority="280">
      <formula>ISBLANK(B19)</formula>
    </cfRule>
  </conditionalFormatting>
  <conditionalFormatting sqref="C18">
    <cfRule type="expression" dxfId="281" priority="279">
      <formula>ISBLANK(B18)</formula>
    </cfRule>
  </conditionalFormatting>
  <conditionalFormatting sqref="C17">
    <cfRule type="expression" dxfId="280" priority="278">
      <formula>ISBLANK(B17)</formula>
    </cfRule>
  </conditionalFormatting>
  <conditionalFormatting sqref="C16">
    <cfRule type="expression" dxfId="279" priority="277">
      <formula>ISBLANK(B16)</formula>
    </cfRule>
  </conditionalFormatting>
  <conditionalFormatting sqref="C15">
    <cfRule type="expression" dxfId="278" priority="276">
      <formula>ISBLANK(B15)</formula>
    </cfRule>
  </conditionalFormatting>
  <conditionalFormatting sqref="C14">
    <cfRule type="expression" dxfId="277" priority="275">
      <formula>ISBLANK(B14)</formula>
    </cfRule>
  </conditionalFormatting>
  <conditionalFormatting sqref="D40">
    <cfRule type="expression" dxfId="276" priority="274">
      <formula>ISBLANK(B40)</formula>
    </cfRule>
  </conditionalFormatting>
  <conditionalFormatting sqref="D39">
    <cfRule type="expression" dxfId="275" priority="273">
      <formula>ISBLANK(B39)</formula>
    </cfRule>
  </conditionalFormatting>
  <conditionalFormatting sqref="D38">
    <cfRule type="expression" dxfId="274" priority="272">
      <formula>ISBLANK(B38)</formula>
    </cfRule>
  </conditionalFormatting>
  <conditionalFormatting sqref="D37">
    <cfRule type="expression" dxfId="273" priority="271">
      <formula>ISBLANK(B37)</formula>
    </cfRule>
  </conditionalFormatting>
  <conditionalFormatting sqref="D36">
    <cfRule type="expression" dxfId="272" priority="270">
      <formula>ISBLANK(B36)</formula>
    </cfRule>
  </conditionalFormatting>
  <conditionalFormatting sqref="D35">
    <cfRule type="expression" dxfId="271" priority="269">
      <formula>ISBLANK(B35)</formula>
    </cfRule>
  </conditionalFormatting>
  <conditionalFormatting sqref="D34">
    <cfRule type="expression" dxfId="270" priority="268">
      <formula>ISBLANK(B34)</formula>
    </cfRule>
  </conditionalFormatting>
  <conditionalFormatting sqref="D33">
    <cfRule type="expression" dxfId="269" priority="267">
      <formula>ISBLANK(B33)</formula>
    </cfRule>
  </conditionalFormatting>
  <conditionalFormatting sqref="D32">
    <cfRule type="expression" dxfId="268" priority="266">
      <formula>ISBLANK(B32)</formula>
    </cfRule>
  </conditionalFormatting>
  <conditionalFormatting sqref="D31">
    <cfRule type="expression" dxfId="267" priority="265">
      <formula>ISBLANK(B31)</formula>
    </cfRule>
  </conditionalFormatting>
  <conditionalFormatting sqref="D30">
    <cfRule type="expression" dxfId="266" priority="264">
      <formula>ISBLANK(B30)</formula>
    </cfRule>
  </conditionalFormatting>
  <conditionalFormatting sqref="D29">
    <cfRule type="expression" dxfId="265" priority="263">
      <formula>ISBLANK(B29)</formula>
    </cfRule>
  </conditionalFormatting>
  <conditionalFormatting sqref="D28">
    <cfRule type="expression" dxfId="264" priority="262">
      <formula>ISBLANK(B28)</formula>
    </cfRule>
  </conditionalFormatting>
  <conditionalFormatting sqref="D27">
    <cfRule type="expression" dxfId="263" priority="261">
      <formula>ISBLANK(B27)</formula>
    </cfRule>
  </conditionalFormatting>
  <conditionalFormatting sqref="D26">
    <cfRule type="expression" dxfId="262" priority="260">
      <formula>ISBLANK(B26)</formula>
    </cfRule>
  </conditionalFormatting>
  <conditionalFormatting sqref="D25">
    <cfRule type="expression" dxfId="261" priority="259">
      <formula>ISBLANK(B25)</formula>
    </cfRule>
  </conditionalFormatting>
  <conditionalFormatting sqref="D24">
    <cfRule type="expression" dxfId="260" priority="258">
      <formula>ISBLANK(B24)</formula>
    </cfRule>
  </conditionalFormatting>
  <conditionalFormatting sqref="D23">
    <cfRule type="expression" dxfId="259" priority="257">
      <formula>ISBLANK(B23)</formula>
    </cfRule>
  </conditionalFormatting>
  <conditionalFormatting sqref="D22">
    <cfRule type="expression" dxfId="258" priority="256">
      <formula>ISBLANK(B22)</formula>
    </cfRule>
  </conditionalFormatting>
  <conditionalFormatting sqref="D21">
    <cfRule type="expression" dxfId="257" priority="255">
      <formula>ISBLANK(B21)</formula>
    </cfRule>
  </conditionalFormatting>
  <conditionalFormatting sqref="D20">
    <cfRule type="expression" dxfId="256" priority="254">
      <formula>ISBLANK(B20)</formula>
    </cfRule>
  </conditionalFormatting>
  <conditionalFormatting sqref="D19">
    <cfRule type="expression" dxfId="255" priority="253">
      <formula>ISBLANK(B19)</formula>
    </cfRule>
  </conditionalFormatting>
  <conditionalFormatting sqref="D18">
    <cfRule type="expression" dxfId="254" priority="252">
      <formula>ISBLANK(B18)</formula>
    </cfRule>
  </conditionalFormatting>
  <conditionalFormatting sqref="D17">
    <cfRule type="expression" dxfId="253" priority="251">
      <formula>ISBLANK(B17)</formula>
    </cfRule>
  </conditionalFormatting>
  <conditionalFormatting sqref="D16">
    <cfRule type="expression" dxfId="252" priority="250">
      <formula>ISBLANK(B16)</formula>
    </cfRule>
  </conditionalFormatting>
  <conditionalFormatting sqref="D15">
    <cfRule type="expression" dxfId="251" priority="249">
      <formula>ISBLANK(B15)</formula>
    </cfRule>
  </conditionalFormatting>
  <conditionalFormatting sqref="D14">
    <cfRule type="expression" dxfId="250" priority="248">
      <formula>ISBLANK(B14)</formula>
    </cfRule>
  </conditionalFormatting>
  <conditionalFormatting sqref="E40">
    <cfRule type="expression" dxfId="249" priority="247">
      <formula>ISBLANK(B40)</formula>
    </cfRule>
  </conditionalFormatting>
  <conditionalFormatting sqref="E39">
    <cfRule type="expression" dxfId="248" priority="246">
      <formula>ISBLANK(B39)</formula>
    </cfRule>
  </conditionalFormatting>
  <conditionalFormatting sqref="E38">
    <cfRule type="expression" dxfId="247" priority="245">
      <formula>ISBLANK(B38)</formula>
    </cfRule>
  </conditionalFormatting>
  <conditionalFormatting sqref="E37">
    <cfRule type="expression" dxfId="246" priority="244">
      <formula>ISBLANK(B37)</formula>
    </cfRule>
  </conditionalFormatting>
  <conditionalFormatting sqref="E36">
    <cfRule type="expression" dxfId="245" priority="243">
      <formula>ISBLANK(B36)</formula>
    </cfRule>
  </conditionalFormatting>
  <conditionalFormatting sqref="E35">
    <cfRule type="expression" dxfId="244" priority="242">
      <formula>ISBLANK(B35)</formula>
    </cfRule>
  </conditionalFormatting>
  <conditionalFormatting sqref="E34">
    <cfRule type="expression" dxfId="243" priority="241">
      <formula>ISBLANK(B34)</formula>
    </cfRule>
  </conditionalFormatting>
  <conditionalFormatting sqref="E33">
    <cfRule type="expression" dxfId="242" priority="240">
      <formula>ISBLANK(B33)</formula>
    </cfRule>
  </conditionalFormatting>
  <conditionalFormatting sqref="E32">
    <cfRule type="expression" dxfId="241" priority="239">
      <formula>ISBLANK(B32)</formula>
    </cfRule>
  </conditionalFormatting>
  <conditionalFormatting sqref="E31">
    <cfRule type="expression" dxfId="240" priority="238">
      <formula>ISBLANK(B31)</formula>
    </cfRule>
  </conditionalFormatting>
  <conditionalFormatting sqref="E30">
    <cfRule type="expression" dxfId="239" priority="237">
      <formula>ISBLANK(B30)</formula>
    </cfRule>
  </conditionalFormatting>
  <conditionalFormatting sqref="E29">
    <cfRule type="expression" dxfId="238" priority="236">
      <formula>ISBLANK(B29)</formula>
    </cfRule>
  </conditionalFormatting>
  <conditionalFormatting sqref="E28">
    <cfRule type="expression" dxfId="237" priority="235">
      <formula>ISBLANK(B28)</formula>
    </cfRule>
  </conditionalFormatting>
  <conditionalFormatting sqref="E27">
    <cfRule type="expression" dxfId="236" priority="234">
      <formula>ISBLANK(B27)</formula>
    </cfRule>
  </conditionalFormatting>
  <conditionalFormatting sqref="E26">
    <cfRule type="expression" dxfId="235" priority="233">
      <formula>ISBLANK(B26)</formula>
    </cfRule>
  </conditionalFormatting>
  <conditionalFormatting sqref="E25">
    <cfRule type="expression" dxfId="234" priority="232">
      <formula>ISBLANK(B25)</formula>
    </cfRule>
  </conditionalFormatting>
  <conditionalFormatting sqref="E24">
    <cfRule type="expression" dxfId="233" priority="231">
      <formula>ISBLANK(B24)</formula>
    </cfRule>
  </conditionalFormatting>
  <conditionalFormatting sqref="E23">
    <cfRule type="expression" dxfId="232" priority="230">
      <formula>ISBLANK(B23)</formula>
    </cfRule>
  </conditionalFormatting>
  <conditionalFormatting sqref="E22">
    <cfRule type="expression" dxfId="231" priority="229">
      <formula>ISBLANK(B22)</formula>
    </cfRule>
  </conditionalFormatting>
  <conditionalFormatting sqref="E21">
    <cfRule type="expression" dxfId="230" priority="228">
      <formula>ISBLANK(B21)</formula>
    </cfRule>
  </conditionalFormatting>
  <conditionalFormatting sqref="E20">
    <cfRule type="expression" dxfId="229" priority="227">
      <formula>ISBLANK(B20)</formula>
    </cfRule>
  </conditionalFormatting>
  <conditionalFormatting sqref="E19">
    <cfRule type="expression" dxfId="228" priority="226">
      <formula>ISBLANK(B19)</formula>
    </cfRule>
  </conditionalFormatting>
  <conditionalFormatting sqref="E18">
    <cfRule type="expression" dxfId="227" priority="225">
      <formula>ISBLANK(B18)</formula>
    </cfRule>
  </conditionalFormatting>
  <conditionalFormatting sqref="E17">
    <cfRule type="expression" dxfId="226" priority="224">
      <formula>ISBLANK(B17)</formula>
    </cfRule>
  </conditionalFormatting>
  <conditionalFormatting sqref="E16">
    <cfRule type="expression" dxfId="225" priority="223">
      <formula>ISBLANK(B16)</formula>
    </cfRule>
  </conditionalFormatting>
  <conditionalFormatting sqref="E15">
    <cfRule type="expression" dxfId="224" priority="222">
      <formula>ISBLANK(B15)</formula>
    </cfRule>
  </conditionalFormatting>
  <conditionalFormatting sqref="E14">
    <cfRule type="expression" dxfId="223" priority="221">
      <formula>ISBLANK(B14)</formula>
    </cfRule>
  </conditionalFormatting>
  <conditionalFormatting sqref="F40">
    <cfRule type="expression" dxfId="222" priority="220">
      <formula>ISBLANK(B40)</formula>
    </cfRule>
  </conditionalFormatting>
  <conditionalFormatting sqref="F39">
    <cfRule type="expression" dxfId="221" priority="219">
      <formula>ISBLANK(B39)</formula>
    </cfRule>
  </conditionalFormatting>
  <conditionalFormatting sqref="F38">
    <cfRule type="expression" dxfId="220" priority="218">
      <formula>ISBLANK(B38)</formula>
    </cfRule>
  </conditionalFormatting>
  <conditionalFormatting sqref="F37">
    <cfRule type="expression" dxfId="219" priority="217">
      <formula>ISBLANK(B37)</formula>
    </cfRule>
  </conditionalFormatting>
  <conditionalFormatting sqref="F36">
    <cfRule type="expression" dxfId="218" priority="216">
      <formula>ISBLANK(B36)</formula>
    </cfRule>
  </conditionalFormatting>
  <conditionalFormatting sqref="F35">
    <cfRule type="expression" dxfId="217" priority="215">
      <formula>ISBLANK(B35)</formula>
    </cfRule>
  </conditionalFormatting>
  <conditionalFormatting sqref="F34">
    <cfRule type="expression" dxfId="216" priority="214">
      <formula>ISBLANK(B34)</formula>
    </cfRule>
  </conditionalFormatting>
  <conditionalFormatting sqref="F33">
    <cfRule type="expression" dxfId="215" priority="213">
      <formula>ISBLANK(B33)</formula>
    </cfRule>
  </conditionalFormatting>
  <conditionalFormatting sqref="F32">
    <cfRule type="expression" dxfId="214" priority="212">
      <formula>ISBLANK(B32)</formula>
    </cfRule>
  </conditionalFormatting>
  <conditionalFormatting sqref="F31">
    <cfRule type="expression" dxfId="213" priority="211">
      <formula>ISBLANK(B31)</formula>
    </cfRule>
  </conditionalFormatting>
  <conditionalFormatting sqref="F30">
    <cfRule type="expression" dxfId="212" priority="210">
      <formula>ISBLANK(B30)</formula>
    </cfRule>
  </conditionalFormatting>
  <conditionalFormatting sqref="F29">
    <cfRule type="expression" dxfId="211" priority="209">
      <formula>ISBLANK(B29)</formula>
    </cfRule>
  </conditionalFormatting>
  <conditionalFormatting sqref="F28">
    <cfRule type="expression" dxfId="210" priority="208">
      <formula>ISBLANK(B28)</formula>
    </cfRule>
  </conditionalFormatting>
  <conditionalFormatting sqref="F27">
    <cfRule type="expression" dxfId="209" priority="207">
      <formula>ISBLANK(B27)</formula>
    </cfRule>
  </conditionalFormatting>
  <conditionalFormatting sqref="F26">
    <cfRule type="expression" dxfId="208" priority="206">
      <formula>ISBLANK(B26)</formula>
    </cfRule>
  </conditionalFormatting>
  <conditionalFormatting sqref="F25">
    <cfRule type="expression" dxfId="207" priority="205">
      <formula>ISBLANK(B25)</formula>
    </cfRule>
  </conditionalFormatting>
  <conditionalFormatting sqref="F24">
    <cfRule type="expression" dxfId="206" priority="204">
      <formula>ISBLANK(B24)</formula>
    </cfRule>
  </conditionalFormatting>
  <conditionalFormatting sqref="F23">
    <cfRule type="expression" dxfId="205" priority="203">
      <formula>ISBLANK(B23)</formula>
    </cfRule>
  </conditionalFormatting>
  <conditionalFormatting sqref="F22">
    <cfRule type="expression" dxfId="204" priority="202">
      <formula>ISBLANK(B22)</formula>
    </cfRule>
  </conditionalFormatting>
  <conditionalFormatting sqref="F21">
    <cfRule type="expression" dxfId="203" priority="201">
      <formula>ISBLANK(B21)</formula>
    </cfRule>
  </conditionalFormatting>
  <conditionalFormatting sqref="F20">
    <cfRule type="expression" dxfId="202" priority="200">
      <formula>ISBLANK(B20)</formula>
    </cfRule>
  </conditionalFormatting>
  <conditionalFormatting sqref="F14:F40">
    <cfRule type="expression" dxfId="201" priority="197">
      <formula>F14&lt;&gt;""</formula>
    </cfRule>
    <cfRule type="expression" dxfId="200" priority="198">
      <formula>AM14&lt;&gt;""</formula>
    </cfRule>
    <cfRule type="expression" dxfId="199" priority="199">
      <formula>ISBLANK(B14)</formula>
    </cfRule>
  </conditionalFormatting>
  <conditionalFormatting sqref="F18">
    <cfRule type="expression" dxfId="198" priority="196">
      <formula>ISBLANK(B18)</formula>
    </cfRule>
  </conditionalFormatting>
  <conditionalFormatting sqref="F17">
    <cfRule type="expression" dxfId="197" priority="195">
      <formula>ISBLANK(B17)</formula>
    </cfRule>
  </conditionalFormatting>
  <conditionalFormatting sqref="F16">
    <cfRule type="expression" dxfId="196" priority="194">
      <formula>ISBLANK(B16)</formula>
    </cfRule>
  </conditionalFormatting>
  <conditionalFormatting sqref="F15">
    <cfRule type="expression" dxfId="195" priority="193">
      <formula>ISBLANK(B15)</formula>
    </cfRule>
  </conditionalFormatting>
  <conditionalFormatting sqref="F14">
    <cfRule type="expression" dxfId="194" priority="192">
      <formula>ISBLANK(B14)</formula>
    </cfRule>
  </conditionalFormatting>
  <conditionalFormatting sqref="H40">
    <cfRule type="expression" dxfId="193" priority="191">
      <formula>ISBLANK(B40)</formula>
    </cfRule>
  </conditionalFormatting>
  <conditionalFormatting sqref="H39">
    <cfRule type="expression" dxfId="192" priority="190">
      <formula>ISBLANK(B39)</formula>
    </cfRule>
  </conditionalFormatting>
  <conditionalFormatting sqref="H38">
    <cfRule type="expression" dxfId="191" priority="189">
      <formula>ISBLANK(B38)</formula>
    </cfRule>
  </conditionalFormatting>
  <conditionalFormatting sqref="H37">
    <cfRule type="expression" dxfId="190" priority="188">
      <formula>ISBLANK(B37)</formula>
    </cfRule>
  </conditionalFormatting>
  <conditionalFormatting sqref="H36">
    <cfRule type="expression" dxfId="189" priority="187">
      <formula>ISBLANK(B36)</formula>
    </cfRule>
  </conditionalFormatting>
  <conditionalFormatting sqref="H35">
    <cfRule type="expression" dxfId="188" priority="186">
      <formula>ISBLANK(B35)</formula>
    </cfRule>
  </conditionalFormatting>
  <conditionalFormatting sqref="AL34:AO34 H34:I34 S34:AC34 AR34:AX34">
    <cfRule type="expression" dxfId="187" priority="185">
      <formula>ISBLANK($B$34)</formula>
    </cfRule>
  </conditionalFormatting>
  <conditionalFormatting sqref="AL33:AO33 H33:I33 S33:AC33 AR33:AX33">
    <cfRule type="expression" dxfId="186" priority="184">
      <formula>ISBLANK($B$33)</formula>
    </cfRule>
  </conditionalFormatting>
  <conditionalFormatting sqref="H32">
    <cfRule type="expression" dxfId="185" priority="183">
      <formula>ISBLANK(B32)</formula>
    </cfRule>
  </conditionalFormatting>
  <conditionalFormatting sqref="H31">
    <cfRule type="expression" dxfId="184" priority="182">
      <formula>ISBLANK(B31)</formula>
    </cfRule>
  </conditionalFormatting>
  <conditionalFormatting sqref="AL30:AO30 V30:AC30 H30:I30 S30 AR30:AX30">
    <cfRule type="expression" dxfId="183" priority="181">
      <formula>ISBLANK($B$30)</formula>
    </cfRule>
  </conditionalFormatting>
  <conditionalFormatting sqref="AL29:AO29 V29:AC29 H29:I29 S29 AR29:AX29">
    <cfRule type="expression" dxfId="182" priority="180">
      <formula>ISBLANK($B$29)</formula>
    </cfRule>
  </conditionalFormatting>
  <conditionalFormatting sqref="AL28:AO28 V28:AC28 H28:I28 S28 AR28:AX28">
    <cfRule type="expression" dxfId="181" priority="179">
      <formula>ISBLANK($B$28)</formula>
    </cfRule>
  </conditionalFormatting>
  <conditionalFormatting sqref="AL27:AO27 V27:AC27 H27:I27 S27 AR27:AX27">
    <cfRule type="expression" dxfId="180" priority="178">
      <formula>ISBLANK($B$27)</formula>
    </cfRule>
  </conditionalFormatting>
  <conditionalFormatting sqref="AL26:AO26 V26:AC26 H26:I26 S26 AR26:AX26">
    <cfRule type="expression" dxfId="179" priority="177">
      <formula>ISBLANK($B$26)</formula>
    </cfRule>
  </conditionalFormatting>
  <conditionalFormatting sqref="AL25:AO25 V25:AC25 H25:I25 S25 AR25:AX25">
    <cfRule type="expression" dxfId="178" priority="176">
      <formula>ISBLANK($B$25)</formula>
    </cfRule>
  </conditionalFormatting>
  <conditionalFormatting sqref="AL24:AO24 V24:AC24 H24:I24 S24 AR24:AX24">
    <cfRule type="expression" dxfId="177" priority="175">
      <formula>ISBLANK($B$24)</formula>
    </cfRule>
  </conditionalFormatting>
  <conditionalFormatting sqref="AL23:AO23 V23:AC23 H23:I23 S23 AR23:AX23">
    <cfRule type="expression" dxfId="176" priority="174">
      <formula>ISBLANK($B$23)</formula>
    </cfRule>
  </conditionalFormatting>
  <conditionalFormatting sqref="AL22:AO22 V22:AC22 G22:I22 S22 AR22:AX22">
    <cfRule type="expression" dxfId="175" priority="173">
      <formula>ISBLANK($B$22)</formula>
    </cfRule>
  </conditionalFormatting>
  <conditionalFormatting sqref="AL21:AO21 V21:AC21 G21:I21 S21 AR21:AX21">
    <cfRule type="expression" dxfId="174" priority="172">
      <formula>ISBLANK($B$21)</formula>
    </cfRule>
  </conditionalFormatting>
  <conditionalFormatting sqref="AL20:AO20 V20:AC20 G20:I20 S20 AR20:AX20">
    <cfRule type="expression" dxfId="173" priority="171">
      <formula>ISBLANK($B$20)</formula>
    </cfRule>
  </conditionalFormatting>
  <conditionalFormatting sqref="AL19:AO19 V19:AC19 G19:I19 S19 AR19:AX19">
    <cfRule type="expression" dxfId="172" priority="170">
      <formula>ISBLANK($B$19)</formula>
    </cfRule>
  </conditionalFormatting>
  <conditionalFormatting sqref="AL18:AO18 V18:AC18 G18:I18 S18 AR18:AX18">
    <cfRule type="expression" dxfId="171" priority="169">
      <formula>ISBLANK($B$18)</formula>
    </cfRule>
  </conditionalFormatting>
  <conditionalFormatting sqref="AL17:AO17 V17:AC17 G17:I17 S17 AR17:AX17">
    <cfRule type="expression" dxfId="170" priority="168">
      <formula>ISBLANK($B$17)</formula>
    </cfRule>
  </conditionalFormatting>
  <conditionalFormatting sqref="AL16:AO16 V16:AC16 G16:I16 S16 AR16:AX16">
    <cfRule type="expression" dxfId="169" priority="167">
      <formula>ISBLANK($B$16)</formula>
    </cfRule>
  </conditionalFormatting>
  <conditionalFormatting sqref="AL15:AO15 V15:AC15 G15:I15 S15 AR15:AX15">
    <cfRule type="expression" dxfId="168" priority="166">
      <formula>ISBLANK($B$15)</formula>
    </cfRule>
  </conditionalFormatting>
  <conditionalFormatting sqref="AL14:AX14 V14:AC14 G14:I14 S14 AP15:AQ48">
    <cfRule type="expression" dxfId="167" priority="165">
      <formula>ISBLANK($B$14)</formula>
    </cfRule>
  </conditionalFormatting>
  <conditionalFormatting sqref="AL40:AO40 I40 S40:AC40 AR40:AX40">
    <cfRule type="expression" dxfId="166" priority="164">
      <formula>ISBLANK($B$40)</formula>
    </cfRule>
  </conditionalFormatting>
  <conditionalFormatting sqref="AL39:AO39 I39 S39:AC39 AR39:AX39">
    <cfRule type="expression" dxfId="165" priority="163">
      <formula>ISBLANK($B$39)</formula>
    </cfRule>
  </conditionalFormatting>
  <conditionalFormatting sqref="AL38:AO38 I38 S38:AC38 AR38:AX38">
    <cfRule type="expression" dxfId="164" priority="162">
      <formula>ISBLANK($B$38)</formula>
    </cfRule>
  </conditionalFormatting>
  <conditionalFormatting sqref="AL37:AO37 I37 S37:AC37 AR37:AX37">
    <cfRule type="expression" dxfId="163" priority="161">
      <formula>ISBLANK($B$37)</formula>
    </cfRule>
  </conditionalFormatting>
  <conditionalFormatting sqref="AL36:AO36 I36 S36:AC36 AR36:AX36">
    <cfRule type="expression" dxfId="162" priority="160">
      <formula>ISBLANK($B$36)</formula>
    </cfRule>
  </conditionalFormatting>
  <conditionalFormatting sqref="AL35:AO35 I35 S35:AC35 AR35:AX35">
    <cfRule type="expression" dxfId="161" priority="159">
      <formula>ISBLANK($B$35)</formula>
    </cfRule>
  </conditionalFormatting>
  <conditionalFormatting sqref="AL32:AO32 V32:AC32 I32 S32 AR32:AX32">
    <cfRule type="expression" dxfId="160" priority="158">
      <formula>ISBLANK($B$32)</formula>
    </cfRule>
  </conditionalFormatting>
  <conditionalFormatting sqref="AL31:AO31 V31:AC31 I31 S31 AR31:AX31">
    <cfRule type="expression" dxfId="159" priority="157">
      <formula>ISBLANK($B$31)</formula>
    </cfRule>
  </conditionalFormatting>
  <conditionalFormatting sqref="G23">
    <cfRule type="expression" dxfId="158" priority="156">
      <formula>ISBLANK(B23)</formula>
    </cfRule>
  </conditionalFormatting>
  <conditionalFormatting sqref="G24">
    <cfRule type="expression" dxfId="157" priority="155">
      <formula>ISBLANK(B24)</formula>
    </cfRule>
  </conditionalFormatting>
  <conditionalFormatting sqref="G25">
    <cfRule type="expression" dxfId="156" priority="154">
      <formula>ISBLANK(B25)</formula>
    </cfRule>
  </conditionalFormatting>
  <conditionalFormatting sqref="G26">
    <cfRule type="expression" dxfId="155" priority="153">
      <formula>ISBLANK(B26)</formula>
    </cfRule>
  </conditionalFormatting>
  <conditionalFormatting sqref="G27">
    <cfRule type="expression" dxfId="154" priority="152">
      <formula>ISBLANK(B27)</formula>
    </cfRule>
  </conditionalFormatting>
  <conditionalFormatting sqref="G28">
    <cfRule type="expression" dxfId="153" priority="151">
      <formula>ISBLANK(B28)</formula>
    </cfRule>
  </conditionalFormatting>
  <conditionalFormatting sqref="G29">
    <cfRule type="expression" dxfId="152" priority="150">
      <formula>ISBLANK(B29)</formula>
    </cfRule>
  </conditionalFormatting>
  <conditionalFormatting sqref="G30">
    <cfRule type="expression" dxfId="151" priority="149">
      <formula>ISBLANK(B30)</formula>
    </cfRule>
  </conditionalFormatting>
  <conditionalFormatting sqref="G31">
    <cfRule type="expression" dxfId="150" priority="148">
      <formula>ISBLANK(B31)</formula>
    </cfRule>
  </conditionalFormatting>
  <conditionalFormatting sqref="G32">
    <cfRule type="expression" dxfId="149" priority="147">
      <formula>ISBLANK(B32)</formula>
    </cfRule>
  </conditionalFormatting>
  <conditionalFormatting sqref="G33">
    <cfRule type="expression" dxfId="148" priority="146">
      <formula>ISBLANK(B33)</formula>
    </cfRule>
  </conditionalFormatting>
  <conditionalFormatting sqref="G34">
    <cfRule type="expression" dxfId="147" priority="145">
      <formula>ISBLANK(B34)</formula>
    </cfRule>
  </conditionalFormatting>
  <conditionalFormatting sqref="G35">
    <cfRule type="expression" dxfId="146" priority="144">
      <formula>ISBLANK(B35)</formula>
    </cfRule>
  </conditionalFormatting>
  <conditionalFormatting sqref="G36">
    <cfRule type="expression" dxfId="145" priority="143">
      <formula>ISBLANK(B36)</formula>
    </cfRule>
  </conditionalFormatting>
  <conditionalFormatting sqref="G37">
    <cfRule type="expression" dxfId="144" priority="142">
      <formula>ISBLANK(B37)</formula>
    </cfRule>
  </conditionalFormatting>
  <conditionalFormatting sqref="G38">
    <cfRule type="expression" dxfId="143" priority="141">
      <formula>ISBLANK(B38)</formula>
    </cfRule>
  </conditionalFormatting>
  <conditionalFormatting sqref="G39">
    <cfRule type="expression" dxfId="142" priority="140">
      <formula>ISBLANK(B39)</formula>
    </cfRule>
  </conditionalFormatting>
  <conditionalFormatting sqref="G40">
    <cfRule type="expression" dxfId="141" priority="139">
      <formula>ISBLANK(B40)</formula>
    </cfRule>
  </conditionalFormatting>
  <conditionalFormatting sqref="V14:V40">
    <cfRule type="expression" dxfId="140" priority="138">
      <formula>ISBLANK($V$6)</formula>
    </cfRule>
  </conditionalFormatting>
  <conditionalFormatting sqref="AM14">
    <cfRule type="expression" dxfId="139" priority="136">
      <formula>ISNUMBER(AM14)</formula>
    </cfRule>
    <cfRule type="expression" dxfId="138" priority="137">
      <formula>ISTEXT(E14)</formula>
    </cfRule>
  </conditionalFormatting>
  <conditionalFormatting sqref="AM15">
    <cfRule type="expression" dxfId="137" priority="134">
      <formula>ISNUMBER(AM15)</formula>
    </cfRule>
    <cfRule type="expression" dxfId="136" priority="135">
      <formula>ISTEXT(E15)</formula>
    </cfRule>
  </conditionalFormatting>
  <conditionalFormatting sqref="AM16">
    <cfRule type="expression" dxfId="135" priority="132">
      <formula>ISNUMBER(AM16)</formula>
    </cfRule>
    <cfRule type="expression" dxfId="134" priority="133">
      <formula>ISTEXT(E16)</formula>
    </cfRule>
  </conditionalFormatting>
  <conditionalFormatting sqref="AM17">
    <cfRule type="expression" dxfId="133" priority="130">
      <formula>ISNUMBER(AM17)</formula>
    </cfRule>
    <cfRule type="expression" dxfId="132" priority="131">
      <formula>ISTEXT(E17)</formula>
    </cfRule>
  </conditionalFormatting>
  <conditionalFormatting sqref="AM18">
    <cfRule type="expression" dxfId="131" priority="128">
      <formula>ISNUMBER(AM18)</formula>
    </cfRule>
    <cfRule type="expression" dxfId="130" priority="129">
      <formula>ISTEXT(E18)</formula>
    </cfRule>
  </conditionalFormatting>
  <conditionalFormatting sqref="AM19">
    <cfRule type="expression" dxfId="129" priority="126">
      <formula>ISNUMBER(AM19)</formula>
    </cfRule>
    <cfRule type="expression" dxfId="128" priority="127">
      <formula>ISTEXT(E19)</formula>
    </cfRule>
  </conditionalFormatting>
  <conditionalFormatting sqref="AM20">
    <cfRule type="expression" dxfId="127" priority="124">
      <formula>ISNUMBER(AM20)</formula>
    </cfRule>
    <cfRule type="expression" dxfId="126" priority="125">
      <formula>ISTEXT(E20)</formula>
    </cfRule>
  </conditionalFormatting>
  <conditionalFormatting sqref="AM21">
    <cfRule type="expression" dxfId="125" priority="122">
      <formula>ISNUMBER(AM21)</formula>
    </cfRule>
    <cfRule type="expression" dxfId="124" priority="123">
      <formula>ISTEXT(E21)</formula>
    </cfRule>
  </conditionalFormatting>
  <conditionalFormatting sqref="AM22">
    <cfRule type="expression" dxfId="123" priority="120">
      <formula>ISNUMBER(AM22)</formula>
    </cfRule>
    <cfRule type="expression" dxfId="122" priority="121">
      <formula>ISTEXT(E22)</formula>
    </cfRule>
  </conditionalFormatting>
  <conditionalFormatting sqref="AM23">
    <cfRule type="expression" dxfId="121" priority="118">
      <formula>ISNUMBER(AM23)</formula>
    </cfRule>
    <cfRule type="expression" dxfId="120" priority="119">
      <formula>ISTEXT(E23)</formula>
    </cfRule>
  </conditionalFormatting>
  <conditionalFormatting sqref="AM24">
    <cfRule type="expression" dxfId="119" priority="116">
      <formula>ISNUMBER(AM24)</formula>
    </cfRule>
    <cfRule type="expression" dxfId="118" priority="117">
      <formula>ISTEXT(E24)</formula>
    </cfRule>
  </conditionalFormatting>
  <conditionalFormatting sqref="AM25">
    <cfRule type="expression" dxfId="117" priority="114">
      <formula>ISNUMBER(AM25)</formula>
    </cfRule>
    <cfRule type="expression" dxfId="116" priority="115">
      <formula>ISTEXT(E25)</formula>
    </cfRule>
  </conditionalFormatting>
  <conditionalFormatting sqref="AM26">
    <cfRule type="expression" dxfId="115" priority="112">
      <formula>ISNUMBER(AM26)</formula>
    </cfRule>
    <cfRule type="expression" dxfId="114" priority="113">
      <formula>ISTEXT(E26)</formula>
    </cfRule>
  </conditionalFormatting>
  <conditionalFormatting sqref="AM27">
    <cfRule type="expression" dxfId="113" priority="110">
      <formula>ISNUMBER(AM27)</formula>
    </cfRule>
    <cfRule type="expression" dxfId="112" priority="111">
      <formula>ISTEXT(E27)</formula>
    </cfRule>
  </conditionalFormatting>
  <conditionalFormatting sqref="AM28">
    <cfRule type="expression" dxfId="111" priority="108">
      <formula>ISNUMBER(AM28)</formula>
    </cfRule>
    <cfRule type="expression" dxfId="110" priority="109">
      <formula>ISTEXT(E28)</formula>
    </cfRule>
  </conditionalFormatting>
  <conditionalFormatting sqref="AM29">
    <cfRule type="expression" dxfId="109" priority="106">
      <formula>ISNUMBER(AM29)</formula>
    </cfRule>
    <cfRule type="expression" dxfId="108" priority="107">
      <formula>ISTEXT(E29)</formula>
    </cfRule>
  </conditionalFormatting>
  <conditionalFormatting sqref="AM30">
    <cfRule type="expression" dxfId="107" priority="104">
      <formula>ISNUMBER(AM30)</formula>
    </cfRule>
    <cfRule type="expression" dxfId="106" priority="105">
      <formula>ISTEXT(E30)</formula>
    </cfRule>
  </conditionalFormatting>
  <conditionalFormatting sqref="AM31">
    <cfRule type="expression" dxfId="105" priority="102">
      <formula>ISNUMBER(AM31)</formula>
    </cfRule>
    <cfRule type="expression" dxfId="104" priority="103">
      <formula>ISTEXT(E31)</formula>
    </cfRule>
  </conditionalFormatting>
  <conditionalFormatting sqref="AM32">
    <cfRule type="expression" dxfId="103" priority="100">
      <formula>ISNUMBER(AM32)</formula>
    </cfRule>
    <cfRule type="expression" dxfId="102" priority="101">
      <formula>ISTEXT(E32)</formula>
    </cfRule>
  </conditionalFormatting>
  <conditionalFormatting sqref="AM33">
    <cfRule type="expression" dxfId="101" priority="98">
      <formula>ISNUMBER(AM33)</formula>
    </cfRule>
    <cfRule type="expression" dxfId="100" priority="99">
      <formula>ISTEXT(E33)</formula>
    </cfRule>
  </conditionalFormatting>
  <conditionalFormatting sqref="AM34">
    <cfRule type="expression" dxfId="99" priority="96">
      <formula>ISNUMBER(AM34)</formula>
    </cfRule>
    <cfRule type="expression" dxfId="98" priority="97">
      <formula>ISTEXT(E34)</formula>
    </cfRule>
  </conditionalFormatting>
  <conditionalFormatting sqref="AM35">
    <cfRule type="expression" dxfId="97" priority="94">
      <formula>ISNUMBER(AM35)</formula>
    </cfRule>
    <cfRule type="expression" dxfId="96" priority="95">
      <formula>ISTEXT(E35)</formula>
    </cfRule>
  </conditionalFormatting>
  <conditionalFormatting sqref="AM36">
    <cfRule type="expression" dxfId="95" priority="92">
      <formula>ISNUMBER(AM36)</formula>
    </cfRule>
    <cfRule type="expression" dxfId="94" priority="93">
      <formula>ISTEXT(E36)</formula>
    </cfRule>
  </conditionalFormatting>
  <conditionalFormatting sqref="AM37">
    <cfRule type="expression" dxfId="93" priority="90">
      <formula>ISNUMBER(AM37)</formula>
    </cfRule>
    <cfRule type="expression" dxfId="92" priority="91">
      <formula>ISTEXT(E37)</formula>
    </cfRule>
  </conditionalFormatting>
  <conditionalFormatting sqref="AM38">
    <cfRule type="expression" dxfId="91" priority="88">
      <formula>ISNUMBER(AM38)</formula>
    </cfRule>
    <cfRule type="expression" dxfId="90" priority="89">
      <formula>ISTEXT(E38)</formula>
    </cfRule>
  </conditionalFormatting>
  <conditionalFormatting sqref="AM39">
    <cfRule type="expression" dxfId="89" priority="86">
      <formula>ISNUMBER(AM39)</formula>
    </cfRule>
    <cfRule type="expression" dxfId="88" priority="87">
      <formula>ISTEXT(E39)</formula>
    </cfRule>
  </conditionalFormatting>
  <conditionalFormatting sqref="AM40">
    <cfRule type="expression" dxfId="87" priority="84">
      <formula>ISNUMBER(AM40)</formula>
    </cfRule>
    <cfRule type="expression" dxfId="86" priority="85">
      <formula>ISTEXT(E40)</formula>
    </cfRule>
  </conditionalFormatting>
  <conditionalFormatting sqref="AN14:AN40">
    <cfRule type="expression" dxfId="85" priority="82">
      <formula>ISNUMBER(AN14)</formula>
    </cfRule>
    <cfRule type="expression" dxfId="84" priority="83">
      <formula>D14&lt;&gt;""</formula>
    </cfRule>
  </conditionalFormatting>
  <conditionalFormatting sqref="D14:D40">
    <cfRule type="expression" dxfId="83" priority="80">
      <formula>D14&lt;&gt;""</formula>
    </cfRule>
    <cfRule type="expression" dxfId="82" priority="81">
      <formula>AN14&lt;&gt;""</formula>
    </cfRule>
  </conditionalFormatting>
  <conditionalFormatting sqref="E14:E40">
    <cfRule type="expression" dxfId="81" priority="78">
      <formula>E14&lt;&gt;""</formula>
    </cfRule>
    <cfRule type="expression" dxfId="80" priority="79">
      <formula>AM14&lt;&gt;""</formula>
    </cfRule>
  </conditionalFormatting>
  <conditionalFormatting sqref="T32">
    <cfRule type="expression" dxfId="79" priority="77">
      <formula>ISBLANK($B$32)</formula>
    </cfRule>
  </conditionalFormatting>
  <conditionalFormatting sqref="U32">
    <cfRule type="expression" dxfId="78" priority="76">
      <formula>ISBLANK($B$32)</formula>
    </cfRule>
  </conditionalFormatting>
  <conditionalFormatting sqref="T31">
    <cfRule type="expression" dxfId="77" priority="75">
      <formula>ISBLANK($B$31)</formula>
    </cfRule>
  </conditionalFormatting>
  <conditionalFormatting sqref="U31">
    <cfRule type="expression" dxfId="76" priority="74">
      <formula>ISBLANK($B$31)</formula>
    </cfRule>
  </conditionalFormatting>
  <conditionalFormatting sqref="T30">
    <cfRule type="expression" dxfId="75" priority="73">
      <formula>ISBLANK($B$30)</formula>
    </cfRule>
  </conditionalFormatting>
  <conditionalFormatting sqref="U30">
    <cfRule type="expression" dxfId="74" priority="72">
      <formula>ISBLANK($B$30)</formula>
    </cfRule>
  </conditionalFormatting>
  <conditionalFormatting sqref="T14">
    <cfRule type="expression" dxfId="73" priority="71">
      <formula>ISBLANK($B$14)</formula>
    </cfRule>
  </conditionalFormatting>
  <conditionalFormatting sqref="U14">
    <cfRule type="expression" dxfId="72" priority="70">
      <formula>ISBLANK($B$14)</formula>
    </cfRule>
  </conditionalFormatting>
  <conditionalFormatting sqref="T15">
    <cfRule type="expression" dxfId="71" priority="69">
      <formula>ISBLANK($B$15)</formula>
    </cfRule>
  </conditionalFormatting>
  <conditionalFormatting sqref="U15">
    <cfRule type="expression" dxfId="70" priority="68">
      <formula>ISBLANK($B$15)</formula>
    </cfRule>
  </conditionalFormatting>
  <conditionalFormatting sqref="T16">
    <cfRule type="expression" dxfId="69" priority="67">
      <formula>ISBLANK($B$16)</formula>
    </cfRule>
  </conditionalFormatting>
  <conditionalFormatting sqref="U16">
    <cfRule type="expression" dxfId="68" priority="66">
      <formula>ISBLANK($B$16)</formula>
    </cfRule>
  </conditionalFormatting>
  <conditionalFormatting sqref="T17">
    <cfRule type="expression" dxfId="67" priority="65">
      <formula>ISBLANK($B$17)</formula>
    </cfRule>
  </conditionalFormatting>
  <conditionalFormatting sqref="U17">
    <cfRule type="expression" dxfId="66" priority="64">
      <formula>ISBLANK($B$17)</formula>
    </cfRule>
  </conditionalFormatting>
  <conditionalFormatting sqref="T18">
    <cfRule type="expression" dxfId="65" priority="63">
      <formula>ISBLANK($B$18)</formula>
    </cfRule>
  </conditionalFormatting>
  <conditionalFormatting sqref="U18">
    <cfRule type="expression" dxfId="64" priority="62">
      <formula>ISBLANK($B$18)</formula>
    </cfRule>
  </conditionalFormatting>
  <conditionalFormatting sqref="T19">
    <cfRule type="expression" dxfId="63" priority="61">
      <formula>ISBLANK($B$19)</formula>
    </cfRule>
  </conditionalFormatting>
  <conditionalFormatting sqref="U19">
    <cfRule type="expression" dxfId="62" priority="60">
      <formula>ISBLANK($B$19)</formula>
    </cfRule>
  </conditionalFormatting>
  <conditionalFormatting sqref="T20">
    <cfRule type="expression" dxfId="61" priority="59">
      <formula>ISBLANK($B$20)</formula>
    </cfRule>
  </conditionalFormatting>
  <conditionalFormatting sqref="U20">
    <cfRule type="expression" dxfId="60" priority="58">
      <formula>ISBLANK($B$20)</formula>
    </cfRule>
  </conditionalFormatting>
  <conditionalFormatting sqref="T21">
    <cfRule type="expression" dxfId="59" priority="57">
      <formula>ISBLANK($B$21)</formula>
    </cfRule>
  </conditionalFormatting>
  <conditionalFormatting sqref="U21">
    <cfRule type="expression" dxfId="58" priority="56">
      <formula>ISBLANK($B$21)</formula>
    </cfRule>
  </conditionalFormatting>
  <conditionalFormatting sqref="T22">
    <cfRule type="expression" dxfId="57" priority="55">
      <formula>ISBLANK($B$22)</formula>
    </cfRule>
  </conditionalFormatting>
  <conditionalFormatting sqref="U22">
    <cfRule type="expression" dxfId="56" priority="54">
      <formula>ISBLANK($B$22)</formula>
    </cfRule>
  </conditionalFormatting>
  <conditionalFormatting sqref="T23">
    <cfRule type="expression" dxfId="55" priority="53">
      <formula>ISBLANK($B$23)</formula>
    </cfRule>
  </conditionalFormatting>
  <conditionalFormatting sqref="U23">
    <cfRule type="expression" dxfId="54" priority="52">
      <formula>ISBLANK($B$23)</formula>
    </cfRule>
  </conditionalFormatting>
  <conditionalFormatting sqref="T24">
    <cfRule type="expression" dxfId="53" priority="51">
      <formula>ISBLANK($B$24)</formula>
    </cfRule>
  </conditionalFormatting>
  <conditionalFormatting sqref="U24">
    <cfRule type="expression" dxfId="52" priority="50">
      <formula>ISBLANK($B$24)</formula>
    </cfRule>
  </conditionalFormatting>
  <conditionalFormatting sqref="T25">
    <cfRule type="expression" dxfId="51" priority="49">
      <formula>ISBLANK($B$25)</formula>
    </cfRule>
  </conditionalFormatting>
  <conditionalFormatting sqref="U25">
    <cfRule type="expression" dxfId="50" priority="48">
      <formula>ISBLANK($B$25)</formula>
    </cfRule>
  </conditionalFormatting>
  <conditionalFormatting sqref="T26">
    <cfRule type="expression" dxfId="49" priority="47">
      <formula>ISBLANK($B$26)</formula>
    </cfRule>
  </conditionalFormatting>
  <conditionalFormatting sqref="U26">
    <cfRule type="expression" dxfId="48" priority="46">
      <formula>ISBLANK($B$26)</formula>
    </cfRule>
  </conditionalFormatting>
  <conditionalFormatting sqref="T27">
    <cfRule type="expression" dxfId="47" priority="45">
      <formula>ISBLANK($B$27)</formula>
    </cfRule>
  </conditionalFormatting>
  <conditionalFormatting sqref="U27">
    <cfRule type="expression" dxfId="46" priority="44">
      <formula>ISBLANK($B$27)</formula>
    </cfRule>
  </conditionalFormatting>
  <conditionalFormatting sqref="T28">
    <cfRule type="expression" dxfId="45" priority="43">
      <formula>ISBLANK($B$28)</formula>
    </cfRule>
  </conditionalFormatting>
  <conditionalFormatting sqref="U28">
    <cfRule type="expression" dxfId="44" priority="42">
      <formula>ISBLANK($B$28)</formula>
    </cfRule>
  </conditionalFormatting>
  <conditionalFormatting sqref="T29">
    <cfRule type="expression" dxfId="43" priority="41">
      <formula>ISBLANK($B$29)</formula>
    </cfRule>
  </conditionalFormatting>
  <conditionalFormatting sqref="U29">
    <cfRule type="expression" dxfId="42" priority="40">
      <formula>ISBLANK($B$29)</formula>
    </cfRule>
  </conditionalFormatting>
  <conditionalFormatting sqref="Z8">
    <cfRule type="expression" dxfId="41" priority="39">
      <formula>ISBLANK(Z6)</formula>
    </cfRule>
  </conditionalFormatting>
  <conditionalFormatting sqref="Z7">
    <cfRule type="expression" dxfId="40" priority="38">
      <formula>ISBLANK(Z6)</formula>
    </cfRule>
  </conditionalFormatting>
  <conditionalFormatting sqref="Z9">
    <cfRule type="expression" dxfId="39" priority="37">
      <formula>ISBLANK(Z6)</formula>
    </cfRule>
  </conditionalFormatting>
  <conditionalFormatting sqref="Z10">
    <cfRule type="expression" dxfId="38" priority="36">
      <formula>ISBLANK(Z6)</formula>
    </cfRule>
  </conditionalFormatting>
  <conditionalFormatting sqref="Z11">
    <cfRule type="expression" dxfId="37" priority="35">
      <formula>ISBLANK(Z6)</formula>
    </cfRule>
  </conditionalFormatting>
  <conditionalFormatting sqref="Z12">
    <cfRule type="expression" dxfId="36" priority="34">
      <formula>ISBLANK(Z6)</formula>
    </cfRule>
  </conditionalFormatting>
  <conditionalFormatting sqref="AA8">
    <cfRule type="expression" dxfId="35" priority="33">
      <formula>ISBLANK(AA6)</formula>
    </cfRule>
  </conditionalFormatting>
  <conditionalFormatting sqref="AA7">
    <cfRule type="expression" dxfId="34" priority="32">
      <formula>ISBLANK(AA6)</formula>
    </cfRule>
  </conditionalFormatting>
  <conditionalFormatting sqref="Y8">
    <cfRule type="expression" dxfId="33" priority="31">
      <formula>ISBLANK(Y6)</formula>
    </cfRule>
  </conditionalFormatting>
  <conditionalFormatting sqref="Y7">
    <cfRule type="expression" dxfId="32" priority="30">
      <formula>ISBLANK(Y6)</formula>
    </cfRule>
  </conditionalFormatting>
  <conditionalFormatting sqref="Y8">
    <cfRule type="expression" dxfId="31" priority="29">
      <formula>ISBLANK(Y6)</formula>
    </cfRule>
  </conditionalFormatting>
  <conditionalFormatting sqref="Y7">
    <cfRule type="expression" dxfId="30" priority="28">
      <formula>ISBLANK(Y6)</formula>
    </cfRule>
  </conditionalFormatting>
  <conditionalFormatting sqref="Z8">
    <cfRule type="expression" dxfId="29" priority="27">
      <formula>ISBLANK(Z6)</formula>
    </cfRule>
  </conditionalFormatting>
  <conditionalFormatting sqref="Z7">
    <cfRule type="expression" dxfId="28" priority="26">
      <formula>ISBLANK(Z6)</formula>
    </cfRule>
  </conditionalFormatting>
  <conditionalFormatting sqref="Z8">
    <cfRule type="expression" dxfId="27" priority="25">
      <formula>ISBLANK(Z6)</formula>
    </cfRule>
  </conditionalFormatting>
  <conditionalFormatting sqref="Z7">
    <cfRule type="expression" dxfId="26" priority="24">
      <formula>ISBLANK(Z6)</formula>
    </cfRule>
  </conditionalFormatting>
  <conditionalFormatting sqref="W14:W29">
    <cfRule type="expression" dxfId="25" priority="23">
      <formula>ISBLANK($W$6)</formula>
    </cfRule>
  </conditionalFormatting>
  <conditionalFormatting sqref="X14:X29">
    <cfRule type="expression" dxfId="24" priority="22">
      <formula>ISBLANK($X$6)</formula>
    </cfRule>
  </conditionalFormatting>
  <conditionalFormatting sqref="Y14:Y29">
    <cfRule type="expression" dxfId="23" priority="21">
      <formula>ISBLANK($Y$6)</formula>
    </cfRule>
  </conditionalFormatting>
  <conditionalFormatting sqref="Z14:Z29">
    <cfRule type="expression" dxfId="22" priority="20">
      <formula>ISBLANK($Z$6)</formula>
    </cfRule>
  </conditionalFormatting>
  <conditionalFormatting sqref="AA14:AA29">
    <cfRule type="expression" dxfId="21" priority="19">
      <formula>ISBLANK($AA$6)</formula>
    </cfRule>
  </conditionalFormatting>
  <conditionalFormatting sqref="AB14:AB29">
    <cfRule type="expression" dxfId="20" priority="18">
      <formula>ISBLANK($AB$6)</formula>
    </cfRule>
  </conditionalFormatting>
  <conditionalFormatting sqref="V29:AB29">
    <cfRule type="expression" dxfId="19" priority="17">
      <formula>ISBLANK($B$29)</formula>
    </cfRule>
  </conditionalFormatting>
  <conditionalFormatting sqref="V28:AB28">
    <cfRule type="expression" dxfId="18" priority="16">
      <formula>ISBLANK($B$28)</formula>
    </cfRule>
  </conditionalFormatting>
  <conditionalFormatting sqref="V27:AB27">
    <cfRule type="expression" dxfId="17" priority="15">
      <formula>ISBLANK($B$27)</formula>
    </cfRule>
  </conditionalFormatting>
  <conditionalFormatting sqref="V26:AB26">
    <cfRule type="expression" dxfId="16" priority="14">
      <formula>ISBLANK($B$26)</formula>
    </cfRule>
  </conditionalFormatting>
  <conditionalFormatting sqref="V25:AB25">
    <cfRule type="expression" dxfId="15" priority="13">
      <formula>ISBLANK($B$25)</formula>
    </cfRule>
  </conditionalFormatting>
  <conditionalFormatting sqref="V24:AB24">
    <cfRule type="expression" dxfId="14" priority="12">
      <formula>ISBLANK($B$24)</formula>
    </cfRule>
  </conditionalFormatting>
  <conditionalFormatting sqref="V23:AB23">
    <cfRule type="expression" dxfId="13" priority="11">
      <formula>ISBLANK($B$23)</formula>
    </cfRule>
  </conditionalFormatting>
  <conditionalFormatting sqref="V22:AB22">
    <cfRule type="expression" dxfId="12" priority="10">
      <formula>ISBLANK($B$22)</formula>
    </cfRule>
  </conditionalFormatting>
  <conditionalFormatting sqref="V21:AB21">
    <cfRule type="expression" dxfId="11" priority="9">
      <formula>ISBLANK($B$21)</formula>
    </cfRule>
  </conditionalFormatting>
  <conditionalFormatting sqref="V20:AB20">
    <cfRule type="expression" dxfId="10" priority="8">
      <formula>ISBLANK($B$20)</formula>
    </cfRule>
  </conditionalFormatting>
  <conditionalFormatting sqref="V19:AB19">
    <cfRule type="expression" dxfId="9" priority="7">
      <formula>ISBLANK($B$19)</formula>
    </cfRule>
  </conditionalFormatting>
  <conditionalFormatting sqref="V18:AB18">
    <cfRule type="expression" dxfId="8" priority="6">
      <formula>ISBLANK($B$18)</formula>
    </cfRule>
  </conditionalFormatting>
  <conditionalFormatting sqref="V17:AB17">
    <cfRule type="expression" dxfId="7" priority="5">
      <formula>ISBLANK($B$17)</formula>
    </cfRule>
  </conditionalFormatting>
  <conditionalFormatting sqref="V16:AB16">
    <cfRule type="expression" dxfId="6" priority="4">
      <formula>ISBLANK($B$16)</formula>
    </cfRule>
  </conditionalFormatting>
  <conditionalFormatting sqref="V15:AB15">
    <cfRule type="expression" dxfId="5" priority="3">
      <formula>ISBLANK($B$15)</formula>
    </cfRule>
  </conditionalFormatting>
  <conditionalFormatting sqref="V14:AB14">
    <cfRule type="expression" dxfId="4" priority="2">
      <formula>ISBLANK($B$14)</formula>
    </cfRule>
  </conditionalFormatting>
  <conditionalFormatting sqref="V14:V29">
    <cfRule type="expression" dxfId="3" priority="1">
      <formula>ISBLANK($V$6)</formula>
    </cfRule>
  </conditionalFormatting>
  <hyperlinks>
    <hyperlink ref="AQ13" location="Законодавство!H24" display="Законодавство!H24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Client</cp:lastModifiedBy>
  <dcterms:created xsi:type="dcterms:W3CDTF">2018-04-10T09:16:12Z</dcterms:created>
  <dcterms:modified xsi:type="dcterms:W3CDTF">2018-04-10T10:21:13Z</dcterms:modified>
</cp:coreProperties>
</file>