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0" i="1" l="1"/>
  <c r="G38" i="1"/>
  <c r="G35" i="1"/>
  <c r="F39" i="1"/>
  <c r="F37" i="1"/>
  <c r="E39" i="1"/>
  <c r="E38" i="1"/>
  <c r="E35" i="1"/>
  <c r="B37" i="1"/>
  <c r="G34" i="1"/>
  <c r="G36" i="1"/>
  <c r="G37" i="1"/>
  <c r="G33" i="1"/>
  <c r="E40" i="1"/>
  <c r="F34" i="1"/>
  <c r="F35" i="1"/>
  <c r="F36" i="1"/>
  <c r="F38" i="1"/>
  <c r="F33" i="1"/>
  <c r="E34" i="1"/>
  <c r="E36" i="1"/>
  <c r="E37" i="1"/>
  <c r="E33" i="1"/>
  <c r="D35" i="1"/>
  <c r="D36" i="1"/>
  <c r="D37" i="1"/>
  <c r="D38" i="1"/>
  <c r="D39" i="1"/>
  <c r="D34" i="1"/>
  <c r="C39" i="1"/>
  <c r="C38" i="1"/>
  <c r="C37" i="1"/>
  <c r="C36" i="1"/>
  <c r="C35" i="1"/>
  <c r="C34" i="1"/>
  <c r="C33" i="1"/>
  <c r="B34" i="1"/>
  <c r="B35" i="1"/>
  <c r="B36" i="1"/>
  <c r="B38" i="1"/>
  <c r="B33" i="1"/>
  <c r="A37" i="1"/>
  <c r="A34" i="1"/>
  <c r="A33" i="1"/>
  <c r="A38" i="1"/>
  <c r="A36" i="1"/>
  <c r="A35" i="1"/>
  <c r="G39" i="1" l="1"/>
  <c r="G40" i="1" s="1"/>
  <c r="Y18" i="1"/>
  <c r="AF2" i="1" l="1"/>
  <c r="AF3" i="1"/>
  <c r="AF4" i="1"/>
  <c r="AF5" i="1"/>
  <c r="AF6" i="1"/>
  <c r="AF7" i="1"/>
  <c r="AF8" i="1"/>
  <c r="AF9" i="1"/>
  <c r="AF10" i="1"/>
  <c r="AF1" i="1"/>
  <c r="V7" i="1"/>
  <c r="W4" i="1"/>
  <c r="X4" i="1" s="1"/>
  <c r="W5" i="1"/>
  <c r="X5" i="1" s="1"/>
  <c r="W6" i="1"/>
  <c r="X6" i="1" s="1"/>
  <c r="W7" i="1"/>
  <c r="X7" i="1" s="1"/>
  <c r="Y7" i="1" s="1"/>
  <c r="Z7" i="1" s="1"/>
  <c r="AA7" i="1" s="1"/>
  <c r="W8" i="1"/>
  <c r="X8" i="1" s="1"/>
  <c r="Y8" i="1" s="1"/>
  <c r="Z8" i="1" s="1"/>
  <c r="AA8" i="1" s="1"/>
  <c r="W3" i="1"/>
  <c r="X3" i="1" s="1"/>
  <c r="V3" i="1"/>
  <c r="V4" i="1"/>
  <c r="V5" i="1"/>
  <c r="V6" i="1"/>
  <c r="Y5" i="1" l="1"/>
  <c r="Z5" i="1" s="1"/>
  <c r="AA5" i="1" s="1"/>
  <c r="Y3" i="1"/>
  <c r="Z3" i="1" s="1"/>
  <c r="AA3" i="1" s="1"/>
  <c r="Y6" i="1"/>
  <c r="Z6" i="1" s="1"/>
  <c r="AA6" i="1" s="1"/>
  <c r="Y4" i="1"/>
  <c r="Z4" i="1" s="1"/>
  <c r="AA4" i="1" s="1"/>
  <c r="C17" i="1"/>
  <c r="C15" i="1"/>
  <c r="S10" i="1" l="1"/>
  <c r="T10" i="1" s="1"/>
  <c r="S8" i="1"/>
  <c r="T8" i="1" s="1"/>
  <c r="S6" i="1"/>
  <c r="T6" i="1" s="1"/>
  <c r="S4" i="1"/>
  <c r="T4" i="1" s="1"/>
  <c r="S2" i="1"/>
  <c r="T2" i="1" s="1"/>
  <c r="S9" i="1"/>
  <c r="T9" i="1" s="1"/>
  <c r="S7" i="1"/>
  <c r="T7" i="1" s="1"/>
  <c r="S5" i="1"/>
  <c r="T5" i="1" s="1"/>
  <c r="S3" i="1"/>
  <c r="T3" i="1" s="1"/>
  <c r="AE20" i="1"/>
  <c r="V2" i="1" s="1"/>
  <c r="Y2" i="1" s="1"/>
  <c r="Y9" i="1" l="1"/>
  <c r="Z2" i="1"/>
  <c r="AA2" i="1" l="1"/>
  <c r="AA9" i="1" s="1"/>
  <c r="Z9" i="1"/>
</calcChain>
</file>

<file path=xl/sharedStrings.xml><?xml version="1.0" encoding="utf-8"?>
<sst xmlns="http://schemas.openxmlformats.org/spreadsheetml/2006/main" count="26" uniqueCount="18">
  <si>
    <t>U=</t>
  </si>
  <si>
    <r>
      <t>S</t>
    </r>
    <r>
      <rPr>
        <sz val="10"/>
        <color theme="1"/>
        <rFont val="Calibri"/>
        <family val="2"/>
        <charset val="204"/>
        <scheme val="minor"/>
      </rPr>
      <t>u=</t>
    </r>
  </si>
  <si>
    <r>
      <t>+</t>
    </r>
    <r>
      <rPr>
        <sz val="11"/>
        <color theme="1"/>
        <rFont val="Symbol"/>
        <family val="1"/>
        <charset val="2"/>
      </rPr>
      <t>¥</t>
    </r>
  </si>
  <si>
    <t>m</t>
  </si>
  <si>
    <t>z-1</t>
  </si>
  <si>
    <t>Фz</t>
  </si>
  <si>
    <t>Фz-1</t>
  </si>
  <si>
    <t>P</t>
  </si>
  <si>
    <t>m-nP</t>
  </si>
  <si>
    <t>x2</t>
  </si>
  <si>
    <r>
      <t>–</t>
    </r>
    <r>
      <rPr>
        <sz val="11"/>
        <color theme="1"/>
        <rFont val="Calibri"/>
        <family val="2"/>
        <charset val="204"/>
      </rPr>
      <t>¥</t>
    </r>
  </si>
  <si>
    <t>zj</t>
  </si>
  <si>
    <t>Zj</t>
  </si>
  <si>
    <r>
      <t>–</t>
    </r>
    <r>
      <rPr>
        <sz val="11"/>
        <color theme="1"/>
        <rFont val="Symbol"/>
        <family val="1"/>
        <charset val="2"/>
      </rPr>
      <t>¥</t>
    </r>
  </si>
  <si>
    <t>Z-1</t>
  </si>
  <si>
    <t>Pj</t>
  </si>
  <si>
    <t>mj-nPj</t>
  </si>
  <si>
    <t>X^2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</si>
</sst>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5868055555552"/>
          <c:y val="2.1528333333333333E-2"/>
          <c:w val="0.84494131944444439"/>
          <c:h val="0.732203333333333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Лист1!$N$2:$O$10</c:f>
              <c:multiLvlStrCache>
                <c:ptCount val="9"/>
                <c:lvl>
                  <c:pt idx="0">
                    <c:v>36,241</c:v>
                  </c:pt>
                  <c:pt idx="1">
                    <c:v>36,304</c:v>
                  </c:pt>
                  <c:pt idx="2">
                    <c:v>36,366</c:v>
                  </c:pt>
                  <c:pt idx="3">
                    <c:v>36,429</c:v>
                  </c:pt>
                  <c:pt idx="4">
                    <c:v>36,491</c:v>
                  </c:pt>
                  <c:pt idx="5">
                    <c:v>36,553</c:v>
                  </c:pt>
                  <c:pt idx="6">
                    <c:v>36,616</c:v>
                  </c:pt>
                  <c:pt idx="7">
                    <c:v>36,678</c:v>
                  </c:pt>
                  <c:pt idx="8">
                    <c:v>+¥</c:v>
                  </c:pt>
                </c:lvl>
                <c:lvl>
                  <c:pt idx="0">
                    <c:v>–¥</c:v>
                  </c:pt>
                  <c:pt idx="1">
                    <c:v>36,241</c:v>
                  </c:pt>
                  <c:pt idx="2">
                    <c:v>36,304</c:v>
                  </c:pt>
                  <c:pt idx="3">
                    <c:v>36,366</c:v>
                  </c:pt>
                  <c:pt idx="4">
                    <c:v>36,429</c:v>
                  </c:pt>
                  <c:pt idx="5">
                    <c:v>36,491</c:v>
                  </c:pt>
                  <c:pt idx="6">
                    <c:v>36,553</c:v>
                  </c:pt>
                  <c:pt idx="7">
                    <c:v>36,616</c:v>
                  </c:pt>
                  <c:pt idx="8">
                    <c:v>36,678</c:v>
                  </c:pt>
                </c:lvl>
              </c:multiLvlStrCache>
            </c:multiLvlStrRef>
          </c:cat>
          <c:val>
            <c:numRef>
              <c:f>Лист1!$P$2:$P$10</c:f>
              <c:numCache>
                <c:formatCode>General</c:formatCode>
                <c:ptCount val="9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24</c:v>
                </c:pt>
                <c:pt idx="5">
                  <c:v>17</c:v>
                </c:pt>
                <c:pt idx="6">
                  <c:v>16</c:v>
                </c:pt>
                <c:pt idx="7">
                  <c:v>9</c:v>
                </c:pt>
                <c:pt idx="8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67199360"/>
        <c:axId val="67201280"/>
      </c:barChart>
      <c:catAx>
        <c:axId val="6719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Интервалы</a:t>
                </a:r>
                <a:r>
                  <a:rPr lang="ru-RU" baseline="0"/>
                  <a:t> значений измеряемой величины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2802881944444445"/>
              <c:y val="0.93512472222222209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67201280"/>
        <c:crosses val="autoZero"/>
        <c:auto val="1"/>
        <c:lblAlgn val="ctr"/>
        <c:lblOffset val="100"/>
        <c:tickMarkSkip val="1"/>
        <c:noMultiLvlLbl val="0"/>
      </c:catAx>
      <c:valAx>
        <c:axId val="67201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попадайний в подинтервалы </a:t>
                </a:r>
              </a:p>
              <a:p>
                <a:pPr>
                  <a:defRPr/>
                </a:pPr>
                <a:r>
                  <a:rPr lang="ru-RU" baseline="0"/>
                  <a:t>(плотность вероятности)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7199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0</xdr:row>
          <xdr:rowOff>0</xdr:rowOff>
        </xdr:from>
        <xdr:to>
          <xdr:col>13</xdr:col>
          <xdr:colOff>276225</xdr:colOff>
          <xdr:row>0</xdr:row>
          <xdr:rowOff>238125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0</xdr:rowOff>
        </xdr:from>
        <xdr:to>
          <xdr:col>14</xdr:col>
          <xdr:colOff>200025</xdr:colOff>
          <xdr:row>0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11</xdr:col>
      <xdr:colOff>600075</xdr:colOff>
      <xdr:row>10</xdr:row>
      <xdr:rowOff>152400</xdr:rowOff>
    </xdr:from>
    <xdr:to>
      <xdr:col>21</xdr:col>
      <xdr:colOff>264075</xdr:colOff>
      <xdr:row>29</xdr:row>
      <xdr:rowOff>132900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17</xdr:row>
          <xdr:rowOff>0</xdr:rowOff>
        </xdr:from>
        <xdr:to>
          <xdr:col>30</xdr:col>
          <xdr:colOff>161925</xdr:colOff>
          <xdr:row>17</xdr:row>
          <xdr:rowOff>238125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17</xdr:row>
          <xdr:rowOff>0</xdr:rowOff>
        </xdr:from>
        <xdr:to>
          <xdr:col>31</xdr:col>
          <xdr:colOff>409575</xdr:colOff>
          <xdr:row>17</xdr:row>
          <xdr:rowOff>238125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30</xdr:row>
          <xdr:rowOff>0</xdr:rowOff>
        </xdr:from>
        <xdr:to>
          <xdr:col>8</xdr:col>
          <xdr:colOff>276225</xdr:colOff>
          <xdr:row>30</xdr:row>
          <xdr:rowOff>238125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30</xdr:row>
          <xdr:rowOff>0</xdr:rowOff>
        </xdr:from>
        <xdr:to>
          <xdr:col>9</xdr:col>
          <xdr:colOff>209550</xdr:colOff>
          <xdr:row>30</xdr:row>
          <xdr:rowOff>238125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0"/>
  <sheetViews>
    <sheetView tabSelected="1" topLeftCell="A10" workbookViewId="0">
      <selection activeCell="L39" sqref="L39"/>
    </sheetView>
  </sheetViews>
  <sheetFormatPr defaultRowHeight="15" x14ac:dyDescent="0.25"/>
  <cols>
    <col min="6" max="6" width="12.7109375" bestFit="1" customWidth="1"/>
    <col min="7" max="7" width="9.5703125" customWidth="1"/>
    <col min="19" max="19" width="15.85546875" bestFit="1" customWidth="1"/>
    <col min="26" max="26" width="11" bestFit="1" customWidth="1"/>
    <col min="32" max="32" width="11.42578125" customWidth="1"/>
  </cols>
  <sheetData>
    <row r="1" spans="1:32" ht="21" thickBot="1" x14ac:dyDescent="0.3">
      <c r="A1" s="1">
        <v>36.46</v>
      </c>
      <c r="B1" s="1">
        <v>36.36</v>
      </c>
      <c r="C1" s="1">
        <v>36.450000000000003</v>
      </c>
      <c r="D1" s="1">
        <v>36.64</v>
      </c>
      <c r="E1" s="1">
        <v>36.549999999999997</v>
      </c>
      <c r="F1" s="1">
        <v>36.44</v>
      </c>
      <c r="G1" s="1">
        <v>36.58</v>
      </c>
      <c r="H1" s="1">
        <v>36.18</v>
      </c>
      <c r="I1" s="1">
        <v>36.51</v>
      </c>
      <c r="J1" s="1">
        <v>36.380000000000003</v>
      </c>
      <c r="N1" s="4"/>
      <c r="O1" s="5"/>
      <c r="P1" s="6" t="s">
        <v>3</v>
      </c>
      <c r="S1" t="s">
        <v>11</v>
      </c>
      <c r="T1" t="s">
        <v>5</v>
      </c>
      <c r="U1" t="s">
        <v>3</v>
      </c>
      <c r="V1" t="s">
        <v>5</v>
      </c>
      <c r="W1" s="10" t="s">
        <v>4</v>
      </c>
      <c r="X1" t="s">
        <v>6</v>
      </c>
      <c r="Y1" t="s">
        <v>7</v>
      </c>
      <c r="Z1" t="s">
        <v>8</v>
      </c>
      <c r="AA1" t="s">
        <v>9</v>
      </c>
      <c r="AD1" s="13">
        <v>5.33E-2</v>
      </c>
      <c r="AE1" s="6">
        <v>1.67</v>
      </c>
      <c r="AF1">
        <f>(AE1^2)/(100*AD1)</f>
        <v>0.52324577861163224</v>
      </c>
    </row>
    <row r="2" spans="1:32" ht="19.5" thickBot="1" x14ac:dyDescent="0.3">
      <c r="A2" s="1">
        <v>36.35</v>
      </c>
      <c r="B2" s="1">
        <v>36.5</v>
      </c>
      <c r="C2" s="1">
        <v>36.49</v>
      </c>
      <c r="D2" s="1">
        <v>36.409999999999997</v>
      </c>
      <c r="E2" s="1">
        <v>36.5</v>
      </c>
      <c r="F2" s="1">
        <v>36.6</v>
      </c>
      <c r="G2" s="1">
        <v>36.53</v>
      </c>
      <c r="H2" s="1">
        <v>36.409999999999997</v>
      </c>
      <c r="I2" s="1">
        <v>36.53</v>
      </c>
      <c r="J2" s="1">
        <v>36.409999999999997</v>
      </c>
      <c r="N2" s="7" t="s">
        <v>10</v>
      </c>
      <c r="O2" s="8">
        <v>36.241</v>
      </c>
      <c r="P2" s="8">
        <v>2</v>
      </c>
      <c r="S2">
        <f>(O2-C15)/C17</f>
        <v>-2.0856029935382119</v>
      </c>
      <c r="T2">
        <f>_xlfn.NORM.S.DIST(S2,1)</f>
        <v>1.8507299984903171E-2</v>
      </c>
      <c r="U2">
        <v>9</v>
      </c>
      <c r="V2">
        <f>_xlfn.NORM.S.DIST(AE20,1)</f>
        <v>1.8507299984903171E-2</v>
      </c>
      <c r="W2">
        <v>0</v>
      </c>
      <c r="X2">
        <v>0</v>
      </c>
      <c r="Y2">
        <f>V2-X2</f>
        <v>1.8507299984903171E-2</v>
      </c>
      <c r="Z2">
        <f>U2-100*Y2</f>
        <v>7.1492700015096826</v>
      </c>
      <c r="AA2">
        <f>(Z2^2)/(100*Y2)</f>
        <v>27.617243788223856</v>
      </c>
      <c r="AD2" s="12">
        <v>5.79E-2</v>
      </c>
      <c r="AE2" s="11">
        <v>-0.79</v>
      </c>
      <c r="AF2">
        <f t="shared" ref="AF2:AF10" si="0">(AE2^2)/(100*AD2)</f>
        <v>0.10778929188255615</v>
      </c>
    </row>
    <row r="3" spans="1:32" ht="19.5" thickBot="1" x14ac:dyDescent="0.3">
      <c r="A3" s="1">
        <v>36.29</v>
      </c>
      <c r="B3" s="1">
        <v>36.6</v>
      </c>
      <c r="C3" s="1">
        <v>36.47</v>
      </c>
      <c r="D3" s="1">
        <v>36.549999999999997</v>
      </c>
      <c r="E3" s="1">
        <v>36.54</v>
      </c>
      <c r="F3" s="1">
        <v>36.53</v>
      </c>
      <c r="G3" s="1">
        <v>36.56</v>
      </c>
      <c r="H3" s="1">
        <v>36.35</v>
      </c>
      <c r="I3" s="1">
        <v>36.56</v>
      </c>
      <c r="J3" s="1">
        <v>36.53</v>
      </c>
      <c r="N3" s="9">
        <v>36.241</v>
      </c>
      <c r="O3" s="8">
        <v>36.304000000000002</v>
      </c>
      <c r="P3" s="8">
        <v>7</v>
      </c>
      <c r="S3">
        <f>(O3-C15)/C17</f>
        <v>-1.5304995351819939</v>
      </c>
      <c r="T3">
        <f t="shared" ref="T3:T9" si="1">_xlfn.NORM.S.DIST(S3,1)</f>
        <v>6.2946564218588325E-2</v>
      </c>
      <c r="U3">
        <v>8</v>
      </c>
      <c r="V3">
        <f>_xlfn.NORM.S.DIST(AE22,1)</f>
        <v>0.12714315056279824</v>
      </c>
      <c r="W3">
        <f>(N4-36.48)/0.1</f>
        <v>-1.7599999999999483</v>
      </c>
      <c r="X3">
        <f t="shared" ref="X3:X8" si="2">_xlfn.NORM.S.DIST(W3,1)</f>
        <v>3.9203903287487026E-2</v>
      </c>
      <c r="Y3">
        <f t="shared" ref="Y3:Y7" si="3">V3-X3</f>
        <v>8.7939247275311216E-2</v>
      </c>
      <c r="Z3">
        <f t="shared" ref="Z3:Z8" si="4">U3-100*Y3</f>
        <v>-0.79392472753112209</v>
      </c>
      <c r="AA3">
        <f t="shared" ref="AA3:AA8" si="5">(Z3^2)/(100*Y3)</f>
        <v>7.1676355269682482E-2</v>
      </c>
      <c r="AD3" s="12">
        <v>9.4100000000000003E-2</v>
      </c>
      <c r="AE3" s="11">
        <v>-1.41</v>
      </c>
      <c r="AF3">
        <f t="shared" si="0"/>
        <v>0.21127523910733259</v>
      </c>
    </row>
    <row r="4" spans="1:32" ht="19.5" thickBot="1" x14ac:dyDescent="0.3">
      <c r="A4" s="1">
        <v>36.44</v>
      </c>
      <c r="B4" s="1">
        <v>36.53</v>
      </c>
      <c r="C4" s="1">
        <v>36.44</v>
      </c>
      <c r="D4" s="1">
        <v>36.57</v>
      </c>
      <c r="E4" s="1">
        <v>36.450000000000003</v>
      </c>
      <c r="F4" s="1">
        <v>36.520000000000003</v>
      </c>
      <c r="G4" s="1">
        <v>36.520000000000003</v>
      </c>
      <c r="H4" s="1">
        <v>36.54</v>
      </c>
      <c r="I4" s="1">
        <v>36.520000000000003</v>
      </c>
      <c r="J4" s="1">
        <v>36.369999999999997</v>
      </c>
      <c r="N4" s="9">
        <v>36.304000000000002</v>
      </c>
      <c r="O4" s="8">
        <v>36.366</v>
      </c>
      <c r="P4" s="8">
        <v>8</v>
      </c>
      <c r="S4">
        <f>(O4-C15)/C17</f>
        <v>-0.98420724283147176</v>
      </c>
      <c r="T4">
        <f t="shared" si="1"/>
        <v>0.16250681266925665</v>
      </c>
      <c r="U4">
        <v>13</v>
      </c>
      <c r="V4">
        <f>_xlfn.NORM.S.DIST(AE23,1)</f>
        <v>0.30502573089751939</v>
      </c>
      <c r="W4">
        <f t="shared" ref="W4:W8" si="6">(N5-36.48)/0.1</f>
        <v>-1.1399999999999721</v>
      </c>
      <c r="X4">
        <f t="shared" si="2"/>
        <v>0.12714315056280404</v>
      </c>
      <c r="Y4">
        <f t="shared" si="3"/>
        <v>0.17788258033471535</v>
      </c>
      <c r="Z4">
        <f t="shared" si="4"/>
        <v>-4.7882580334715357</v>
      </c>
      <c r="AA4">
        <f t="shared" si="5"/>
        <v>1.2889072641043879</v>
      </c>
      <c r="AD4" s="12">
        <v>0.12939999999999999</v>
      </c>
      <c r="AE4" s="11">
        <v>-2.94</v>
      </c>
      <c r="AF4">
        <f t="shared" si="0"/>
        <v>0.66797527047913441</v>
      </c>
    </row>
    <row r="5" spans="1:32" ht="19.5" thickBot="1" x14ac:dyDescent="0.3">
      <c r="A5" s="1">
        <v>36.46</v>
      </c>
      <c r="B5" s="1">
        <v>36.64</v>
      </c>
      <c r="C5" s="1">
        <v>36.43</v>
      </c>
      <c r="D5" s="1">
        <v>36.71</v>
      </c>
      <c r="E5" s="1">
        <v>36.380000000000003</v>
      </c>
      <c r="F5" s="1">
        <v>36.31</v>
      </c>
      <c r="G5" s="1">
        <v>36.46</v>
      </c>
      <c r="H5" s="1">
        <v>36.299999999999997</v>
      </c>
      <c r="I5" s="1">
        <v>36.369999999999997</v>
      </c>
      <c r="J5" s="1">
        <v>36.53</v>
      </c>
      <c r="N5" s="9">
        <v>36.366</v>
      </c>
      <c r="O5" s="8">
        <v>36.429000000000002</v>
      </c>
      <c r="P5" s="8">
        <v>13</v>
      </c>
      <c r="S5">
        <f>(O5-C15)/C17</f>
        <v>-0.42910378447525371</v>
      </c>
      <c r="T5">
        <f t="shared" si="1"/>
        <v>0.33392384914424589</v>
      </c>
      <c r="U5">
        <v>24</v>
      </c>
      <c r="V5">
        <f>_xlfn.NORM.S.DIST(AE24,1)</f>
        <v>0.54379531254231672</v>
      </c>
      <c r="W5">
        <f t="shared" si="6"/>
        <v>-0.50999999999994827</v>
      </c>
      <c r="X5">
        <f t="shared" si="2"/>
        <v>0.30502573089753748</v>
      </c>
      <c r="Y5">
        <f t="shared" si="3"/>
        <v>0.23876958164477924</v>
      </c>
      <c r="Z5">
        <f t="shared" si="4"/>
        <v>0.12304183552207704</v>
      </c>
      <c r="AA5">
        <f t="shared" si="5"/>
        <v>6.3405452170054019E-4</v>
      </c>
      <c r="AD5" s="12">
        <v>0.1497</v>
      </c>
      <c r="AE5" s="11">
        <v>3.07</v>
      </c>
      <c r="AF5">
        <f t="shared" si="0"/>
        <v>0.62958583834335324</v>
      </c>
    </row>
    <row r="6" spans="1:32" ht="19.5" thickBot="1" x14ac:dyDescent="0.3">
      <c r="A6" s="1">
        <v>36.479999999999997</v>
      </c>
      <c r="B6" s="1">
        <v>36.29</v>
      </c>
      <c r="C6" s="1">
        <v>36.57</v>
      </c>
      <c r="D6" s="1">
        <v>36.479999999999997</v>
      </c>
      <c r="E6" s="1">
        <v>36.49</v>
      </c>
      <c r="F6" s="1">
        <v>36.549999999999997</v>
      </c>
      <c r="G6" s="1">
        <v>36.299999999999997</v>
      </c>
      <c r="H6" s="1">
        <v>36.380000000000003</v>
      </c>
      <c r="I6" s="1">
        <v>36.49</v>
      </c>
      <c r="J6" s="1">
        <v>36.47</v>
      </c>
      <c r="N6" s="9">
        <v>36.429000000000002</v>
      </c>
      <c r="O6" s="8">
        <v>36.491</v>
      </c>
      <c r="P6" s="8">
        <v>24</v>
      </c>
      <c r="S6">
        <f>(O6-C15)/C17</f>
        <v>0.11718850787526837</v>
      </c>
      <c r="T6">
        <f t="shared" si="1"/>
        <v>0.54664466322197214</v>
      </c>
      <c r="U6">
        <v>17</v>
      </c>
      <c r="V6">
        <f>_xlfn.NORM.S.DIST(AE25,1)</f>
        <v>0.76730490769910253</v>
      </c>
      <c r="W6">
        <f t="shared" si="6"/>
        <v>0.11000000000002785</v>
      </c>
      <c r="X6">
        <f t="shared" si="2"/>
        <v>0.54379531254232782</v>
      </c>
      <c r="Y6">
        <f t="shared" si="3"/>
        <v>0.22350959515677471</v>
      </c>
      <c r="Z6">
        <f t="shared" si="4"/>
        <v>-5.3509595156774701</v>
      </c>
      <c r="AA6">
        <f t="shared" si="5"/>
        <v>1.2810531788729513</v>
      </c>
      <c r="AD6" s="12">
        <v>0.152</v>
      </c>
      <c r="AE6" s="11">
        <v>1.8</v>
      </c>
      <c r="AF6">
        <f t="shared" si="0"/>
        <v>0.21315789473684213</v>
      </c>
    </row>
    <row r="7" spans="1:32" ht="19.5" thickBot="1" x14ac:dyDescent="0.3">
      <c r="A7" s="1">
        <v>36.69</v>
      </c>
      <c r="B7" s="1">
        <v>36.450000000000003</v>
      </c>
      <c r="C7" s="1">
        <v>36.51</v>
      </c>
      <c r="D7" s="1">
        <v>36.5</v>
      </c>
      <c r="E7" s="1">
        <v>36.299999999999997</v>
      </c>
      <c r="F7" s="1">
        <v>36.36</v>
      </c>
      <c r="G7" s="1">
        <v>36.369999999999997</v>
      </c>
      <c r="H7" s="1">
        <v>36.33</v>
      </c>
      <c r="I7" s="1">
        <v>36.409999999999997</v>
      </c>
      <c r="J7" s="1">
        <v>36.72</v>
      </c>
      <c r="N7" s="9">
        <v>36.491</v>
      </c>
      <c r="O7" s="8">
        <v>36.552999999999997</v>
      </c>
      <c r="P7" s="8">
        <v>17</v>
      </c>
      <c r="S7">
        <f>(O7-C15)/C17</f>
        <v>0.66348080022579048</v>
      </c>
      <c r="T7">
        <f t="shared" si="1"/>
        <v>0.74648866395952729</v>
      </c>
      <c r="U7">
        <v>16</v>
      </c>
      <c r="V7">
        <f>_xlfn.NORM.S.DIST(AE26,1)</f>
        <v>0.91308503805291497</v>
      </c>
      <c r="W7">
        <f t="shared" si="6"/>
        <v>0.73000000000000398</v>
      </c>
      <c r="X7">
        <f t="shared" si="2"/>
        <v>0.76730490769910387</v>
      </c>
      <c r="Y7">
        <f t="shared" si="3"/>
        <v>0.1457801303538111</v>
      </c>
      <c r="Z7">
        <f t="shared" si="4"/>
        <v>1.4219869646188901</v>
      </c>
      <c r="AA7">
        <f t="shared" si="5"/>
        <v>0.13870524896901235</v>
      </c>
      <c r="AD7" s="12">
        <v>0.13639999999999999</v>
      </c>
      <c r="AE7" s="11">
        <v>-1.64</v>
      </c>
      <c r="AF7">
        <f t="shared" si="0"/>
        <v>0.19718475073313782</v>
      </c>
    </row>
    <row r="8" spans="1:32" ht="19.5" thickBot="1" x14ac:dyDescent="0.3">
      <c r="A8" s="1">
        <v>36.54</v>
      </c>
      <c r="B8" s="1">
        <v>36.56</v>
      </c>
      <c r="C8" s="1">
        <v>36.4</v>
      </c>
      <c r="D8" s="1">
        <v>36.61</v>
      </c>
      <c r="E8" s="1">
        <v>36.26</v>
      </c>
      <c r="F8" s="1">
        <v>36.74</v>
      </c>
      <c r="G8" s="1">
        <v>36.47</v>
      </c>
      <c r="H8" s="1">
        <v>36.479999999999997</v>
      </c>
      <c r="I8" s="1">
        <v>36.659999999999997</v>
      </c>
      <c r="J8" s="1">
        <v>36.520000000000003</v>
      </c>
      <c r="N8" s="9">
        <v>36.552999999999997</v>
      </c>
      <c r="O8" s="8">
        <v>36.616</v>
      </c>
      <c r="P8" s="8">
        <v>16</v>
      </c>
      <c r="S8">
        <f>(O8-C15)/C17</f>
        <v>1.2185842585820086</v>
      </c>
      <c r="T8">
        <f t="shared" si="1"/>
        <v>0.88849898666646376</v>
      </c>
      <c r="U8">
        <v>13</v>
      </c>
      <c r="V8">
        <v>1</v>
      </c>
      <c r="W8">
        <f t="shared" si="6"/>
        <v>1.3600000000000279</v>
      </c>
      <c r="X8">
        <f t="shared" si="2"/>
        <v>0.91308503805291941</v>
      </c>
      <c r="Y8">
        <f>V8-X8</f>
        <v>8.6914961947080593E-2</v>
      </c>
      <c r="Z8">
        <f t="shared" si="4"/>
        <v>4.3085038052919415</v>
      </c>
      <c r="AA8">
        <f t="shared" si="5"/>
        <v>2.1357893536808557</v>
      </c>
      <c r="AD8" s="12">
        <v>0.10050000000000001</v>
      </c>
      <c r="AE8" s="11">
        <v>1.05</v>
      </c>
      <c r="AF8">
        <f t="shared" si="0"/>
        <v>0.10970149253731343</v>
      </c>
    </row>
    <row r="9" spans="1:32" ht="19.5" thickBot="1" x14ac:dyDescent="0.3">
      <c r="A9" s="1">
        <v>36.380000000000003</v>
      </c>
      <c r="B9" s="1">
        <v>36.619999999999997</v>
      </c>
      <c r="C9" s="1">
        <v>36.619999999999997</v>
      </c>
      <c r="D9" s="1">
        <v>36.46</v>
      </c>
      <c r="E9" s="1">
        <v>36.32</v>
      </c>
      <c r="F9" s="1">
        <v>36.46</v>
      </c>
      <c r="G9" s="1">
        <v>36.619999999999997</v>
      </c>
      <c r="H9" s="1">
        <v>36.229999999999997</v>
      </c>
      <c r="I9" s="1">
        <v>36.54</v>
      </c>
      <c r="J9" s="1">
        <v>36.51</v>
      </c>
      <c r="N9" s="9">
        <v>36.616</v>
      </c>
      <c r="O9" s="8">
        <v>36.677999999999997</v>
      </c>
      <c r="P9" s="8">
        <v>9</v>
      </c>
      <c r="S9">
        <f>(O9-C15)/C17</f>
        <v>1.7648765509325306</v>
      </c>
      <c r="T9">
        <f t="shared" si="1"/>
        <v>0.96120774227307004</v>
      </c>
      <c r="Y9">
        <f>SUM(Y2:Y8)</f>
        <v>0.97930339669737543</v>
      </c>
      <c r="Z9">
        <f>SUM(Z2:Z8)</f>
        <v>2.0696603302624634</v>
      </c>
      <c r="AA9">
        <f>SUM(AA2:AA8)</f>
        <v>32.534009243642444</v>
      </c>
      <c r="AD9" s="12">
        <v>6.4399999999999999E-2</v>
      </c>
      <c r="AE9" s="11">
        <v>0.56000000000000005</v>
      </c>
      <c r="AF9">
        <f t="shared" si="0"/>
        <v>4.8695652173913057E-2</v>
      </c>
    </row>
    <row r="10" spans="1:32" ht="19.5" thickBot="1" x14ac:dyDescent="0.3">
      <c r="A10" s="1">
        <v>36.299999999999997</v>
      </c>
      <c r="B10" s="1">
        <v>36.49</v>
      </c>
      <c r="C10" s="1">
        <v>36.380000000000003</v>
      </c>
      <c r="D10" s="1">
        <v>36.49</v>
      </c>
      <c r="E10" s="1">
        <v>36.659999999999997</v>
      </c>
      <c r="F10" s="1">
        <v>36.36</v>
      </c>
      <c r="G10" s="1">
        <v>36.65</v>
      </c>
      <c r="H10" s="1">
        <v>36.5</v>
      </c>
      <c r="I10" s="1">
        <v>36.43</v>
      </c>
      <c r="J10" s="1">
        <v>36.619999999999997</v>
      </c>
      <c r="N10" s="9">
        <v>36.677999999999997</v>
      </c>
      <c r="O10" t="s">
        <v>2</v>
      </c>
      <c r="P10" s="8">
        <v>4</v>
      </c>
      <c r="S10" t="e">
        <f>(O10-C15)/C17</f>
        <v>#VALUE!</v>
      </c>
      <c r="T10" t="e">
        <f>_xlfn.NORM.S.DIST(S10,1)</f>
        <v>#VALUE!</v>
      </c>
      <c r="W10" s="10"/>
      <c r="AD10" s="12">
        <v>6.2300000000000001E-2</v>
      </c>
      <c r="AE10" s="11">
        <v>0.77</v>
      </c>
      <c r="AF10">
        <f t="shared" si="0"/>
        <v>9.5168539325842683E-2</v>
      </c>
    </row>
    <row r="11" spans="1:32" x14ac:dyDescent="0.25">
      <c r="U11" s="10"/>
    </row>
    <row r="12" spans="1:32" x14ac:dyDescent="0.25">
      <c r="S12" t="s">
        <v>2</v>
      </c>
      <c r="U12" s="10"/>
    </row>
    <row r="13" spans="1:32" x14ac:dyDescent="0.25">
      <c r="G13" s="2"/>
    </row>
    <row r="15" spans="1:32" x14ac:dyDescent="0.25">
      <c r="B15" t="s">
        <v>0</v>
      </c>
      <c r="C15" s="1">
        <f>AVERAGE(A1:J10)</f>
        <v>36.477699999999992</v>
      </c>
    </row>
    <row r="17" spans="1:32" ht="15.75" thickBot="1" x14ac:dyDescent="0.3">
      <c r="B17" t="s">
        <v>1</v>
      </c>
      <c r="C17">
        <f>_xlfn.STDEV.S(A1:J10)</f>
        <v>0.11349235723834089</v>
      </c>
    </row>
    <row r="18" spans="1:32" x14ac:dyDescent="0.25">
      <c r="Y18">
        <f>_xlfn.T.INV.2T(1-0.95,99)</f>
        <v>1.9842169515864165</v>
      </c>
      <c r="AE18" s="20"/>
      <c r="AF18" s="20"/>
    </row>
    <row r="19" spans="1:32" ht="15.75" thickBot="1" x14ac:dyDescent="0.3">
      <c r="A19" s="1">
        <v>36.46</v>
      </c>
      <c r="B19" s="1">
        <v>36.36</v>
      </c>
      <c r="C19" s="1">
        <v>36.450000000000003</v>
      </c>
      <c r="D19" s="1">
        <v>36.64</v>
      </c>
      <c r="E19" s="1">
        <v>36.549999999999997</v>
      </c>
      <c r="F19" s="1">
        <v>36.44</v>
      </c>
      <c r="G19" s="1">
        <v>36.58</v>
      </c>
      <c r="H19" s="1">
        <v>36.18</v>
      </c>
      <c r="I19" s="1">
        <v>36.51</v>
      </c>
      <c r="J19" s="1">
        <v>36.380000000000003</v>
      </c>
      <c r="AE19" s="21"/>
      <c r="AF19" s="21"/>
    </row>
    <row r="20" spans="1:32" x14ac:dyDescent="0.25">
      <c r="A20" s="1">
        <v>36.35</v>
      </c>
      <c r="B20" s="1">
        <v>36.5</v>
      </c>
      <c r="C20" s="1">
        <v>36.49</v>
      </c>
      <c r="D20" s="1">
        <v>36.409999999999997</v>
      </c>
      <c r="E20" s="1">
        <v>36.5</v>
      </c>
      <c r="F20" s="1">
        <v>36.6</v>
      </c>
      <c r="G20" s="1">
        <v>36.53</v>
      </c>
      <c r="H20" s="1">
        <v>36.409999999999997</v>
      </c>
      <c r="I20" s="1">
        <v>36.53</v>
      </c>
      <c r="J20" s="1">
        <v>36.409999999999997</v>
      </c>
      <c r="AE20" s="22">
        <f>(O2-C15)/C17</f>
        <v>-2.0856029935382119</v>
      </c>
      <c r="AF20" s="18">
        <v>3.9199999999999999E-2</v>
      </c>
    </row>
    <row r="21" spans="1:32" ht="15.75" thickBot="1" x14ac:dyDescent="0.3">
      <c r="A21" s="1">
        <v>36.29</v>
      </c>
      <c r="B21" s="1">
        <v>36.6</v>
      </c>
      <c r="C21" s="1">
        <v>36.47</v>
      </c>
      <c r="D21" s="1">
        <v>36.549999999999997</v>
      </c>
      <c r="E21" s="1">
        <v>36.54</v>
      </c>
      <c r="F21" s="1">
        <v>36.53</v>
      </c>
      <c r="G21" s="1">
        <v>36.56</v>
      </c>
      <c r="H21" s="1">
        <v>36.35</v>
      </c>
      <c r="I21" s="1">
        <v>36.56</v>
      </c>
      <c r="J21" s="1">
        <v>36.53</v>
      </c>
      <c r="AE21" s="23"/>
      <c r="AF21" s="19"/>
    </row>
    <row r="22" spans="1:32" ht="19.5" thickBot="1" x14ac:dyDescent="0.3">
      <c r="A22" s="1">
        <v>36.44</v>
      </c>
      <c r="B22" s="1">
        <v>36.53</v>
      </c>
      <c r="C22" s="1">
        <v>36.44</v>
      </c>
      <c r="D22" s="1">
        <v>36.57</v>
      </c>
      <c r="E22" s="1">
        <v>36.450000000000003</v>
      </c>
      <c r="F22" s="1">
        <v>36.520000000000003</v>
      </c>
      <c r="G22" s="1">
        <v>36.520000000000003</v>
      </c>
      <c r="H22" s="1">
        <v>36.54</v>
      </c>
      <c r="I22" s="1">
        <v>36.520000000000003</v>
      </c>
      <c r="J22" s="1">
        <v>36.369999999999997</v>
      </c>
      <c r="AE22" s="3">
        <v>-1.1399999999999999</v>
      </c>
      <c r="AF22" s="11">
        <v>0.12709999999999999</v>
      </c>
    </row>
    <row r="23" spans="1:32" ht="19.5" thickBot="1" x14ac:dyDescent="0.3">
      <c r="A23" s="1">
        <v>36.46</v>
      </c>
      <c r="B23" s="1">
        <v>36.64</v>
      </c>
      <c r="C23" s="1">
        <v>36.43</v>
      </c>
      <c r="D23" s="1">
        <v>36.71</v>
      </c>
      <c r="E23" s="1">
        <v>36.380000000000003</v>
      </c>
      <c r="F23" s="1">
        <v>36.31</v>
      </c>
      <c r="G23" s="1">
        <v>36.46</v>
      </c>
      <c r="H23" s="1">
        <v>36.299999999999997</v>
      </c>
      <c r="I23" s="1">
        <v>36.369999999999997</v>
      </c>
      <c r="J23" s="1">
        <v>36.53</v>
      </c>
      <c r="AE23" s="3">
        <v>-0.51</v>
      </c>
      <c r="AF23" s="11">
        <v>0.30499999999999999</v>
      </c>
    </row>
    <row r="24" spans="1:32" ht="19.5" thickBot="1" x14ac:dyDescent="0.3">
      <c r="A24" s="1">
        <v>36.479999999999997</v>
      </c>
      <c r="B24" s="1">
        <v>36.29</v>
      </c>
      <c r="C24" s="1">
        <v>36.57</v>
      </c>
      <c r="D24" s="1">
        <v>36.479999999999997</v>
      </c>
      <c r="E24" s="1">
        <v>36.49</v>
      </c>
      <c r="F24" s="1">
        <v>36.549999999999997</v>
      </c>
      <c r="G24" s="1">
        <v>36.299999999999997</v>
      </c>
      <c r="H24" s="1">
        <v>36.380000000000003</v>
      </c>
      <c r="I24" s="1">
        <v>36.49</v>
      </c>
      <c r="J24" s="1">
        <v>36.47</v>
      </c>
      <c r="AE24" s="3">
        <v>0.11</v>
      </c>
      <c r="AF24" s="11">
        <v>0.54379999999999995</v>
      </c>
    </row>
    <row r="25" spans="1:32" ht="19.5" thickBot="1" x14ac:dyDescent="0.3">
      <c r="A25" s="1">
        <v>36.69</v>
      </c>
      <c r="B25" s="1">
        <v>36.450000000000003</v>
      </c>
      <c r="C25" s="1">
        <v>36.51</v>
      </c>
      <c r="D25" s="1">
        <v>36.5</v>
      </c>
      <c r="E25" s="1">
        <v>36.299999999999997</v>
      </c>
      <c r="F25" s="1">
        <v>36.36</v>
      </c>
      <c r="G25" s="1">
        <v>36.369999999999997</v>
      </c>
      <c r="H25" s="1">
        <v>36.33</v>
      </c>
      <c r="I25" s="1">
        <v>36.409999999999997</v>
      </c>
      <c r="J25" s="1">
        <v>36.72</v>
      </c>
      <c r="AE25" s="3">
        <v>0.73</v>
      </c>
      <c r="AF25" s="11">
        <v>0.76729999999999998</v>
      </c>
    </row>
    <row r="26" spans="1:32" ht="19.5" thickBot="1" x14ac:dyDescent="0.3">
      <c r="A26" s="1">
        <v>36.54</v>
      </c>
      <c r="B26" s="1">
        <v>36.56</v>
      </c>
      <c r="C26" s="1">
        <v>36.4</v>
      </c>
      <c r="D26" s="1">
        <v>36.61</v>
      </c>
      <c r="E26" s="1">
        <v>36.26</v>
      </c>
      <c r="F26" s="1">
        <v>36.74</v>
      </c>
      <c r="G26" s="1">
        <v>36.47</v>
      </c>
      <c r="H26" s="1">
        <v>36.479999999999997</v>
      </c>
      <c r="I26" s="1">
        <v>36.659999999999997</v>
      </c>
      <c r="J26" s="1">
        <v>36.520000000000003</v>
      </c>
      <c r="AE26" s="3">
        <v>1.36</v>
      </c>
      <c r="AF26" s="11">
        <v>0.91310000000000002</v>
      </c>
    </row>
    <row r="27" spans="1:32" x14ac:dyDescent="0.25">
      <c r="A27" s="1">
        <v>36.380000000000003</v>
      </c>
      <c r="B27" s="1">
        <v>36.619999999999997</v>
      </c>
      <c r="C27" s="1">
        <v>36.619999999999997</v>
      </c>
      <c r="D27" s="1">
        <v>36.46</v>
      </c>
      <c r="E27" s="1">
        <v>36.32</v>
      </c>
      <c r="F27" s="1">
        <v>36.46</v>
      </c>
      <c r="G27" s="1">
        <v>36.619999999999997</v>
      </c>
      <c r="H27" s="1">
        <v>36.229999999999997</v>
      </c>
      <c r="I27" s="1">
        <v>36.54</v>
      </c>
      <c r="J27" s="1">
        <v>36.51</v>
      </c>
      <c r="AE27" s="16" t="s">
        <v>2</v>
      </c>
      <c r="AF27" s="18">
        <v>0.5</v>
      </c>
    </row>
    <row r="28" spans="1:32" ht="15.75" thickBot="1" x14ac:dyDescent="0.3">
      <c r="A28" s="1">
        <v>36.299999999999997</v>
      </c>
      <c r="B28" s="1">
        <v>36.49</v>
      </c>
      <c r="C28" s="1">
        <v>36.380000000000003</v>
      </c>
      <c r="D28" s="1">
        <v>36.49</v>
      </c>
      <c r="E28" s="1">
        <v>36.659999999999997</v>
      </c>
      <c r="F28" s="1">
        <v>36.36</v>
      </c>
      <c r="G28" s="1">
        <v>36.65</v>
      </c>
      <c r="H28" s="1">
        <v>36.5</v>
      </c>
      <c r="I28" s="1">
        <v>36.43</v>
      </c>
      <c r="J28" s="1">
        <v>36.619999999999997</v>
      </c>
      <c r="AE28" s="17"/>
      <c r="AF28" s="19"/>
    </row>
    <row r="30" spans="1:32" ht="15.75" thickBot="1" x14ac:dyDescent="0.3"/>
    <row r="31" spans="1:32" ht="21" thickBot="1" x14ac:dyDescent="0.3">
      <c r="I31" s="4"/>
      <c r="J31" s="5"/>
    </row>
    <row r="32" spans="1:32" ht="19.5" thickBot="1" x14ac:dyDescent="0.3">
      <c r="A32" t="s">
        <v>12</v>
      </c>
      <c r="B32" t="s">
        <v>5</v>
      </c>
      <c r="C32" t="s">
        <v>14</v>
      </c>
      <c r="D32" t="s">
        <v>6</v>
      </c>
      <c r="E32" t="s">
        <v>15</v>
      </c>
      <c r="F32" t="s">
        <v>16</v>
      </c>
      <c r="G32" t="s">
        <v>17</v>
      </c>
      <c r="H32" t="s">
        <v>3</v>
      </c>
      <c r="I32" s="14" t="s">
        <v>13</v>
      </c>
      <c r="J32" s="24">
        <v>36.241</v>
      </c>
    </row>
    <row r="33" spans="1:10" ht="19.5" thickBot="1" x14ac:dyDescent="0.3">
      <c r="A33">
        <f>(J33-$C$15)/C17</f>
        <v>-1.5304995351819939</v>
      </c>
      <c r="B33">
        <f>_xlfn.NORM.S.DIST(A33,1)</f>
        <v>6.2946564218588325E-2</v>
      </c>
      <c r="C33">
        <f>(36.1786-C15)/C17</f>
        <v>-2.6354197522909875</v>
      </c>
      <c r="D33">
        <v>0</v>
      </c>
      <c r="E33">
        <f>B33-D33</f>
        <v>6.2946564218588325E-2</v>
      </c>
      <c r="F33">
        <f>H33-(100*E33)</f>
        <v>2.7053435781411679</v>
      </c>
      <c r="G33">
        <f>(F33^2)/(100*E33)</f>
        <v>1.1627137980675311</v>
      </c>
      <c r="H33">
        <v>9</v>
      </c>
      <c r="I33" s="15">
        <v>36.241</v>
      </c>
      <c r="J33" s="24">
        <v>36.304000000000002</v>
      </c>
    </row>
    <row r="34" spans="1:10" ht="19.5" thickBot="1" x14ac:dyDescent="0.3">
      <c r="A34">
        <f>(J34-$C$15)/C17</f>
        <v>-0.98420724283147176</v>
      </c>
      <c r="B34">
        <f t="shared" ref="B34:B39" si="7">_xlfn.NORM.S.DIST(A34,1)</f>
        <v>0.16250681266925665</v>
      </c>
      <c r="C34">
        <f>(I34-C15)/C17</f>
        <v>-1.5304995351819939</v>
      </c>
      <c r="D34">
        <f>_xlfn.NORM.S.DIST(C34,1)</f>
        <v>6.2946564218588325E-2</v>
      </c>
      <c r="E34">
        <f t="shared" ref="E34:E39" si="8">B34-D34</f>
        <v>9.9560248450668326E-2</v>
      </c>
      <c r="F34">
        <f t="shared" ref="F34:F39" si="9">H34-(100*E34)</f>
        <v>-1.9560248450668318</v>
      </c>
      <c r="G34">
        <f t="shared" ref="G34:G39" si="10">(F34^2)/(100*E34)</f>
        <v>0.38429325499468864</v>
      </c>
      <c r="H34">
        <v>8</v>
      </c>
      <c r="I34" s="15">
        <v>36.304000000000002</v>
      </c>
      <c r="J34" s="24">
        <v>36.366</v>
      </c>
    </row>
    <row r="35" spans="1:10" ht="19.5" thickBot="1" x14ac:dyDescent="0.3">
      <c r="A35">
        <f>(J35-$C$15)/C17</f>
        <v>-0.42910378447525371</v>
      </c>
      <c r="B35">
        <f t="shared" si="7"/>
        <v>0.33392384914424589</v>
      </c>
      <c r="C35">
        <f>(I35-C15)/C17</f>
        <v>-0.98420724283147176</v>
      </c>
      <c r="D35">
        <f t="shared" ref="D35:D39" si="11">_xlfn.NORM.S.DIST(C35,1)</f>
        <v>0.16250681266925665</v>
      </c>
      <c r="E35">
        <f>B35-D35</f>
        <v>0.17141703647498924</v>
      </c>
      <c r="F35">
        <f t="shared" si="9"/>
        <v>-4.1417036474989253</v>
      </c>
      <c r="G35">
        <f>(F35^2)/(100*E35)</f>
        <v>1.000700365404388</v>
      </c>
      <c r="H35">
        <v>13</v>
      </c>
      <c r="I35" s="15">
        <v>36.366</v>
      </c>
      <c r="J35" s="24">
        <v>36.429000000000002</v>
      </c>
    </row>
    <row r="36" spans="1:10" ht="19.5" thickBot="1" x14ac:dyDescent="0.3">
      <c r="A36">
        <f>(J36-$C$15)/C17</f>
        <v>0.11718850787526837</v>
      </c>
      <c r="B36">
        <f t="shared" si="7"/>
        <v>0.54664466322197214</v>
      </c>
      <c r="C36">
        <f>(I36-C15)/C17</f>
        <v>-0.42910378447525371</v>
      </c>
      <c r="D36">
        <f t="shared" si="11"/>
        <v>0.33392384914424589</v>
      </c>
      <c r="E36">
        <f t="shared" si="8"/>
        <v>0.21272081407772625</v>
      </c>
      <c r="F36">
        <f t="shared" si="9"/>
        <v>2.7279185922273754</v>
      </c>
      <c r="G36">
        <f t="shared" si="10"/>
        <v>0.34982659680404921</v>
      </c>
      <c r="H36">
        <v>24</v>
      </c>
      <c r="I36" s="15">
        <v>36.429000000000002</v>
      </c>
      <c r="J36" s="24">
        <v>36.491</v>
      </c>
    </row>
    <row r="37" spans="1:10" ht="19.5" thickBot="1" x14ac:dyDescent="0.3">
      <c r="A37">
        <f>(J37-$C$15)/C17</f>
        <v>0.66348080022579048</v>
      </c>
      <c r="B37">
        <f>_xlfn.NORM.S.DIST(A37,1)</f>
        <v>0.74648866395952729</v>
      </c>
      <c r="C37">
        <f>(I37-C15)/C17</f>
        <v>0.11718850787526837</v>
      </c>
      <c r="D37">
        <f t="shared" si="11"/>
        <v>0.54664466322197214</v>
      </c>
      <c r="E37">
        <f t="shared" si="8"/>
        <v>0.19984400073755515</v>
      </c>
      <c r="F37">
        <f>H37-(100*E37)</f>
        <v>-2.9844000737555163</v>
      </c>
      <c r="G37">
        <f t="shared" si="10"/>
        <v>0.44567981862655803</v>
      </c>
      <c r="H37">
        <v>17</v>
      </c>
      <c r="I37" s="15">
        <v>36.491</v>
      </c>
      <c r="J37" s="24">
        <v>36.552999999999997</v>
      </c>
    </row>
    <row r="38" spans="1:10" ht="19.5" thickBot="1" x14ac:dyDescent="0.3">
      <c r="A38">
        <f>(J38-$C$15)/C17</f>
        <v>1.2185842585820086</v>
      </c>
      <c r="B38">
        <f t="shared" si="7"/>
        <v>0.88849898666646376</v>
      </c>
      <c r="C38">
        <f>(I38-C15)/C17</f>
        <v>0.66348080022579048</v>
      </c>
      <c r="D38">
        <f t="shared" si="11"/>
        <v>0.74648866395952729</v>
      </c>
      <c r="E38">
        <f>B38-D38</f>
        <v>0.14201032270693648</v>
      </c>
      <c r="F38">
        <f t="shared" si="9"/>
        <v>1.7989677293063515</v>
      </c>
      <c r="G38">
        <f>(F38^2)/(100*E38)</f>
        <v>0.22789082014582129</v>
      </c>
      <c r="H38">
        <v>16</v>
      </c>
      <c r="I38" s="15">
        <v>36.552999999999997</v>
      </c>
      <c r="J38" s="24">
        <v>36.616</v>
      </c>
    </row>
    <row r="39" spans="1:10" ht="19.5" thickBot="1" x14ac:dyDescent="0.3">
      <c r="B39">
        <v>1</v>
      </c>
      <c r="C39">
        <f>(I39-C15)/C17</f>
        <v>1.2185842585820086</v>
      </c>
      <c r="D39">
        <f t="shared" si="11"/>
        <v>0.88849898666646376</v>
      </c>
      <c r="E39">
        <f>B39-D39</f>
        <v>0.11150101333353624</v>
      </c>
      <c r="F39">
        <f t="shared" si="9"/>
        <v>1.8498986666463768</v>
      </c>
      <c r="G39">
        <f t="shared" si="10"/>
        <v>0.30691425795596494</v>
      </c>
      <c r="H39">
        <v>13</v>
      </c>
      <c r="I39" s="15">
        <v>36.616</v>
      </c>
      <c r="J39" s="24">
        <v>36.677999999999997</v>
      </c>
    </row>
    <row r="40" spans="1:10" ht="19.5" thickBot="1" x14ac:dyDescent="0.3">
      <c r="E40">
        <f>SUM(E33:E39)</f>
        <v>1</v>
      </c>
      <c r="F40">
        <f>SUM(F33:F39)</f>
        <v>-1.7763568394002505E-15</v>
      </c>
      <c r="G40">
        <f>SUM(G33:G39)</f>
        <v>3.8780189119990012</v>
      </c>
      <c r="I40" s="15">
        <v>36.677999999999997</v>
      </c>
      <c r="J40" s="25" t="s">
        <v>2</v>
      </c>
    </row>
  </sheetData>
  <dataConsolidate/>
  <mergeCells count="6">
    <mergeCell ref="AE27:AE28"/>
    <mergeCell ref="AF27:AF28"/>
    <mergeCell ref="AE18:AE19"/>
    <mergeCell ref="AF18:AF19"/>
    <mergeCell ref="AE20:AE21"/>
    <mergeCell ref="AF20:AF21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13</xdr:col>
                <xdr:colOff>0</xdr:colOff>
                <xdr:row>0</xdr:row>
                <xdr:rowOff>0</xdr:rowOff>
              </from>
              <to>
                <xdr:col>13</xdr:col>
                <xdr:colOff>276225</xdr:colOff>
                <xdr:row>0</xdr:row>
                <xdr:rowOff>238125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5" r:id="rId6">
          <objectPr defaultSize="0" autoPict="0" r:id="rId7">
            <anchor moveWithCells="1" sizeWithCells="1">
              <from>
                <xdr:col>14</xdr:col>
                <xdr:colOff>0</xdr:colOff>
                <xdr:row>0</xdr:row>
                <xdr:rowOff>0</xdr:rowOff>
              </from>
              <to>
                <xdr:col>14</xdr:col>
                <xdr:colOff>200025</xdr:colOff>
                <xdr:row>0</xdr:row>
                <xdr:rowOff>238125</xdr:rowOff>
              </to>
            </anchor>
          </objectPr>
        </oleObject>
      </mc:Choice>
      <mc:Fallback>
        <oleObject progId="Equation.3" shapeId="1025" r:id="rId6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9">
            <anchor moveWithCells="1" sizeWithCells="1">
              <from>
                <xdr:col>30</xdr:col>
                <xdr:colOff>0</xdr:colOff>
                <xdr:row>17</xdr:row>
                <xdr:rowOff>0</xdr:rowOff>
              </from>
              <to>
                <xdr:col>30</xdr:col>
                <xdr:colOff>161925</xdr:colOff>
                <xdr:row>18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7" r:id="rId10">
          <objectPr defaultSize="0" autoPict="0" r:id="rId11">
            <anchor moveWithCells="1" sizeWithCells="1">
              <from>
                <xdr:col>31</xdr:col>
                <xdr:colOff>0</xdr:colOff>
                <xdr:row>17</xdr:row>
                <xdr:rowOff>0</xdr:rowOff>
              </from>
              <to>
                <xdr:col>31</xdr:col>
                <xdr:colOff>409575</xdr:colOff>
                <xdr:row>18</xdr:row>
                <xdr:rowOff>0</xdr:rowOff>
              </to>
            </anchor>
          </objectPr>
        </oleObject>
      </mc:Choice>
      <mc:Fallback>
        <oleObject progId="Equation.3" shapeId="1027" r:id="rId10"/>
      </mc:Fallback>
    </mc:AlternateContent>
    <mc:AlternateContent xmlns:mc="http://schemas.openxmlformats.org/markup-compatibility/2006">
      <mc:Choice Requires="x14">
        <oleObject progId="Equation.3" shapeId="1030" r:id="rId12">
          <objectPr defaultSize="0" autoPict="0" r:id="rId13">
            <anchor moveWithCells="1" sizeWithCells="1">
              <from>
                <xdr:col>8</xdr:col>
                <xdr:colOff>0</xdr:colOff>
                <xdr:row>30</xdr:row>
                <xdr:rowOff>0</xdr:rowOff>
              </from>
              <to>
                <xdr:col>8</xdr:col>
                <xdr:colOff>276225</xdr:colOff>
                <xdr:row>30</xdr:row>
                <xdr:rowOff>238125</xdr:rowOff>
              </to>
            </anchor>
          </objectPr>
        </oleObject>
      </mc:Choice>
      <mc:Fallback>
        <oleObject progId="Equation.3" shapeId="1030" r:id="rId12"/>
      </mc:Fallback>
    </mc:AlternateContent>
    <mc:AlternateContent xmlns:mc="http://schemas.openxmlformats.org/markup-compatibility/2006">
      <mc:Choice Requires="x14">
        <oleObject progId="Equation.3" shapeId="1029" r:id="rId14">
          <objectPr defaultSize="0" autoPict="0" r:id="rId15">
            <anchor moveWithCells="1" sizeWithCells="1">
              <from>
                <xdr:col>9</xdr:col>
                <xdr:colOff>0</xdr:colOff>
                <xdr:row>30</xdr:row>
                <xdr:rowOff>0</xdr:rowOff>
              </from>
              <to>
                <xdr:col>9</xdr:col>
                <xdr:colOff>209550</xdr:colOff>
                <xdr:row>30</xdr:row>
                <xdr:rowOff>238125</xdr:rowOff>
              </to>
            </anchor>
          </objectPr>
        </oleObject>
      </mc:Choice>
      <mc:Fallback>
        <oleObject progId="Equation.3" shapeId="1029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2018-04-07T08:28:19Z</dcterms:created>
  <dcterms:modified xsi:type="dcterms:W3CDTF">2018-04-19T16:30:14Z</dcterms:modified>
</cp:coreProperties>
</file>