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777\Documents\"/>
    </mc:Choice>
  </mc:AlternateContent>
  <bookViews>
    <workbookView xWindow="0" yWindow="0" windowWidth="28800" windowHeight="11805"/>
  </bookViews>
  <sheets>
    <sheet name="Реестр платежей" sheetId="3" r:id="rId1"/>
  </sheets>
  <definedNames>
    <definedName name="_xlnm._FilterDatabase" localSheetId="0" hidden="1">'Реестр платежей'!$B$4:$M$48</definedName>
  </definedNames>
  <calcPr calcId="152511"/>
</workbook>
</file>

<file path=xl/calcChain.xml><?xml version="1.0" encoding="utf-8"?>
<calcChain xmlns="http://schemas.openxmlformats.org/spreadsheetml/2006/main">
  <c r="C23" i="3" l="1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M10" i="3"/>
  <c r="M9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6" i="3"/>
  <c r="I7" i="3"/>
  <c r="M6" i="3" s="1"/>
  <c r="I8" i="3"/>
  <c r="I9" i="3"/>
  <c r="I10" i="3"/>
  <c r="I11" i="3"/>
  <c r="I12" i="3"/>
  <c r="M8" i="3" s="1"/>
  <c r="I13" i="3"/>
  <c r="M7" i="3" s="1"/>
  <c r="I14" i="3"/>
  <c r="I15" i="3"/>
  <c r="M11" i="3" s="1"/>
  <c r="I16" i="3"/>
  <c r="I17" i="3"/>
  <c r="I18" i="3"/>
  <c r="M12" i="3" s="1"/>
  <c r="I19" i="3"/>
  <c r="I20" i="3"/>
  <c r="I21" i="3"/>
  <c r="I22" i="3"/>
  <c r="I5" i="3"/>
  <c r="O38" i="3"/>
  <c r="I37" i="3" l="1"/>
  <c r="M5" i="3"/>
  <c r="M13" i="3" s="1"/>
</calcChain>
</file>

<file path=xl/sharedStrings.xml><?xml version="1.0" encoding="utf-8"?>
<sst xmlns="http://schemas.openxmlformats.org/spreadsheetml/2006/main" count="46" uniqueCount="24">
  <si>
    <t>Основание платежа: № счета / № договора</t>
  </si>
  <si>
    <t>ООО "Незабудка"</t>
  </si>
  <si>
    <t>ЗАО "Импульс"</t>
  </si>
  <si>
    <t>ООО "Система"</t>
  </si>
  <si>
    <t>ООО "Система Плюс"</t>
  </si>
  <si>
    <t>ЗАО "ИКС"</t>
  </si>
  <si>
    <t>Поставщик</t>
  </si>
  <si>
    <t>Статья расходов</t>
  </si>
  <si>
    <t>Коммунальные платежи</t>
  </si>
  <si>
    <t>Зарплата</t>
  </si>
  <si>
    <t>Сумма к оплате</t>
  </si>
  <si>
    <t>Оплачено</t>
  </si>
  <si>
    <t>Дата оплаты</t>
  </si>
  <si>
    <t>Задолженность перед Поставщиком</t>
  </si>
  <si>
    <t>Реестр платежей 2018 г.</t>
  </si>
  <si>
    <t>Период оплаты</t>
  </si>
  <si>
    <t>Обслуживание дома</t>
  </si>
  <si>
    <t>ООО "Смайл"</t>
  </si>
  <si>
    <t>ГУП "Водоканал"</t>
  </si>
  <si>
    <t>Всего</t>
  </si>
  <si>
    <t>Кузькин</t>
  </si>
  <si>
    <t>Установка дверей</t>
  </si>
  <si>
    <t>Прочее</t>
  </si>
  <si>
    <t>Сальдо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</si>
</sst>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#,##0.00\ &quot;₽&quot;;[Red]\-#,##0.00\ &quot;₽&quot;"/>
    <numFmt numFmtId="164" formatCode="_-* #,##0.00_р_._-;\-* #,##0.00_р_._-;_-* &quot;-&quot;??_р_._-;_-@_-"/>
    <numFmt numFmtId="165" formatCode="_(* #,##0.00_);_(* \(#,##0.00\);_(* &quot;-&quot;??_);_(@_)"/>
    <numFmt numFmtId="166" formatCode="dd/mm/yy;@"/>
    <numFmt numFmtId="167" formatCode="_(* #,##0_);_(* \(#,##0\);_(* &quot;-&quot;??_);_(@_)"/>
    <numFmt numFmtId="168" formatCode="[$-419]mmmm\ yyyy;@"/>
  </numFmts>
  <fonts count="10" x14ac:knownFonts="1">
    <font>
      <sz val="10"/>
      <name val="Arial"/>
    </font>
    <font>
      <sz val="10"/>
      <name val="Arial"/>
    </font>
    <font>
      <b/>
      <sz val="10"/>
      <color indexed="9"/>
      <name val="Arial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0"/>
      <name val="Arial Cyr"/>
    </font>
    <font>
      <sz val="10"/>
      <color theme="1"/>
      <name val="Arial Cy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 applyNumberFormat="0" applyFont="0" applyFill="0" applyBorder="0" applyAlignment="0" applyProtection="0">
      <alignment vertical="top"/>
    </xf>
    <xf numFmtId="165" fontId="1" fillId="0" borderId="0" applyFont="0" applyFill="0" applyBorder="0" applyAlignment="0" applyProtection="0"/>
    <xf numFmtId="0" fontId="6" fillId="3" borderId="0" applyNumberFormat="0" applyBorder="0" applyAlignment="0" applyProtection="0"/>
  </cellStyleXfs>
  <cellXfs count="45">
    <xf numFmtId="0" fontId="0" fillId="0" borderId="0" xfId="0"/>
    <xf numFmtId="0" fontId="2" fillId="2" borderId="2" xfId="1" applyNumberFormat="1" applyFont="1" applyFill="1" applyBorder="1" applyAlignment="1" applyProtection="1">
      <alignment horizontal="center" vertical="center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166" fontId="7" fillId="0" borderId="3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9" fillId="0" borderId="0" xfId="0" applyFont="1"/>
    <xf numFmtId="164" fontId="5" fillId="0" borderId="0" xfId="0" applyNumberFormat="1" applyFont="1" applyBorder="1"/>
    <xf numFmtId="167" fontId="9" fillId="0" borderId="0" xfId="2" applyNumberFormat="1" applyFont="1"/>
    <xf numFmtId="167" fontId="3" fillId="0" borderId="0" xfId="2" applyNumberFormat="1" applyFont="1"/>
    <xf numFmtId="0" fontId="3" fillId="0" borderId="0" xfId="0" applyFont="1"/>
    <xf numFmtId="0" fontId="9" fillId="0" borderId="0" xfId="0" applyFont="1" applyFill="1"/>
    <xf numFmtId="0" fontId="9" fillId="0" borderId="0" xfId="0" applyFont="1" applyFill="1" applyBorder="1" applyAlignment="1">
      <alignment vertical="center"/>
    </xf>
    <xf numFmtId="167" fontId="9" fillId="0" borderId="0" xfId="2" applyNumberFormat="1" applyFont="1" applyFill="1" applyBorder="1" applyAlignment="1">
      <alignment vertical="center"/>
    </xf>
    <xf numFmtId="2" fontId="9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 vertical="center"/>
    </xf>
    <xf numFmtId="0" fontId="2" fillId="2" borderId="2" xfId="3" applyNumberFormat="1" applyFont="1" applyFill="1" applyBorder="1" applyAlignment="1" applyProtection="1">
      <alignment horizontal="center" vertical="center" wrapText="1"/>
    </xf>
    <xf numFmtId="0" fontId="2" fillId="2" borderId="1" xfId="3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165" fontId="9" fillId="0" borderId="0" xfId="0" applyNumberFormat="1" applyFont="1"/>
    <xf numFmtId="49" fontId="4" fillId="0" borderId="0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165" fontId="9" fillId="0" borderId="0" xfId="2" applyNumberFormat="1" applyFont="1" applyFill="1" applyBorder="1" applyAlignment="1">
      <alignment vertical="center"/>
    </xf>
    <xf numFmtId="166" fontId="9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167" fontId="9" fillId="0" borderId="0" xfId="2" applyNumberFormat="1" applyFont="1" applyFill="1" applyBorder="1" applyAlignment="1">
      <alignment horizontal="center" vertical="center" wrapText="1"/>
    </xf>
    <xf numFmtId="166" fontId="9" fillId="0" borderId="0" xfId="2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wrapText="1"/>
    </xf>
    <xf numFmtId="168" fontId="7" fillId="0" borderId="1" xfId="0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8" fontId="0" fillId="0" borderId="1" xfId="2" applyNumberFormat="1" applyFont="1" applyBorder="1" applyAlignment="1">
      <alignment horizontal="center" vertical="center" wrapText="1"/>
    </xf>
    <xf numFmtId="8" fontId="5" fillId="0" borderId="0" xfId="0" applyNumberFormat="1" applyFont="1" applyBorder="1"/>
    <xf numFmtId="8" fontId="7" fillId="0" borderId="1" xfId="2" applyNumberFormat="1" applyFont="1" applyFill="1" applyBorder="1" applyAlignment="1">
      <alignment horizontal="center" vertical="center" wrapText="1"/>
    </xf>
    <xf numFmtId="8" fontId="7" fillId="0" borderId="2" xfId="0" applyNumberFormat="1" applyFont="1" applyFill="1" applyBorder="1" applyAlignment="1">
      <alignment horizontal="center" vertical="center" wrapText="1"/>
    </xf>
    <xf numFmtId="8" fontId="7" fillId="0" borderId="1" xfId="0" applyNumberFormat="1" applyFont="1" applyFill="1" applyBorder="1" applyAlignment="1">
      <alignment horizontal="center" vertical="center" wrapText="1"/>
    </xf>
    <xf numFmtId="8" fontId="7" fillId="0" borderId="3" xfId="0" applyNumberFormat="1" applyFont="1" applyFill="1" applyBorder="1" applyAlignment="1">
      <alignment horizontal="center" vertical="center" wrapText="1"/>
    </xf>
    <xf numFmtId="8" fontId="7" fillId="0" borderId="4" xfId="0" applyNumberFormat="1" applyFont="1" applyBorder="1" applyAlignment="1">
      <alignment horizontal="center"/>
    </xf>
    <xf numFmtId="8" fontId="3" fillId="0" borderId="4" xfId="0" applyNumberFormat="1" applyFont="1" applyBorder="1" applyAlignment="1">
      <alignment horizontal="center"/>
    </xf>
  </cellXfs>
  <cellStyles count="4">
    <cellStyle name="Обычный" xfId="0" builtinId="0"/>
    <cellStyle name="Обычный_Reest_plat_10-2002" xfId="1"/>
    <cellStyle name="Финансовый" xfId="2" builtinId="3"/>
    <cellStyle name="Хороший" xfId="3" builtinId="26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2" formatCode="#,##0.00\ &quot;₽&quot;;[Red]\-#,##0.00\ &quot;₽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2" formatCode="#,##0.00\ &quot;₽&quot;;[Red]\-#,##0.00\ &quot;₽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2" formatCode="#,##0.00\ &quot;₽&quot;;[Red]\-#,##0.00\ &quot;₽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2" formatCode="#,##0.00\ &quot;₽&quot;;[Red]\-#,##0.00\ &quot;₽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6" formatCode="#,##0\ _₽;[Red]\-#,##0\ _₽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8" formatCode="[$-419]mmmm\ 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6" formatCode="dd/mm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 Cyr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0" formatCode="General"/>
      <fill>
        <patternFill patternType="solid">
          <fgColor indexed="64"/>
          <bgColor indexed="5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00FF"/>
        </patternFill>
      </fill>
    </dxf>
  </dxfs>
  <tableStyles count="0" defaultTableStyle="TableStyleMedium9" defaultPivotStyle="PivotStyleLight16"/>
  <colors>
    <mruColors>
      <color rgb="FFCC00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РеестрПлатежей" displayName="РеестрПлатежей" ref="B4:I37" totalsRowCount="1" headerRowDxfId="21" dataDxfId="19" totalsRowDxfId="17" headerRowBorderDxfId="20" tableBorderDxfId="18" totalsRowBorderDxfId="16" headerRowCellStyle="Хороший">
  <autoFilter ref="B4:I36"/>
  <tableColumns count="8">
    <tableColumn id="3" name="Поставщик" dataDxfId="15" totalsRowDxfId="14"/>
    <tableColumn id="12" name="Статья расходов" dataDxfId="13" totalsRowDxfId="12">
      <calculatedColumnFormula>VLOOKUP(B5,$K$5:$L$16,2,0)</calculatedColumnFormula>
    </tableColumn>
    <tableColumn id="9" name="Основание платежа: № счета / № договора" dataDxfId="11" totalsRowDxfId="10"/>
    <tableColumn id="16" name="Период оплаты" dataDxfId="9" totalsRowDxfId="8"/>
    <tableColumn id="14" name="Сумма к оплате" dataDxfId="3" totalsRowDxfId="7" dataCellStyle="Финансовый"/>
    <tableColumn id="6" name="Оплачено" dataDxfId="2" totalsRowDxfId="6"/>
    <tableColumn id="15" name="Дата оплаты" dataDxfId="1" totalsRowDxfId="5"/>
    <tableColumn id="13" name="Задолженность перед Поставщиком" totalsRowFunction="sum" dataDxfId="0" totalsRowDxfId="4" dataCellStyle="Финансовый">
      <calculatedColumnFormula>F5-G5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8"/>
  <sheetViews>
    <sheetView tabSelected="1" zoomScaleNormal="100" zoomScaleSheetLayoutView="100" workbookViewId="0">
      <pane ySplit="4" topLeftCell="A5" activePane="bottomLeft" state="frozen"/>
      <selection pane="bottomLeft" activeCell="K18" sqref="K18"/>
    </sheetView>
  </sheetViews>
  <sheetFormatPr defaultRowHeight="12.75" x14ac:dyDescent="0.2"/>
  <cols>
    <col min="1" max="1" width="4.7109375" style="10" customWidth="1"/>
    <col min="2" max="2" width="18.5703125" style="10" customWidth="1"/>
    <col min="3" max="3" width="24.28515625" style="10" customWidth="1"/>
    <col min="4" max="4" width="25.85546875" style="10" customWidth="1"/>
    <col min="5" max="5" width="14.28515625" style="10" customWidth="1"/>
    <col min="6" max="7" width="15" style="10" customWidth="1"/>
    <col min="8" max="8" width="15" style="12" customWidth="1"/>
    <col min="9" max="9" width="27.140625" style="10" bestFit="1" customWidth="1"/>
    <col min="10" max="10" width="12.42578125" style="10" customWidth="1"/>
    <col min="11" max="11" width="21.140625" style="10" customWidth="1"/>
    <col min="12" max="12" width="22.7109375" style="10" customWidth="1"/>
    <col min="13" max="13" width="22.5703125" style="10" bestFit="1" customWidth="1"/>
    <col min="14" max="14" width="13.5703125" style="10" customWidth="1"/>
    <col min="15" max="15" width="4.7109375" style="10" bestFit="1" customWidth="1"/>
    <col min="16" max="23" width="24.28515625" style="10" bestFit="1" customWidth="1"/>
    <col min="24" max="24" width="14" style="10" bestFit="1" customWidth="1"/>
    <col min="25" max="16384" width="9.140625" style="10"/>
  </cols>
  <sheetData>
    <row r="1" spans="2:24" s="14" customFormat="1" x14ac:dyDescent="0.2">
      <c r="B1" s="10"/>
      <c r="C1" s="10"/>
      <c r="D1" s="11"/>
      <c r="E1" s="12"/>
      <c r="F1" s="13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2:24" s="14" customFormat="1" x14ac:dyDescent="0.2">
      <c r="B2" s="36" t="s">
        <v>14</v>
      </c>
      <c r="C2" s="36"/>
      <c r="D2" s="11"/>
      <c r="E2" s="11"/>
      <c r="F2" s="11"/>
      <c r="G2" s="11"/>
      <c r="H2" s="12"/>
      <c r="I2" s="13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spans="2:24" s="15" customFormat="1" x14ac:dyDescent="0.2">
      <c r="C3" s="16"/>
      <c r="D3" s="16"/>
      <c r="E3" s="16"/>
      <c r="F3" s="16"/>
      <c r="G3" s="16"/>
      <c r="H3" s="17"/>
      <c r="I3" s="16"/>
      <c r="J3" s="18"/>
      <c r="K3" s="19"/>
      <c r="L3" s="19"/>
      <c r="M3" s="16"/>
    </row>
    <row r="4" spans="2:24" ht="25.5" x14ac:dyDescent="0.2">
      <c r="B4" s="2" t="s">
        <v>6</v>
      </c>
      <c r="C4" s="1" t="s">
        <v>7</v>
      </c>
      <c r="D4" s="2" t="s">
        <v>0</v>
      </c>
      <c r="E4" s="2" t="s">
        <v>15</v>
      </c>
      <c r="F4" s="2" t="s">
        <v>10</v>
      </c>
      <c r="G4" s="20" t="s">
        <v>11</v>
      </c>
      <c r="H4" s="20" t="s">
        <v>12</v>
      </c>
      <c r="I4" s="20" t="s">
        <v>13</v>
      </c>
      <c r="K4" s="3" t="s">
        <v>6</v>
      </c>
      <c r="L4" s="34" t="s">
        <v>7</v>
      </c>
      <c r="M4" s="21" t="s">
        <v>23</v>
      </c>
    </row>
    <row r="5" spans="2:24" x14ac:dyDescent="0.2">
      <c r="B5" s="4" t="s">
        <v>18</v>
      </c>
      <c r="C5" s="4" t="str">
        <f t="shared" ref="C5:C23" si="0">VLOOKUP(B5,$K$5:$L$16,2,0)</f>
        <v>Коммунальные платежи</v>
      </c>
      <c r="D5" s="5"/>
      <c r="E5" s="33"/>
      <c r="F5" s="39">
        <v>500000</v>
      </c>
      <c r="G5" s="40">
        <v>600000</v>
      </c>
      <c r="H5" s="40"/>
      <c r="I5" s="39">
        <f t="shared" ref="I5:I22" si="1">F5-G5</f>
        <v>-100000</v>
      </c>
      <c r="K5" s="22" t="s">
        <v>18</v>
      </c>
      <c r="L5" s="22" t="s">
        <v>8</v>
      </c>
      <c r="M5" s="37">
        <f>SUMIF('Реестр платежей'!$B$5:$B$36,K5,'Реестр платежей'!$I$5:$I$36)</f>
        <v>-90000</v>
      </c>
    </row>
    <row r="6" spans="2:24" x14ac:dyDescent="0.2">
      <c r="B6" s="4" t="s">
        <v>18</v>
      </c>
      <c r="C6" s="4" t="str">
        <f t="shared" si="0"/>
        <v>Коммунальные платежи</v>
      </c>
      <c r="D6" s="5"/>
      <c r="E6" s="33"/>
      <c r="F6" s="39"/>
      <c r="G6" s="41"/>
      <c r="H6" s="41"/>
      <c r="I6" s="39">
        <f t="shared" si="1"/>
        <v>0</v>
      </c>
      <c r="J6" s="23"/>
      <c r="K6" s="22" t="s">
        <v>20</v>
      </c>
      <c r="L6" s="22" t="s">
        <v>9</v>
      </c>
      <c r="M6" s="37">
        <f>SUMIF('Реестр платежей'!$B$5:$B$36,K6,'Реестр платежей'!$I$5:$I$36)</f>
        <v>5000</v>
      </c>
    </row>
    <row r="7" spans="2:24" x14ac:dyDescent="0.2">
      <c r="B7" s="4" t="s">
        <v>20</v>
      </c>
      <c r="C7" t="str">
        <f t="shared" si="0"/>
        <v>Зарплата</v>
      </c>
      <c r="D7" s="5"/>
      <c r="E7" s="33">
        <v>43101</v>
      </c>
      <c r="F7" s="39">
        <v>15000</v>
      </c>
      <c r="G7" s="41">
        <v>25000</v>
      </c>
      <c r="H7" s="41"/>
      <c r="I7" s="39">
        <f t="shared" si="1"/>
        <v>-10000</v>
      </c>
      <c r="K7" s="22" t="s">
        <v>2</v>
      </c>
      <c r="L7" s="22" t="s">
        <v>21</v>
      </c>
      <c r="M7" s="37">
        <f>SUMIF('Реестр платежей'!$B$5:$B$36,K7,'Реестр платежей'!$I$5:$I$36)</f>
        <v>155454</v>
      </c>
    </row>
    <row r="8" spans="2:24" x14ac:dyDescent="0.2">
      <c r="B8" s="4" t="s">
        <v>18</v>
      </c>
      <c r="C8" s="4" t="str">
        <f t="shared" si="0"/>
        <v>Коммунальные платежи</v>
      </c>
      <c r="D8" s="5"/>
      <c r="E8" s="33"/>
      <c r="F8" s="39">
        <v>400000</v>
      </c>
      <c r="G8" s="41">
        <v>400000</v>
      </c>
      <c r="H8" s="41"/>
      <c r="I8" s="39">
        <f t="shared" si="1"/>
        <v>0</v>
      </c>
      <c r="J8" s="23"/>
      <c r="K8" s="22" t="s">
        <v>3</v>
      </c>
      <c r="L8" s="22"/>
      <c r="M8" s="37">
        <f>SUMIF('Реестр платежей'!$B$5:$B$36,K8,'Реестр платежей'!$I$5:$I$36)</f>
        <v>0</v>
      </c>
    </row>
    <row r="9" spans="2:24" x14ac:dyDescent="0.2">
      <c r="B9" s="4" t="s">
        <v>18</v>
      </c>
      <c r="C9" s="4" t="str">
        <f t="shared" si="0"/>
        <v>Коммунальные платежи</v>
      </c>
      <c r="D9" s="5"/>
      <c r="E9" s="33"/>
      <c r="F9" s="39">
        <v>400000</v>
      </c>
      <c r="G9" s="41">
        <v>450000</v>
      </c>
      <c r="H9" s="41"/>
      <c r="I9" s="39">
        <f t="shared" si="1"/>
        <v>-50000</v>
      </c>
      <c r="J9" s="23"/>
      <c r="K9" s="9" t="s">
        <v>1</v>
      </c>
      <c r="L9" s="22" t="s">
        <v>22</v>
      </c>
      <c r="M9" s="37">
        <f>SUMIF('Реестр платежей'!$B$5:$B$36,K9,'Реестр платежей'!$I$5:$I$36)</f>
        <v>0</v>
      </c>
    </row>
    <row r="10" spans="2:24" x14ac:dyDescent="0.2">
      <c r="B10" s="4" t="s">
        <v>1</v>
      </c>
      <c r="C10" s="4" t="str">
        <f t="shared" si="0"/>
        <v>Прочее</v>
      </c>
      <c r="D10" s="6"/>
      <c r="E10" s="33"/>
      <c r="F10" s="39"/>
      <c r="G10" s="41"/>
      <c r="H10" s="41"/>
      <c r="I10" s="39">
        <f t="shared" si="1"/>
        <v>0</v>
      </c>
      <c r="J10" s="23"/>
      <c r="K10" s="22" t="s">
        <v>4</v>
      </c>
      <c r="L10" s="22"/>
      <c r="M10" s="37">
        <f>SUMIF('Реестр платежей'!$B$5:$B$36,K10,'Реестр платежей'!$I$5:$I$36)</f>
        <v>0</v>
      </c>
    </row>
    <row r="11" spans="2:24" x14ac:dyDescent="0.2">
      <c r="B11" s="4" t="s">
        <v>18</v>
      </c>
      <c r="C11" s="4" t="str">
        <f t="shared" si="0"/>
        <v>Коммунальные платежи</v>
      </c>
      <c r="D11" s="5"/>
      <c r="E11" s="33"/>
      <c r="F11" s="39">
        <v>50</v>
      </c>
      <c r="G11" s="41">
        <v>50</v>
      </c>
      <c r="H11" s="41"/>
      <c r="I11" s="39">
        <f t="shared" si="1"/>
        <v>0</v>
      </c>
      <c r="K11" s="22" t="s">
        <v>5</v>
      </c>
      <c r="L11" s="22" t="s">
        <v>22</v>
      </c>
      <c r="M11" s="37">
        <f>SUMIF('Реестр платежей'!$B$5:$B$36,K11,'Реестр платежей'!$I$5:$I$36)</f>
        <v>0</v>
      </c>
    </row>
    <row r="12" spans="2:24" x14ac:dyDescent="0.2">
      <c r="B12" s="4" t="s">
        <v>3</v>
      </c>
      <c r="C12" s="4">
        <f t="shared" si="0"/>
        <v>0</v>
      </c>
      <c r="D12" s="5"/>
      <c r="E12" s="33"/>
      <c r="F12" s="39"/>
      <c r="G12" s="41"/>
      <c r="H12" s="41"/>
      <c r="I12" s="39">
        <f t="shared" si="1"/>
        <v>0</v>
      </c>
      <c r="K12" s="22" t="s">
        <v>17</v>
      </c>
      <c r="L12" s="22" t="s">
        <v>16</v>
      </c>
      <c r="M12" s="37">
        <f>SUMIF('Реестр платежей'!$B$5:$B$36,K12,'Реестр платежей'!$I$5:$I$36)</f>
        <v>45000</v>
      </c>
    </row>
    <row r="13" spans="2:24" x14ac:dyDescent="0.2">
      <c r="B13" s="4" t="s">
        <v>2</v>
      </c>
      <c r="C13" s="4" t="str">
        <f t="shared" si="0"/>
        <v>Установка дверей</v>
      </c>
      <c r="D13" s="5"/>
      <c r="E13" s="33"/>
      <c r="F13" s="39">
        <v>155454</v>
      </c>
      <c r="G13" s="41"/>
      <c r="H13" s="41"/>
      <c r="I13" s="39">
        <f t="shared" si="1"/>
        <v>155454</v>
      </c>
      <c r="K13" s="24" t="s">
        <v>19</v>
      </c>
      <c r="L13" s="24"/>
      <c r="M13" s="38">
        <f>SUM(M5:M12)</f>
        <v>115454</v>
      </c>
    </row>
    <row r="14" spans="2:24" x14ac:dyDescent="0.2">
      <c r="B14" s="4" t="s">
        <v>18</v>
      </c>
      <c r="C14" s="4" t="str">
        <f t="shared" si="0"/>
        <v>Коммунальные платежи</v>
      </c>
      <c r="D14" s="5"/>
      <c r="E14" s="33"/>
      <c r="F14" s="39"/>
      <c r="G14" s="41"/>
      <c r="H14" s="41"/>
      <c r="I14" s="39">
        <f t="shared" si="1"/>
        <v>0</v>
      </c>
    </row>
    <row r="15" spans="2:24" x14ac:dyDescent="0.2">
      <c r="B15" s="4" t="s">
        <v>5</v>
      </c>
      <c r="C15" s="4" t="str">
        <f t="shared" si="0"/>
        <v>Прочее</v>
      </c>
      <c r="D15" s="5"/>
      <c r="E15" s="33"/>
      <c r="F15" s="39"/>
      <c r="G15" s="41"/>
      <c r="H15" s="41"/>
      <c r="I15" s="39">
        <f t="shared" si="1"/>
        <v>0</v>
      </c>
    </row>
    <row r="16" spans="2:24" x14ac:dyDescent="0.2">
      <c r="B16" s="4" t="s">
        <v>18</v>
      </c>
      <c r="C16" s="4" t="str">
        <f t="shared" si="0"/>
        <v>Коммунальные платежи</v>
      </c>
      <c r="D16" s="5"/>
      <c r="E16" s="33"/>
      <c r="F16" s="39">
        <v>60000</v>
      </c>
      <c r="G16" s="41"/>
      <c r="H16" s="41"/>
      <c r="I16" s="39">
        <f t="shared" si="1"/>
        <v>60000</v>
      </c>
    </row>
    <row r="17" spans="2:9" x14ac:dyDescent="0.2">
      <c r="B17" s="4" t="s">
        <v>18</v>
      </c>
      <c r="C17" s="4" t="str">
        <f t="shared" si="0"/>
        <v>Коммунальные платежи</v>
      </c>
      <c r="D17" s="5"/>
      <c r="E17" s="33"/>
      <c r="F17" s="39"/>
      <c r="G17" s="41"/>
      <c r="H17" s="41"/>
      <c r="I17" s="39">
        <f t="shared" si="1"/>
        <v>0</v>
      </c>
    </row>
    <row r="18" spans="2:9" x14ac:dyDescent="0.2">
      <c r="B18" s="4" t="s">
        <v>17</v>
      </c>
      <c r="C18" s="4" t="str">
        <f t="shared" si="0"/>
        <v>Обслуживание дома</v>
      </c>
      <c r="D18" s="5"/>
      <c r="E18" s="33">
        <v>43101</v>
      </c>
      <c r="F18" s="39">
        <v>45000</v>
      </c>
      <c r="G18" s="41"/>
      <c r="H18" s="41"/>
      <c r="I18" s="39">
        <f t="shared" si="1"/>
        <v>45000</v>
      </c>
    </row>
    <row r="19" spans="2:9" x14ac:dyDescent="0.2">
      <c r="B19" s="4" t="s">
        <v>20</v>
      </c>
      <c r="C19" s="4" t="str">
        <f t="shared" si="0"/>
        <v>Зарплата</v>
      </c>
      <c r="D19" s="5"/>
      <c r="E19" s="33">
        <v>43132</v>
      </c>
      <c r="F19" s="39">
        <v>15000</v>
      </c>
      <c r="G19" s="41"/>
      <c r="H19" s="41"/>
      <c r="I19" s="39">
        <f t="shared" si="1"/>
        <v>15000</v>
      </c>
    </row>
    <row r="20" spans="2:9" x14ac:dyDescent="0.2">
      <c r="B20" s="4" t="s">
        <v>17</v>
      </c>
      <c r="C20" s="4" t="str">
        <f t="shared" si="0"/>
        <v>Обслуживание дома</v>
      </c>
      <c r="D20" s="5"/>
      <c r="E20" s="33"/>
      <c r="F20" s="39"/>
      <c r="G20" s="41"/>
      <c r="H20" s="41"/>
      <c r="I20" s="39">
        <f t="shared" si="1"/>
        <v>0</v>
      </c>
    </row>
    <row r="21" spans="2:9" x14ac:dyDescent="0.2">
      <c r="B21" s="4" t="s">
        <v>17</v>
      </c>
      <c r="C21" s="4" t="str">
        <f t="shared" si="0"/>
        <v>Обслуживание дома</v>
      </c>
      <c r="D21" s="5"/>
      <c r="E21" s="33"/>
      <c r="F21" s="39"/>
      <c r="G21" s="41"/>
      <c r="H21" s="41"/>
      <c r="I21" s="39">
        <f t="shared" si="1"/>
        <v>0</v>
      </c>
    </row>
    <row r="22" spans="2:9" x14ac:dyDescent="0.2">
      <c r="B22" s="7" t="s">
        <v>17</v>
      </c>
      <c r="C22" s="4" t="str">
        <f t="shared" si="0"/>
        <v>Обслуживание дома</v>
      </c>
      <c r="D22" s="5"/>
      <c r="E22" s="33"/>
      <c r="F22" s="39"/>
      <c r="G22" s="42"/>
      <c r="H22" s="42"/>
      <c r="I22" s="39">
        <f t="shared" si="1"/>
        <v>0</v>
      </c>
    </row>
    <row r="23" spans="2:9" x14ac:dyDescent="0.2">
      <c r="B23" s="4"/>
      <c r="C23" s="35" t="e">
        <f t="shared" si="0"/>
        <v>#N/A</v>
      </c>
      <c r="D23" s="5"/>
      <c r="E23" s="33"/>
      <c r="F23" s="39"/>
      <c r="G23" s="41"/>
      <c r="H23" s="41"/>
      <c r="I23" s="39">
        <f t="shared" ref="I23:I36" si="2">F23-G23</f>
        <v>0</v>
      </c>
    </row>
    <row r="24" spans="2:9" x14ac:dyDescent="0.2">
      <c r="B24" s="4"/>
      <c r="C24" s="35" t="e">
        <f t="shared" ref="C24:C36" si="3">VLOOKUP(B24,$K$5:$L$16,2,0)</f>
        <v>#N/A</v>
      </c>
      <c r="D24" s="5"/>
      <c r="E24" s="33"/>
      <c r="F24" s="39"/>
      <c r="G24" s="41"/>
      <c r="H24" s="41"/>
      <c r="I24" s="39">
        <f t="shared" si="2"/>
        <v>0</v>
      </c>
    </row>
    <row r="25" spans="2:9" x14ac:dyDescent="0.2">
      <c r="B25" s="4"/>
      <c r="C25" s="35" t="e">
        <f t="shared" si="3"/>
        <v>#N/A</v>
      </c>
      <c r="D25" s="5"/>
      <c r="E25" s="33"/>
      <c r="F25" s="39"/>
      <c r="G25" s="41"/>
      <c r="H25" s="41"/>
      <c r="I25" s="39">
        <f t="shared" si="2"/>
        <v>0</v>
      </c>
    </row>
    <row r="26" spans="2:9" x14ac:dyDescent="0.2">
      <c r="B26" s="4" t="s">
        <v>20</v>
      </c>
      <c r="C26" s="35" t="str">
        <f t="shared" si="3"/>
        <v>Зарплата</v>
      </c>
      <c r="D26" s="5"/>
      <c r="E26" s="33">
        <v>43160</v>
      </c>
      <c r="F26" s="39">
        <v>15000</v>
      </c>
      <c r="G26" s="41">
        <v>15000</v>
      </c>
      <c r="H26" s="41"/>
      <c r="I26" s="39">
        <f t="shared" si="2"/>
        <v>0</v>
      </c>
    </row>
    <row r="27" spans="2:9" x14ac:dyDescent="0.2">
      <c r="B27" s="4"/>
      <c r="C27" s="35" t="e">
        <f t="shared" si="3"/>
        <v>#N/A</v>
      </c>
      <c r="D27" s="5"/>
      <c r="E27" s="33"/>
      <c r="F27" s="39"/>
      <c r="G27" s="41"/>
      <c r="H27" s="41"/>
      <c r="I27" s="39">
        <f t="shared" si="2"/>
        <v>0</v>
      </c>
    </row>
    <row r="28" spans="2:9" x14ac:dyDescent="0.2">
      <c r="B28" s="4"/>
      <c r="C28" s="35" t="e">
        <f t="shared" si="3"/>
        <v>#N/A</v>
      </c>
      <c r="D28" s="5"/>
      <c r="E28" s="33"/>
      <c r="F28" s="39"/>
      <c r="G28" s="41"/>
      <c r="H28" s="41"/>
      <c r="I28" s="39">
        <f t="shared" si="2"/>
        <v>0</v>
      </c>
    </row>
    <row r="29" spans="2:9" x14ac:dyDescent="0.2">
      <c r="B29" s="4"/>
      <c r="C29" s="35" t="e">
        <f t="shared" si="3"/>
        <v>#N/A</v>
      </c>
      <c r="D29" s="5"/>
      <c r="E29" s="33"/>
      <c r="F29" s="39"/>
      <c r="G29" s="41"/>
      <c r="H29" s="41"/>
      <c r="I29" s="39">
        <f t="shared" si="2"/>
        <v>0</v>
      </c>
    </row>
    <row r="30" spans="2:9" x14ac:dyDescent="0.2">
      <c r="B30" s="4"/>
      <c r="C30" s="35" t="e">
        <f t="shared" si="3"/>
        <v>#N/A</v>
      </c>
      <c r="D30" s="5"/>
      <c r="E30" s="33"/>
      <c r="F30" s="39"/>
      <c r="G30" s="41"/>
      <c r="H30" s="41"/>
      <c r="I30" s="39">
        <f t="shared" si="2"/>
        <v>0</v>
      </c>
    </row>
    <row r="31" spans="2:9" x14ac:dyDescent="0.2">
      <c r="B31" s="4"/>
      <c r="C31" s="35" t="e">
        <f t="shared" si="3"/>
        <v>#N/A</v>
      </c>
      <c r="D31" s="5"/>
      <c r="E31" s="33"/>
      <c r="F31" s="39"/>
      <c r="G31" s="41"/>
      <c r="H31" s="41"/>
      <c r="I31" s="39">
        <f t="shared" si="2"/>
        <v>0</v>
      </c>
    </row>
    <row r="32" spans="2:9" x14ac:dyDescent="0.2">
      <c r="B32" s="4"/>
      <c r="C32" s="35" t="e">
        <f t="shared" si="3"/>
        <v>#N/A</v>
      </c>
      <c r="D32" s="5"/>
      <c r="E32" s="33"/>
      <c r="F32" s="39"/>
      <c r="G32" s="41"/>
      <c r="H32" s="41"/>
      <c r="I32" s="39">
        <f t="shared" si="2"/>
        <v>0</v>
      </c>
    </row>
    <row r="33" spans="2:15" x14ac:dyDescent="0.2">
      <c r="B33" s="4"/>
      <c r="C33" s="35" t="e">
        <f t="shared" si="3"/>
        <v>#N/A</v>
      </c>
      <c r="D33" s="5"/>
      <c r="E33" s="33"/>
      <c r="F33" s="39"/>
      <c r="G33" s="41"/>
      <c r="H33" s="41"/>
      <c r="I33" s="39">
        <f t="shared" si="2"/>
        <v>0</v>
      </c>
    </row>
    <row r="34" spans="2:15" x14ac:dyDescent="0.2">
      <c r="B34" s="4"/>
      <c r="C34" s="35" t="e">
        <f t="shared" si="3"/>
        <v>#N/A</v>
      </c>
      <c r="D34" s="5"/>
      <c r="E34" s="33"/>
      <c r="F34" s="39"/>
      <c r="G34" s="41"/>
      <c r="H34" s="41"/>
      <c r="I34" s="39">
        <f t="shared" si="2"/>
        <v>0</v>
      </c>
    </row>
    <row r="35" spans="2:15" x14ac:dyDescent="0.2">
      <c r="B35" s="4"/>
      <c r="C35" s="35" t="e">
        <f t="shared" si="3"/>
        <v>#N/A</v>
      </c>
      <c r="D35" s="5"/>
      <c r="E35" s="33"/>
      <c r="F35" s="39"/>
      <c r="G35" s="41"/>
      <c r="H35" s="41"/>
      <c r="I35" s="39">
        <f t="shared" si="2"/>
        <v>0</v>
      </c>
    </row>
    <row r="36" spans="2:15" x14ac:dyDescent="0.2">
      <c r="B36" s="4"/>
      <c r="C36" s="35" t="e">
        <f t="shared" si="3"/>
        <v>#N/A</v>
      </c>
      <c r="D36" s="5"/>
      <c r="E36" s="33"/>
      <c r="F36" s="39"/>
      <c r="G36" s="41"/>
      <c r="H36" s="41"/>
      <c r="I36" s="39">
        <f t="shared" si="2"/>
        <v>0</v>
      </c>
    </row>
    <row r="37" spans="2:15" x14ac:dyDescent="0.2">
      <c r="B37" s="7"/>
      <c r="C37" s="8"/>
      <c r="D37" s="25"/>
      <c r="E37" s="25"/>
      <c r="F37" s="42"/>
      <c r="G37" s="43"/>
      <c r="H37" s="43"/>
      <c r="I37" s="44">
        <f>SUBTOTAL(109,I5:I36)</f>
        <v>115454</v>
      </c>
    </row>
    <row r="38" spans="2:15" x14ac:dyDescent="0.2">
      <c r="B38" s="26"/>
      <c r="C38" s="27"/>
      <c r="D38" s="28"/>
      <c r="E38" s="29"/>
      <c r="F38" s="29"/>
      <c r="G38" s="29"/>
      <c r="H38" s="30"/>
      <c r="I38" s="29"/>
      <c r="J38" s="31"/>
      <c r="O38" s="23">
        <f>SUM(J6:J37)</f>
        <v>0</v>
      </c>
    </row>
    <row r="39" spans="2:15" x14ac:dyDescent="0.2">
      <c r="B39" s="26"/>
      <c r="C39" s="27"/>
      <c r="D39" s="28"/>
      <c r="E39" s="29"/>
      <c r="F39" s="29"/>
      <c r="G39" s="29"/>
      <c r="H39" s="30"/>
      <c r="I39" s="29"/>
      <c r="J39" s="31"/>
      <c r="K39" s="29"/>
      <c r="L39" s="29"/>
      <c r="M39" s="32"/>
    </row>
    <row r="40" spans="2:15" x14ac:dyDescent="0.2">
      <c r="B40" s="26"/>
      <c r="D40"/>
      <c r="E40"/>
      <c r="F40"/>
      <c r="G40"/>
      <c r="K40" s="29"/>
      <c r="L40" s="29"/>
      <c r="M40" s="32"/>
    </row>
    <row r="41" spans="2:15" x14ac:dyDescent="0.2">
      <c r="B41" s="26"/>
      <c r="D41"/>
      <c r="E41"/>
      <c r="F41"/>
      <c r="G41"/>
      <c r="K41" s="29"/>
      <c r="L41" s="29"/>
      <c r="M41" s="32"/>
    </row>
    <row r="42" spans="2:15" x14ac:dyDescent="0.2">
      <c r="B42" s="26"/>
      <c r="D42"/>
      <c r="E42"/>
      <c r="F42"/>
      <c r="G42"/>
      <c r="K42" s="29"/>
      <c r="L42" s="29"/>
      <c r="M42" s="32"/>
    </row>
    <row r="43" spans="2:15" x14ac:dyDescent="0.2">
      <c r="B43" s="26"/>
      <c r="D43"/>
      <c r="E43"/>
      <c r="F43"/>
      <c r="G43"/>
      <c r="K43" s="29"/>
      <c r="L43" s="29"/>
      <c r="M43" s="32"/>
    </row>
    <row r="44" spans="2:15" x14ac:dyDescent="0.2">
      <c r="B44" s="26"/>
      <c r="D44"/>
      <c r="E44"/>
      <c r="F44"/>
      <c r="G44"/>
      <c r="K44" s="29"/>
      <c r="L44" s="29"/>
      <c r="M44" s="32"/>
    </row>
    <row r="45" spans="2:15" x14ac:dyDescent="0.2">
      <c r="B45" s="26"/>
      <c r="D45"/>
      <c r="E45"/>
      <c r="F45"/>
      <c r="G45"/>
      <c r="K45" s="29"/>
      <c r="L45" s="29"/>
      <c r="M45" s="32"/>
    </row>
    <row r="46" spans="2:15" x14ac:dyDescent="0.2">
      <c r="B46" s="26"/>
      <c r="K46" s="29"/>
      <c r="L46" s="29"/>
      <c r="M46" s="32"/>
    </row>
    <row r="47" spans="2:15" x14ac:dyDescent="0.2">
      <c r="B47" s="26"/>
      <c r="K47" s="29"/>
      <c r="L47" s="29"/>
      <c r="M47" s="32"/>
    </row>
    <row r="48" spans="2:15" x14ac:dyDescent="0.2">
      <c r="B48" s="23"/>
      <c r="K48" s="29"/>
      <c r="L48" s="29"/>
      <c r="M48" s="32"/>
    </row>
  </sheetData>
  <mergeCells count="1">
    <mergeCell ref="B2:C2"/>
  </mergeCells>
  <phoneticPr fontId="0" type="noConversion"/>
  <conditionalFormatting sqref="I5:I36">
    <cfRule type="cellIs" dxfId="25" priority="7" stopIfTrue="1" operator="greaterThan">
      <formula>0</formula>
    </cfRule>
  </conditionalFormatting>
  <conditionalFormatting sqref="I5:I36">
    <cfRule type="cellIs" dxfId="24" priority="3" stopIfTrue="1" operator="lessThan">
      <formula>0</formula>
    </cfRule>
  </conditionalFormatting>
  <conditionalFormatting sqref="M5:M12">
    <cfRule type="cellIs" dxfId="23" priority="2" stopIfTrue="1" operator="greaterThan">
      <formula>0</formula>
    </cfRule>
  </conditionalFormatting>
  <conditionalFormatting sqref="M5:M12">
    <cfRule type="cellIs" dxfId="22" priority="1" stopIfTrue="1" operator="lessThan">
      <formula>0</formula>
    </cfRule>
  </conditionalFormatting>
  <pageMargins left="0.27559055118110237" right="0.19685039370078741" top="0.15748031496062992" bottom="0.19685039370078741" header="0.15748031496062992" footer="0.19685039370078741"/>
  <pageSetup paperSize="9" scale="60" fitToHeight="2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платежей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777</cp:lastModifiedBy>
  <cp:lastPrinted>2016-02-12T06:12:47Z</cp:lastPrinted>
  <dcterms:created xsi:type="dcterms:W3CDTF">1996-10-08T23:32:33Z</dcterms:created>
  <dcterms:modified xsi:type="dcterms:W3CDTF">2018-04-27T11:43:31Z</dcterms:modified>
</cp:coreProperties>
</file>