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3040" windowHeight="9615"/>
  </bookViews>
  <sheets>
    <sheet name="КТЦ-1(нормы)" sheetId="1" r:id="rId1"/>
  </sheets>
  <definedNames>
    <definedName name="_AMO_UniqueIdentifier" hidden="1">"'d36ad629-cdbd-4413-9feb-6d9cfaac5752'"</definedName>
    <definedName name="_xlnm.Print_Area" localSheetId="0">'КТЦ-1(нормы)'!#REF!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O26" i="1"/>
  <c r="N32" i="1"/>
  <c r="N31" i="1"/>
  <c r="I30" i="1" l="1"/>
  <c r="J30" i="1" s="1" a="1"/>
  <c r="J30" i="1" s="1"/>
  <c r="I29" i="1"/>
  <c r="J29" i="1" s="1" a="1"/>
  <c r="J29" i="1" s="1"/>
  <c r="I28" i="1"/>
  <c r="J28" i="1" s="1" a="1"/>
  <c r="J28" i="1" s="1"/>
  <c r="I27" i="1"/>
  <c r="J27" i="1" s="1" a="1"/>
  <c r="J27" i="1" s="1"/>
  <c r="R26" i="1"/>
  <c r="I26" i="1"/>
  <c r="J26" i="1" s="1" a="1"/>
  <c r="J26" i="1" s="1"/>
  <c r="I25" i="1"/>
  <c r="J25" i="1" s="1" a="1"/>
  <c r="J25" i="1" s="1"/>
  <c r="I24" i="1"/>
  <c r="J24" i="1" s="1" a="1"/>
  <c r="J24" i="1" s="1"/>
  <c r="P26" i="1" l="1"/>
  <c r="S26" i="1" s="1"/>
</calcChain>
</file>

<file path=xl/sharedStrings.xml><?xml version="1.0" encoding="utf-8"?>
<sst xmlns="http://schemas.openxmlformats.org/spreadsheetml/2006/main" count="22" uniqueCount="20">
  <si>
    <t>длительность в сутках</t>
  </si>
  <si>
    <t>Температура мазуцта в цистернах</t>
  </si>
  <si>
    <t>Температура ХВ</t>
  </si>
  <si>
    <t>Тхв</t>
  </si>
  <si>
    <r>
      <t>вр.в пути,
(</t>
    </r>
    <r>
      <rPr>
        <sz val="8"/>
        <rFont val="Calibri"/>
        <family val="2"/>
        <charset val="204"/>
      </rPr>
      <t>τ</t>
    </r>
    <r>
      <rPr>
        <vertAlign val="subscript"/>
        <sz val="8"/>
        <rFont val="Calibri"/>
        <family val="2"/>
        <charset val="204"/>
      </rPr>
      <t>в пути</t>
    </r>
    <r>
      <rPr>
        <sz val="8"/>
        <rFont val="Calibri"/>
        <family val="2"/>
        <charset val="204"/>
      </rPr>
      <t>)</t>
    </r>
  </si>
  <si>
    <t>Т маз.</t>
  </si>
  <si>
    <t>q, Гкал/т</t>
  </si>
  <si>
    <t>Для расчёта Тпв от расхода пара и от расхода пит. Воды</t>
  </si>
  <si>
    <t>Необходимое тепло на 1 тонну, Гкал/т</t>
  </si>
  <si>
    <t>Кол-во слитого мазута</t>
  </si>
  <si>
    <t>Время разгрузки</t>
  </si>
  <si>
    <t>Расход пара, т</t>
  </si>
  <si>
    <r>
      <t>q</t>
    </r>
    <r>
      <rPr>
        <vertAlign val="subscript"/>
        <sz val="10"/>
        <rFont val="Arial Cyr"/>
        <charset val="204"/>
      </rPr>
      <t>сл</t>
    </r>
    <r>
      <rPr>
        <sz val="10"/>
        <rFont val="Arial Cyr"/>
        <charset val="204"/>
      </rPr>
      <t>, т/ч</t>
    </r>
  </si>
  <si>
    <r>
      <t>Q</t>
    </r>
    <r>
      <rPr>
        <vertAlign val="subscript"/>
        <sz val="10"/>
        <rFont val="Arial Cyr"/>
        <charset val="204"/>
      </rPr>
      <t>п</t>
    </r>
  </si>
  <si>
    <t>5ч - 1 цистерна</t>
  </si>
  <si>
    <r>
      <t xml:space="preserve">Тхв
</t>
    </r>
    <r>
      <rPr>
        <sz val="8"/>
        <rFont val="Arial Cyr"/>
        <charset val="204"/>
      </rPr>
      <t>(вносится в ручную)</t>
    </r>
  </si>
  <si>
    <r>
      <t>вр.в пути,
(</t>
    </r>
    <r>
      <rPr>
        <sz val="10"/>
        <rFont val="Calibri"/>
        <family val="2"/>
        <charset val="204"/>
      </rPr>
      <t>τ</t>
    </r>
    <r>
      <rPr>
        <vertAlign val="subscript"/>
        <sz val="10"/>
        <rFont val="Calibri"/>
        <family val="2"/>
        <charset val="204"/>
      </rPr>
      <t>в пути</t>
    </r>
    <r>
      <rPr>
        <sz val="10"/>
        <rFont val="Calibri"/>
        <family val="2"/>
        <charset val="204"/>
      </rPr>
      <t xml:space="preserve">)
</t>
    </r>
    <r>
      <rPr>
        <sz val="8"/>
        <rFont val="Calibri"/>
        <family val="2"/>
        <charset val="204"/>
      </rPr>
      <t>(вносится в ручную)</t>
    </r>
  </si>
  <si>
    <r>
      <t>Q</t>
    </r>
    <r>
      <rPr>
        <vertAlign val="subscript"/>
        <sz val="10"/>
        <rFont val="Arial Cyr"/>
        <charset val="204"/>
      </rPr>
      <t>мазута</t>
    </r>
    <r>
      <rPr>
        <sz val="10"/>
        <rFont val="Arial Cyr"/>
        <charset val="204"/>
      </rPr>
      <t xml:space="preserve">, тонн
</t>
    </r>
    <r>
      <rPr>
        <sz val="8"/>
        <rFont val="Arial Cyr"/>
        <charset val="204"/>
      </rPr>
      <t>(вносится в ручную)</t>
    </r>
  </si>
  <si>
    <r>
      <rPr>
        <sz val="14"/>
        <rFont val="Calibri"/>
        <family val="2"/>
        <charset val="204"/>
      </rPr>
      <t>τ</t>
    </r>
    <r>
      <rPr>
        <vertAlign val="subscript"/>
        <sz val="10"/>
        <rFont val="Arial Cyr"/>
        <charset val="204"/>
      </rPr>
      <t>разгр.</t>
    </r>
    <r>
      <rPr>
        <sz val="10"/>
        <rFont val="Arial Cyr"/>
        <charset val="204"/>
      </rPr>
      <t xml:space="preserve">, мин
</t>
    </r>
    <r>
      <rPr>
        <sz val="8"/>
        <rFont val="Arial Cyr"/>
        <charset val="204"/>
      </rPr>
      <t>(вносится в ручную)</t>
    </r>
  </si>
  <si>
    <t>Неправильно округляет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</si>
</sst>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vertAlign val="subscript"/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vertAlign val="subscript"/>
      <sz val="10"/>
      <name val="Calibri"/>
      <family val="2"/>
      <charset val="204"/>
    </font>
    <font>
      <vertAlign val="subscript"/>
      <sz val="10"/>
      <name val="Arial Cyr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5" fillId="0" borderId="1" xfId="1" applyNumberForma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'КТЦ-1(нормы)'!$V$22</c:f>
              <c:strCache>
                <c:ptCount val="1"/>
                <c:pt idx="0">
                  <c:v>q, Гкал/т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4075445326031896"/>
                  <c:y val="-0.13852799650043746"/>
                </c:manualLayout>
              </c:layout>
              <c:numFmt formatCode="#,##0.000000000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'КТЦ-1(нормы)'!$U$23:$U$52</c:f>
              <c:numCache>
                <c:formatCode>General</c:formatCode>
                <c:ptCount val="30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  <c:pt idx="26">
                  <c:v>42</c:v>
                </c:pt>
                <c:pt idx="27">
                  <c:v>44</c:v>
                </c:pt>
                <c:pt idx="28">
                  <c:v>46</c:v>
                </c:pt>
                <c:pt idx="29">
                  <c:v>47</c:v>
                </c:pt>
              </c:numCache>
            </c:numRef>
          </c:xVal>
          <c:yVal>
            <c:numRef>
              <c:f>'КТЦ-1(нормы)'!$V$23:$V$52</c:f>
              <c:numCache>
                <c:formatCode>General</c:formatCode>
                <c:ptCount val="30"/>
                <c:pt idx="0">
                  <c:v>0.114</c:v>
                </c:pt>
                <c:pt idx="1">
                  <c:v>0.106</c:v>
                </c:pt>
                <c:pt idx="2">
                  <c:v>0.1</c:v>
                </c:pt>
                <c:pt idx="3">
                  <c:v>9.1999999999999998E-2</c:v>
                </c:pt>
                <c:pt idx="4">
                  <c:v>8.5999999999999993E-2</c:v>
                </c:pt>
                <c:pt idx="5">
                  <c:v>8.1000000000000003E-2</c:v>
                </c:pt>
                <c:pt idx="6">
                  <c:v>7.5999999999999998E-2</c:v>
                </c:pt>
                <c:pt idx="7">
                  <c:v>7.0999999999999994E-2</c:v>
                </c:pt>
                <c:pt idx="8">
                  <c:v>6.6000000000000003E-2</c:v>
                </c:pt>
                <c:pt idx="9">
                  <c:v>6.2E-2</c:v>
                </c:pt>
                <c:pt idx="10">
                  <c:v>5.8000000000000003E-2</c:v>
                </c:pt>
                <c:pt idx="11">
                  <c:v>5.2999999999999999E-2</c:v>
                </c:pt>
                <c:pt idx="12">
                  <c:v>0.05</c:v>
                </c:pt>
                <c:pt idx="13">
                  <c:v>4.5999999999999999E-2</c:v>
                </c:pt>
                <c:pt idx="14">
                  <c:v>4.2000000000000003E-2</c:v>
                </c:pt>
                <c:pt idx="15">
                  <c:v>3.9E-2</c:v>
                </c:pt>
                <c:pt idx="16">
                  <c:v>3.5000000000000003E-2</c:v>
                </c:pt>
                <c:pt idx="17">
                  <c:v>3.2000000000000001E-2</c:v>
                </c:pt>
                <c:pt idx="18">
                  <c:v>2.9000000000000001E-2</c:v>
                </c:pt>
                <c:pt idx="19">
                  <c:v>2.5999999999999999E-2</c:v>
                </c:pt>
                <c:pt idx="20">
                  <c:v>2.3E-2</c:v>
                </c:pt>
                <c:pt idx="21">
                  <c:v>0.02</c:v>
                </c:pt>
                <c:pt idx="22">
                  <c:v>1.7000000000000001E-2</c:v>
                </c:pt>
                <c:pt idx="23">
                  <c:v>1.4E-2</c:v>
                </c:pt>
                <c:pt idx="24">
                  <c:v>1.0999999999999999E-2</c:v>
                </c:pt>
                <c:pt idx="25">
                  <c:v>8.0000000000000002E-3</c:v>
                </c:pt>
                <c:pt idx="26">
                  <c:v>6.0000000000000001E-3</c:v>
                </c:pt>
                <c:pt idx="27">
                  <c:v>5.0000000000000001E-3</c:v>
                </c:pt>
                <c:pt idx="28">
                  <c:v>2.5000000000000001E-3</c:v>
                </c:pt>
                <c:pt idx="2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077744"/>
        <c:axId val="797078832"/>
      </c:scatterChart>
      <c:valAx>
        <c:axId val="79707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078832"/>
        <c:crosses val="autoZero"/>
        <c:crossBetween val="midCat"/>
      </c:valAx>
      <c:valAx>
        <c:axId val="7970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077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605790</xdr:colOff>
      <xdr:row>18</xdr:row>
      <xdr:rowOff>163830</xdr:rowOff>
    </xdr:from>
    <xdr:to>
      <xdr:col>36</xdr:col>
      <xdr:colOff>259080</xdr:colOff>
      <xdr:row>33</xdr:row>
      <xdr:rowOff>3810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144780</xdr:colOff>
      <xdr:row>26</xdr:row>
      <xdr:rowOff>0</xdr:rowOff>
    </xdr:from>
    <xdr:to>
      <xdr:col>14</xdr:col>
      <xdr:colOff>472440</xdr:colOff>
      <xdr:row>27</xdr:row>
      <xdr:rowOff>53340</xdr:rowOff>
    </xdr:to>
    <xdr:sp macro="" textlink="">
      <xdr:nvSpPr>
        <xdr:cNvPr id="4" name="Стрелка вверх 3"/>
        <xdr:cNvSpPr/>
      </xdr:nvSpPr>
      <xdr:spPr>
        <a:xfrm>
          <a:off x="11833860" y="5280660"/>
          <a:ext cx="327660" cy="2362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V52"/>
  <sheetViews>
    <sheetView tabSelected="1" topLeftCell="G11" zoomScaleNormal="100" workbookViewId="0">
      <selection activeCell="O26" sqref="O26"/>
    </sheetView>
  </sheetViews>
  <sheetFormatPr defaultRowHeight="12.75" x14ac:dyDescent="0.2"/>
  <cols>
    <col min="2" max="2" width="3.5703125" customWidth="1"/>
    <col min="3" max="3" width="21.7109375" bestFit="1" customWidth="1"/>
    <col min="4" max="4" width="13.42578125" style="1" customWidth="1"/>
    <col min="5" max="5" width="19.28515625" style="2" customWidth="1"/>
    <col min="6" max="6" width="17.7109375" style="3" customWidth="1"/>
    <col min="7" max="7" width="10" bestFit="1" customWidth="1"/>
    <col min="8" max="8" width="12.85546875" customWidth="1"/>
    <col min="9" max="12" width="10.140625" customWidth="1"/>
    <col min="13" max="14" width="11.28515625" customWidth="1"/>
    <col min="16" max="17" width="17.7109375" customWidth="1"/>
    <col min="18" max="18" width="10.7109375" customWidth="1"/>
  </cols>
  <sheetData>
    <row r="1" spans="7:15" s="7" customFormat="1" x14ac:dyDescent="0.2">
      <c r="H1" s="6"/>
    </row>
    <row r="2" spans="7:15" x14ac:dyDescent="0.2">
      <c r="G2" s="4"/>
      <c r="H2" s="32" t="s">
        <v>0</v>
      </c>
      <c r="I2" s="33" t="s">
        <v>1</v>
      </c>
      <c r="J2" s="33"/>
      <c r="K2" s="33"/>
      <c r="L2" s="33"/>
      <c r="M2" s="33"/>
      <c r="N2" s="33"/>
      <c r="O2" s="33"/>
    </row>
    <row r="3" spans="7:15" x14ac:dyDescent="0.2">
      <c r="G3" s="4"/>
      <c r="H3" s="32"/>
      <c r="I3" s="33" t="s">
        <v>2</v>
      </c>
      <c r="J3" s="33"/>
      <c r="K3" s="33"/>
      <c r="L3" s="33"/>
      <c r="M3" s="33"/>
      <c r="N3" s="33"/>
      <c r="O3" s="33"/>
    </row>
    <row r="4" spans="7:15" ht="39.6" customHeight="1" x14ac:dyDescent="0.2">
      <c r="H4" s="32"/>
      <c r="I4" s="8">
        <v>30</v>
      </c>
      <c r="J4" s="8">
        <v>0</v>
      </c>
      <c r="K4" s="8">
        <v>10</v>
      </c>
      <c r="L4" s="8">
        <v>0</v>
      </c>
      <c r="M4" s="8">
        <v>-10</v>
      </c>
      <c r="N4" s="8">
        <v>-20</v>
      </c>
      <c r="O4" s="8">
        <v>-30</v>
      </c>
    </row>
    <row r="5" spans="7:15" x14ac:dyDescent="0.2">
      <c r="H5" s="9">
        <v>0</v>
      </c>
      <c r="I5" s="8">
        <v>70</v>
      </c>
      <c r="J5" s="8">
        <v>70</v>
      </c>
      <c r="K5" s="8">
        <v>70</v>
      </c>
      <c r="L5" s="8">
        <v>70</v>
      </c>
      <c r="M5" s="8">
        <v>70</v>
      </c>
      <c r="N5" s="8">
        <v>70</v>
      </c>
      <c r="O5" s="8">
        <v>70</v>
      </c>
    </row>
    <row r="6" spans="7:15" x14ac:dyDescent="0.2">
      <c r="H6" s="9">
        <v>0.5</v>
      </c>
      <c r="I6" s="8">
        <v>59</v>
      </c>
      <c r="J6" s="8">
        <v>56</v>
      </c>
      <c r="K6" s="8">
        <v>54</v>
      </c>
      <c r="L6" s="8">
        <v>50</v>
      </c>
      <c r="M6" s="8">
        <v>48</v>
      </c>
      <c r="N6" s="8">
        <v>45</v>
      </c>
      <c r="O6" s="8">
        <v>42</v>
      </c>
    </row>
    <row r="7" spans="7:15" x14ac:dyDescent="0.2">
      <c r="H7" s="9">
        <v>1</v>
      </c>
      <c r="I7" s="8">
        <v>50</v>
      </c>
      <c r="J7" s="8">
        <v>45</v>
      </c>
      <c r="K7" s="8">
        <v>40</v>
      </c>
      <c r="L7" s="8">
        <v>34</v>
      </c>
      <c r="M7" s="8">
        <v>30</v>
      </c>
      <c r="N7" s="8">
        <v>24</v>
      </c>
      <c r="O7" s="8">
        <v>19</v>
      </c>
    </row>
    <row r="8" spans="7:15" x14ac:dyDescent="0.2">
      <c r="H8" s="9">
        <v>1.5</v>
      </c>
      <c r="I8" s="8">
        <v>44</v>
      </c>
      <c r="J8" s="8">
        <v>38</v>
      </c>
      <c r="K8" s="8">
        <v>32</v>
      </c>
      <c r="L8" s="8">
        <v>25</v>
      </c>
      <c r="M8" s="8">
        <v>20</v>
      </c>
      <c r="N8" s="8">
        <v>13</v>
      </c>
      <c r="O8" s="8">
        <v>8</v>
      </c>
    </row>
    <row r="9" spans="7:15" x14ac:dyDescent="0.2">
      <c r="H9" s="9">
        <v>2</v>
      </c>
      <c r="I9" s="8">
        <v>41</v>
      </c>
      <c r="J9" s="8">
        <v>34</v>
      </c>
      <c r="K9" s="8">
        <v>26</v>
      </c>
      <c r="L9" s="8">
        <v>19</v>
      </c>
      <c r="M9" s="8">
        <v>13</v>
      </c>
      <c r="N9" s="8">
        <v>7</v>
      </c>
      <c r="O9" s="8">
        <v>2</v>
      </c>
    </row>
    <row r="10" spans="7:15" x14ac:dyDescent="0.2">
      <c r="H10" s="9">
        <v>2.5</v>
      </c>
      <c r="I10" s="8">
        <v>39</v>
      </c>
      <c r="J10" s="8">
        <v>31</v>
      </c>
      <c r="K10" s="8">
        <v>23</v>
      </c>
      <c r="L10" s="8">
        <v>15</v>
      </c>
      <c r="M10" s="8">
        <v>8</v>
      </c>
      <c r="N10" s="8">
        <v>3</v>
      </c>
      <c r="O10" s="8">
        <v>-1</v>
      </c>
    </row>
    <row r="11" spans="7:15" x14ac:dyDescent="0.2">
      <c r="H11" s="9">
        <v>3</v>
      </c>
      <c r="I11" s="8">
        <v>38</v>
      </c>
      <c r="J11" s="8">
        <v>29</v>
      </c>
      <c r="K11" s="8">
        <v>21</v>
      </c>
      <c r="L11" s="8">
        <v>12</v>
      </c>
      <c r="M11" s="8">
        <v>5</v>
      </c>
      <c r="N11" s="8">
        <v>1</v>
      </c>
      <c r="O11" s="8">
        <v>-3</v>
      </c>
    </row>
    <row r="12" spans="7:15" x14ac:dyDescent="0.2">
      <c r="H12" s="9">
        <v>3.5</v>
      </c>
      <c r="I12" s="8">
        <v>37</v>
      </c>
      <c r="J12" s="8">
        <v>28</v>
      </c>
      <c r="K12" s="8">
        <v>18</v>
      </c>
      <c r="L12" s="8">
        <v>9</v>
      </c>
      <c r="M12" s="8">
        <v>3</v>
      </c>
      <c r="N12" s="8">
        <v>-2</v>
      </c>
      <c r="O12" s="8">
        <v>-5</v>
      </c>
    </row>
    <row r="13" spans="7:15" x14ac:dyDescent="0.2">
      <c r="H13" s="9">
        <v>4</v>
      </c>
      <c r="I13" s="8">
        <v>36</v>
      </c>
      <c r="J13" s="8">
        <v>26</v>
      </c>
      <c r="K13" s="8">
        <v>17</v>
      </c>
      <c r="L13" s="8">
        <v>7</v>
      </c>
      <c r="M13" s="8">
        <v>1</v>
      </c>
      <c r="N13" s="8">
        <v>-3</v>
      </c>
      <c r="O13" s="8">
        <v>-6</v>
      </c>
    </row>
    <row r="14" spans="7:15" x14ac:dyDescent="0.2">
      <c r="H14" s="9">
        <v>4.5</v>
      </c>
      <c r="I14" s="8">
        <v>35</v>
      </c>
      <c r="J14" s="8">
        <v>25</v>
      </c>
      <c r="K14" s="8">
        <v>15</v>
      </c>
      <c r="L14" s="8">
        <v>5</v>
      </c>
      <c r="M14" s="8">
        <v>-1</v>
      </c>
      <c r="N14" s="8">
        <v>-5</v>
      </c>
      <c r="O14" s="8">
        <v>-8</v>
      </c>
    </row>
    <row r="15" spans="7:15" x14ac:dyDescent="0.2">
      <c r="H15" s="9">
        <v>5</v>
      </c>
      <c r="I15" s="8">
        <v>34</v>
      </c>
      <c r="J15" s="8">
        <v>24</v>
      </c>
      <c r="K15" s="8">
        <v>14</v>
      </c>
      <c r="L15" s="8">
        <v>4</v>
      </c>
      <c r="M15" s="8">
        <v>-2</v>
      </c>
      <c r="N15" s="8">
        <v>-6</v>
      </c>
      <c r="O15" s="8">
        <v>-1</v>
      </c>
    </row>
    <row r="16" spans="7:15" x14ac:dyDescent="0.2">
      <c r="H16" s="9">
        <v>5.5</v>
      </c>
      <c r="I16" s="8">
        <v>33</v>
      </c>
      <c r="J16" s="8">
        <v>24</v>
      </c>
      <c r="K16" s="8">
        <v>13</v>
      </c>
      <c r="L16" s="8">
        <v>4</v>
      </c>
      <c r="M16" s="8">
        <v>-2</v>
      </c>
      <c r="N16" s="8">
        <v>-6</v>
      </c>
      <c r="O16" s="8">
        <v>-1</v>
      </c>
    </row>
    <row r="17" spans="8:22" x14ac:dyDescent="0.2">
      <c r="H17" s="9">
        <v>6</v>
      </c>
      <c r="I17" s="8">
        <v>32</v>
      </c>
      <c r="J17" s="8">
        <v>24</v>
      </c>
      <c r="K17" s="8">
        <v>13</v>
      </c>
      <c r="L17" s="8">
        <v>4</v>
      </c>
      <c r="M17" s="8">
        <v>-2</v>
      </c>
      <c r="N17" s="8">
        <v>-6</v>
      </c>
      <c r="O17" s="8">
        <v>-1</v>
      </c>
    </row>
    <row r="18" spans="8:22" x14ac:dyDescent="0.2">
      <c r="H18" s="9">
        <v>6.5</v>
      </c>
      <c r="I18" s="8">
        <v>32</v>
      </c>
      <c r="J18" s="8">
        <v>24</v>
      </c>
      <c r="K18" s="8">
        <v>13</v>
      </c>
      <c r="L18" s="8">
        <v>4</v>
      </c>
      <c r="M18" s="8">
        <v>-2</v>
      </c>
      <c r="N18" s="8">
        <v>-6</v>
      </c>
      <c r="O18" s="8">
        <v>-1</v>
      </c>
    </row>
    <row r="19" spans="8:22" x14ac:dyDescent="0.2">
      <c r="H19" s="9">
        <v>7</v>
      </c>
      <c r="I19" s="8">
        <v>32</v>
      </c>
      <c r="J19" s="8">
        <v>24</v>
      </c>
      <c r="K19" s="8">
        <v>13</v>
      </c>
      <c r="L19" s="8">
        <v>4</v>
      </c>
      <c r="M19" s="8">
        <v>-2</v>
      </c>
      <c r="N19" s="8">
        <v>-6</v>
      </c>
      <c r="O19" s="8">
        <v>-1</v>
      </c>
    </row>
    <row r="22" spans="8:22" x14ac:dyDescent="0.2">
      <c r="U22" s="11" t="s">
        <v>5</v>
      </c>
      <c r="V22" s="11" t="s">
        <v>6</v>
      </c>
    </row>
    <row r="23" spans="8:22" ht="21.6" customHeight="1" x14ac:dyDescent="0.2">
      <c r="H23" s="10" t="s">
        <v>3</v>
      </c>
      <c r="I23" s="10" t="s">
        <v>4</v>
      </c>
      <c r="J23" s="10" t="s">
        <v>5</v>
      </c>
      <c r="M23" s="23" t="s">
        <v>7</v>
      </c>
      <c r="N23" s="24"/>
      <c r="O23" s="25"/>
      <c r="P23" s="29" t="s">
        <v>8</v>
      </c>
      <c r="Q23" s="30" t="s">
        <v>9</v>
      </c>
      <c r="R23" s="29" t="s">
        <v>10</v>
      </c>
      <c r="S23" s="30" t="s">
        <v>11</v>
      </c>
      <c r="U23" s="11">
        <v>-10</v>
      </c>
      <c r="V23" s="11">
        <v>0.114</v>
      </c>
    </row>
    <row r="24" spans="8:22" ht="15" x14ac:dyDescent="0.2">
      <c r="H24" s="8">
        <v>-30</v>
      </c>
      <c r="I24" s="12">
        <f t="shared" ref="I24:I30" si="0">MROUND($N$26,0.5)</f>
        <v>4</v>
      </c>
      <c r="J24" s="13">
        <f t="array" ref="J24">INDEX($O$5:$O$19,MATCH($H$24&amp;$I$24,$O$4&amp;$H$5:$H$19,0))</f>
        <v>-6</v>
      </c>
      <c r="M24" s="26"/>
      <c r="N24" s="27"/>
      <c r="O24" s="28"/>
      <c r="P24" s="29"/>
      <c r="Q24" s="29"/>
      <c r="R24" s="29"/>
      <c r="S24" s="29"/>
      <c r="U24" s="11">
        <v>-8</v>
      </c>
      <c r="V24" s="11">
        <v>0.106</v>
      </c>
    </row>
    <row r="25" spans="8:22" ht="49.5" x14ac:dyDescent="0.2">
      <c r="H25" s="8">
        <v>-20</v>
      </c>
      <c r="I25" s="12">
        <f t="shared" si="0"/>
        <v>4</v>
      </c>
      <c r="J25" s="13">
        <f t="array" ref="J25">INDEX($N$5:$N$19,MATCH($H$25&amp;$I$25,$N$4&amp;$H$5:$H$19,0))</f>
        <v>-3</v>
      </c>
      <c r="M25" s="22" t="s">
        <v>15</v>
      </c>
      <c r="N25" s="22" t="s">
        <v>16</v>
      </c>
      <c r="O25" s="14" t="s">
        <v>5</v>
      </c>
      <c r="P25" s="15" t="s">
        <v>12</v>
      </c>
      <c r="Q25" s="22" t="s">
        <v>17</v>
      </c>
      <c r="R25" s="22" t="s">
        <v>18</v>
      </c>
      <c r="S25" s="16" t="s">
        <v>13</v>
      </c>
      <c r="U25" s="11">
        <v>-6</v>
      </c>
      <c r="V25" s="11">
        <v>0.1</v>
      </c>
    </row>
    <row r="26" spans="8:22" ht="15" x14ac:dyDescent="0.2">
      <c r="H26" s="8">
        <v>-10</v>
      </c>
      <c r="I26" s="12">
        <f t="shared" si="0"/>
        <v>4</v>
      </c>
      <c r="J26" s="13">
        <f t="array" ref="J26">INDEX($M$5:$M$19,MATCH($H$26&amp;$I$26,$M$4&amp;$H$5:$H$19,0))</f>
        <v>1</v>
      </c>
      <c r="M26" s="17">
        <v>-11</v>
      </c>
      <c r="N26" s="17">
        <v>4</v>
      </c>
      <c r="O26" s="18">
        <f>IF(VLOOKUP(TRUNC(M26,-1),H24:J30,2)=MROUND(N26,0.5),VLOOKUP(TRUNC(M26,-1),H24:J30,3),2)</f>
        <v>1</v>
      </c>
      <c r="P26" s="15">
        <f>IF(O26&gt;47,0,-2.78734216378979E-07*O26^3 + 0.0000345048881310067*O26^2 - 0.00274280519480155*O26 + 0.081628246658356)</f>
        <v>7.8919667617469075E-2</v>
      </c>
      <c r="Q26" s="19">
        <v>1</v>
      </c>
      <c r="R26" s="20">
        <f>5*60</f>
        <v>300</v>
      </c>
      <c r="S26" s="15">
        <f>P26*Q26/620*1000</f>
        <v>0.12728978647978884</v>
      </c>
      <c r="U26" s="11">
        <v>-4</v>
      </c>
      <c r="V26" s="11">
        <v>9.1999999999999998E-2</v>
      </c>
    </row>
    <row r="27" spans="8:22" ht="15" x14ac:dyDescent="0.2">
      <c r="H27" s="8">
        <v>0</v>
      </c>
      <c r="I27" s="12">
        <f t="shared" si="0"/>
        <v>4</v>
      </c>
      <c r="J27" s="13">
        <f t="array" ref="J27">INDEX($L$5:$L$19,MATCH($H$27&amp;$I$27,$L$4&amp;$H$5:$H$19,0))</f>
        <v>7</v>
      </c>
      <c r="U27" s="11">
        <v>-2</v>
      </c>
      <c r="V27" s="11">
        <v>8.5999999999999993E-2</v>
      </c>
    </row>
    <row r="28" spans="8:22" ht="15" x14ac:dyDescent="0.2">
      <c r="H28" s="8">
        <v>10</v>
      </c>
      <c r="I28" s="12">
        <f t="shared" si="0"/>
        <v>4</v>
      </c>
      <c r="J28" s="13">
        <f t="array" ref="J28">INDEX($K$5:$K$19,MATCH($H$28&amp;$I$28,$K$4&amp;$H$5:$H$19,0))</f>
        <v>17</v>
      </c>
      <c r="O28" s="31" t="s">
        <v>19</v>
      </c>
      <c r="U28" s="11">
        <v>0</v>
      </c>
      <c r="V28" s="11">
        <v>8.1000000000000003E-2</v>
      </c>
    </row>
    <row r="29" spans="8:22" ht="15" x14ac:dyDescent="0.2">
      <c r="H29" s="8">
        <v>0</v>
      </c>
      <c r="I29" s="12">
        <f t="shared" si="0"/>
        <v>4</v>
      </c>
      <c r="J29" s="13">
        <f t="array" ref="J29">INDEX($J$5:$J$19,MATCH($H$29&amp;$I$29,$J$4&amp;$H$5:$H$19,0))</f>
        <v>26</v>
      </c>
      <c r="O29" s="31"/>
      <c r="R29" t="s">
        <v>14</v>
      </c>
      <c r="U29" s="11">
        <v>2</v>
      </c>
      <c r="V29" s="11">
        <v>7.5999999999999998E-2</v>
      </c>
    </row>
    <row r="30" spans="8:22" ht="15" x14ac:dyDescent="0.2">
      <c r="H30" s="8">
        <v>30</v>
      </c>
      <c r="I30" s="12">
        <f t="shared" si="0"/>
        <v>4</v>
      </c>
      <c r="J30" s="13">
        <f t="array" ref="J30">INDEX($I$5:$I$19,MATCH($H$30&amp;$I$30,$I$4&amp;$H$5:$H$19,0))</f>
        <v>36</v>
      </c>
      <c r="O30" s="31"/>
      <c r="U30" s="11">
        <v>4</v>
      </c>
      <c r="V30" s="11">
        <v>7.0999999999999994E-2</v>
      </c>
    </row>
    <row r="31" spans="8:22" x14ac:dyDescent="0.2">
      <c r="N31">
        <f>TRUNC(M26/10)*10</f>
        <v>-10</v>
      </c>
      <c r="O31" s="31"/>
      <c r="U31" s="11">
        <v>6</v>
      </c>
      <c r="V31" s="11">
        <v>6.6000000000000003E-2</v>
      </c>
    </row>
    <row r="32" spans="8:22" x14ac:dyDescent="0.2">
      <c r="N32">
        <f>TRUNC(M26,-1)</f>
        <v>-10</v>
      </c>
      <c r="O32" s="31"/>
      <c r="U32" s="11">
        <v>8</v>
      </c>
      <c r="V32" s="11">
        <v>6.2E-2</v>
      </c>
    </row>
    <row r="33" spans="7:22" x14ac:dyDescent="0.2">
      <c r="N33">
        <f>INT(M26/10)*10</f>
        <v>-20</v>
      </c>
      <c r="U33" s="11">
        <v>10</v>
      </c>
      <c r="V33" s="11">
        <v>5.8000000000000003E-2</v>
      </c>
    </row>
    <row r="34" spans="7:22" x14ac:dyDescent="0.2">
      <c r="G34" s="5"/>
      <c r="H34" s="5"/>
      <c r="I34" s="5"/>
      <c r="J34" s="5"/>
      <c r="K34" s="5"/>
      <c r="N34">
        <f>ROUNDDOWN(M26,-1)</f>
        <v>-10</v>
      </c>
      <c r="U34" s="11">
        <v>12</v>
      </c>
      <c r="V34" s="11">
        <v>5.2999999999999999E-2</v>
      </c>
    </row>
    <row r="35" spans="7:22" x14ac:dyDescent="0.2">
      <c r="G35" s="5"/>
      <c r="H35" s="5"/>
      <c r="I35" s="5"/>
      <c r="J35" s="5"/>
      <c r="K35" s="5"/>
      <c r="U35" s="11">
        <v>14</v>
      </c>
      <c r="V35" s="11">
        <v>0.05</v>
      </c>
    </row>
    <row r="36" spans="7:22" x14ac:dyDescent="0.2">
      <c r="G36" s="5"/>
      <c r="H36" s="5"/>
      <c r="I36" s="5"/>
      <c r="J36" s="5"/>
      <c r="K36" s="5"/>
      <c r="U36" s="11">
        <v>16</v>
      </c>
      <c r="V36" s="11">
        <v>4.5999999999999999E-2</v>
      </c>
    </row>
    <row r="37" spans="7:22" ht="14.45" customHeight="1" x14ac:dyDescent="0.2">
      <c r="G37" s="5"/>
      <c r="H37" s="5"/>
      <c r="I37" s="5"/>
      <c r="J37" s="5"/>
      <c r="K37" s="5"/>
      <c r="U37" s="11">
        <v>18</v>
      </c>
      <c r="V37" s="11">
        <v>4.2000000000000003E-2</v>
      </c>
    </row>
    <row r="38" spans="7:22" ht="14.45" customHeight="1" x14ac:dyDescent="0.2">
      <c r="G38" s="5"/>
      <c r="H38" s="5"/>
      <c r="I38" s="5"/>
      <c r="J38" s="5"/>
      <c r="K38" s="5"/>
      <c r="U38" s="11">
        <v>20</v>
      </c>
      <c r="V38" s="11">
        <v>3.9E-2</v>
      </c>
    </row>
    <row r="39" spans="7:22" x14ac:dyDescent="0.2">
      <c r="G39" s="5"/>
      <c r="H39" s="5"/>
      <c r="I39" s="5"/>
      <c r="J39" s="5"/>
      <c r="K39" s="5"/>
      <c r="U39" s="11">
        <v>22</v>
      </c>
      <c r="V39" s="11">
        <v>3.5000000000000003E-2</v>
      </c>
    </row>
    <row r="40" spans="7:22" x14ac:dyDescent="0.2">
      <c r="G40" s="5"/>
      <c r="H40" s="5"/>
      <c r="I40" s="5"/>
      <c r="J40" s="5"/>
      <c r="K40" s="5"/>
      <c r="U40" s="11">
        <v>24</v>
      </c>
      <c r="V40" s="11">
        <v>3.2000000000000001E-2</v>
      </c>
    </row>
    <row r="41" spans="7:22" x14ac:dyDescent="0.2">
      <c r="G41" s="5"/>
      <c r="H41" s="5"/>
      <c r="I41" s="5"/>
      <c r="J41" s="5"/>
      <c r="K41" s="5"/>
      <c r="U41" s="11">
        <v>26</v>
      </c>
      <c r="V41" s="11">
        <v>2.9000000000000001E-2</v>
      </c>
    </row>
    <row r="42" spans="7:22" x14ac:dyDescent="0.2">
      <c r="U42" s="11">
        <v>28</v>
      </c>
      <c r="V42" s="11">
        <v>2.5999999999999999E-2</v>
      </c>
    </row>
    <row r="43" spans="7:22" x14ac:dyDescent="0.2">
      <c r="U43" s="11">
        <v>30</v>
      </c>
      <c r="V43" s="11">
        <v>2.3E-2</v>
      </c>
    </row>
    <row r="44" spans="7:22" x14ac:dyDescent="0.2">
      <c r="U44" s="11">
        <v>32</v>
      </c>
      <c r="V44" s="11">
        <v>0.02</v>
      </c>
    </row>
    <row r="45" spans="7:22" x14ac:dyDescent="0.2">
      <c r="U45" s="11">
        <v>34</v>
      </c>
      <c r="V45" s="11">
        <v>1.7000000000000001E-2</v>
      </c>
    </row>
    <row r="46" spans="7:22" x14ac:dyDescent="0.2">
      <c r="U46" s="11">
        <v>36</v>
      </c>
      <c r="V46" s="11">
        <v>1.4E-2</v>
      </c>
    </row>
    <row r="47" spans="7:22" x14ac:dyDescent="0.2">
      <c r="U47" s="11">
        <v>38</v>
      </c>
      <c r="V47" s="11">
        <v>1.0999999999999999E-2</v>
      </c>
    </row>
    <row r="48" spans="7:22" x14ac:dyDescent="0.2">
      <c r="U48" s="11">
        <v>40</v>
      </c>
      <c r="V48" s="11">
        <v>8.0000000000000002E-3</v>
      </c>
    </row>
    <row r="49" spans="21:22" x14ac:dyDescent="0.2">
      <c r="U49" s="21">
        <v>42</v>
      </c>
      <c r="V49" s="21">
        <v>6.0000000000000001E-3</v>
      </c>
    </row>
    <row r="50" spans="21:22" x14ac:dyDescent="0.2">
      <c r="U50" s="21">
        <v>44</v>
      </c>
      <c r="V50" s="21">
        <v>5.0000000000000001E-3</v>
      </c>
    </row>
    <row r="51" spans="21:22" x14ac:dyDescent="0.2">
      <c r="U51" s="21">
        <v>46</v>
      </c>
      <c r="V51" s="21">
        <v>2.5000000000000001E-3</v>
      </c>
    </row>
    <row r="52" spans="21:22" x14ac:dyDescent="0.2">
      <c r="U52" s="21">
        <v>47</v>
      </c>
      <c r="V52" s="21">
        <v>0</v>
      </c>
    </row>
  </sheetData>
  <mergeCells count="9">
    <mergeCell ref="O28:O32"/>
    <mergeCell ref="H2:H4"/>
    <mergeCell ref="I2:O2"/>
    <mergeCell ref="I3:O3"/>
    <mergeCell ref="M23:O24"/>
    <mergeCell ref="P23:P24"/>
    <mergeCell ref="Q23:Q24"/>
    <mergeCell ref="R23:R24"/>
    <mergeCell ref="S23:S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КТЦ-1(нормы)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ГАВ</cp:lastModifiedBy>
  <dcterms:created xsi:type="dcterms:W3CDTF">2018-04-28T07:32:37Z</dcterms:created>
  <dcterms:modified xsi:type="dcterms:W3CDTF">2018-04-28T08:47:56Z</dcterms:modified>
</cp:coreProperties>
</file>