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 activeTab="1"/>
  </bookViews>
  <sheets>
    <sheet name="Задания 1-5" sheetId="1" r:id="rId1"/>
    <sheet name="Задание 6" sheetId="2" r:id="rId2"/>
  </sheets>
  <definedNames>
    <definedName name="_xlnm._FilterDatabase" localSheetId="1" hidden="1">'Задание 6'!$A$11:$H$17</definedName>
    <definedName name="_xlnm._FilterDatabase" localSheetId="0" hidden="1">'Задания 1-5'!$A$74:$F$83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/>
  <c r="D16" s="1"/>
  <c r="F16" l="1"/>
  <c r="D14"/>
  <c r="D15"/>
  <c r="D12"/>
  <c r="L1" s="1"/>
  <c r="D13"/>
  <c r="F13" s="1"/>
  <c r="D86" i="1"/>
  <c r="D85"/>
  <c r="C86"/>
  <c r="C85"/>
  <c r="E76"/>
  <c r="F76" s="1"/>
  <c r="E77"/>
  <c r="F77" s="1"/>
  <c r="E78"/>
  <c r="F78" s="1"/>
  <c r="E79"/>
  <c r="F79" s="1"/>
  <c r="E80"/>
  <c r="F80" s="1"/>
  <c r="E81"/>
  <c r="F81" s="1"/>
  <c r="E82"/>
  <c r="F82" s="1"/>
  <c r="E75"/>
  <c r="F75" s="1"/>
  <c r="F12" i="2" l="1"/>
  <c r="G16"/>
  <c r="H16" s="1"/>
  <c r="F14"/>
  <c r="F15"/>
  <c r="G13"/>
  <c r="H13" s="1"/>
  <c r="F86" i="1"/>
  <c r="F83"/>
  <c r="F85"/>
  <c r="F62"/>
  <c r="F47"/>
  <c r="F48"/>
  <c r="F49"/>
  <c r="F50"/>
  <c r="F51"/>
  <c r="F52"/>
  <c r="F53"/>
  <c r="F54"/>
  <c r="F55"/>
  <c r="F56"/>
  <c r="F57"/>
  <c r="F46"/>
  <c r="G14" i="2" l="1"/>
  <c r="H14" s="1"/>
  <c r="G15"/>
  <c r="H15" s="1"/>
  <c r="G12"/>
  <c r="H12" s="1"/>
  <c r="F61" i="1"/>
  <c r="F59"/>
  <c r="F60"/>
  <c r="E26"/>
  <c r="E27"/>
  <c r="E28"/>
  <c r="E29"/>
  <c r="E30"/>
  <c r="E31"/>
  <c r="E32"/>
  <c r="E25"/>
  <c r="E36" s="1"/>
  <c r="H17" i="2" l="1"/>
  <c r="E33" i="1"/>
  <c r="E35"/>
  <c r="C13"/>
  <c r="B13"/>
  <c r="D7"/>
  <c r="D8"/>
  <c r="D9"/>
  <c r="D10"/>
  <c r="D11"/>
  <c r="D12"/>
  <c r="D6"/>
  <c r="D15" l="1"/>
</calcChain>
</file>

<file path=xl/sharedStrings.xml><?xml version="1.0" encoding="utf-8"?>
<sst xmlns="http://schemas.openxmlformats.org/spreadsheetml/2006/main" count="110" uniqueCount="101">
  <si>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</si>
  <si>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</si>
  <si>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</si>
  <si>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</si>
  <si>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</si>
  <si>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</si>
  <si>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</si>
  <si>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</si>
  <si>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</si>
  <si>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</si>
  <si>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</si>
  <si>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</si>
  <si>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</si>
  <si>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</si>
  <si>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</si>
  <si>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</si>
  <si>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</si>
  <si>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</si>
  <si>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</si>
  <si>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</si>
  <si>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</si>
  <si>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</si>
  <si>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</si>
  <si>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</si>
  <si>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</si>
  <si>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</si>
  <si>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</si>
  <si>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</si>
  <si>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</si>
  <si>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</si>
  <si>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</si>
  <si>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</si>
  <si>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</si>
  <si>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</si>
  <si>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</si>
  <si>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</si>
  <si>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</si>
  <si>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</si>
  <si>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</si>
  <si>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</si>
  <si>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</si>
  <si>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</si>
  <si>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</si>
  <si>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</si>
  <si>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</si>
  <si>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</si>
  <si>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</si>
  <si>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</si>
  <si>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</si>
  <si>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</si>
  <si>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</si>
  <si>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</si>
  <si>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</si>
  <si>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</si>
  <si>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</si>
  <si>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</si>
  <si>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</si>
  <si>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</si>
  <si>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</si>
  <si>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</si>
  <si>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</si>
  <si>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</si>
  <si>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</si>
  <si>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</si>
  <si>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</si>
  <si>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</si>
  <si>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</si>
  <si>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</si>
  <si>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</si>
  <si>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</si>
  <si>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</si>
  <si>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</si>
  <si>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</si>
  <si>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</si>
  <si>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</si>
  <si>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</si>
  <si>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</si>
  <si>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</si>
  <si>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</si>
  <si>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</si>
  <si>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</si>
  <si>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</si>
  <si>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</si>
  <si>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</si>
  <si>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</si>
  <si>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</si>
  <si>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</si>
  <si>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</si>
  <si>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</si>
  <si>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</si>
  <si>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</si>
  <si>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</si>
  <si>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</si>
  <si>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</si>
  <si>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</si>
  <si>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</si>
  <si>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</si>
  <si>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</si>
  <si>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</si>
  <si>
    <t>&gt;1000</t>
  </si>
  <si>
    <t>&gt;25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</si>
</sst>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#,##0\ &quot;₽&quot;"/>
    <numFmt numFmtId="166" formatCode="dd/mm/yy;@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3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#,##0.00\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showVal val="1"/>
        </c:dLbls>
        <c:gapWidth val="65"/>
        <c:axId val="175529984"/>
        <c:axId val="175531904"/>
      </c:barChart>
      <c:catAx>
        <c:axId val="17552998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531904"/>
        <c:crosses val="autoZero"/>
        <c:auto val="1"/>
        <c:lblAlgn val="ctr"/>
        <c:lblOffset val="100"/>
      </c:catAx>
      <c:valAx>
        <c:axId val="175531904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.00\ &quot;₽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52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1-5'!$B$25:$B$32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1-5'!$E$25:$E$32</c:f>
              <c:numCache>
                <c:formatCode>#,##0.00\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29"/>
          <c:y val="0.20306612715077285"/>
          <c:w val="0.14406526409329726"/>
          <c:h val="0.7146544181977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'Задания 1-5'!$F$45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1-5'!$A$46:$A$57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1-5'!$F$46:$F$57</c:f>
              <c:numCache>
                <c:formatCode>#,##0.00\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showVal val="1"/>
        </c:dLbls>
        <c:marker val="1"/>
        <c:axId val="175988096"/>
        <c:axId val="176014464"/>
      </c:lineChart>
      <c:catAx>
        <c:axId val="175988096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14464"/>
        <c:crosses val="autoZero"/>
        <c:auto val="1"/>
        <c:lblAlgn val="ctr"/>
        <c:lblOffset val="100"/>
      </c:catAx>
      <c:valAx>
        <c:axId val="176014464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₽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9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17944335222893273"/>
          <c:y val="3.2178304444617695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1-5'!$A$76:$A$79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1-5'!$F$76:$F$79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Val val="1"/>
        </c:dLbls>
        <c:axId val="175064192"/>
        <c:axId val="175065728"/>
      </c:barChart>
      <c:catAx>
        <c:axId val="175064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065728"/>
        <c:crossesAt val="0"/>
        <c:auto val="1"/>
        <c:lblAlgn val="ctr"/>
        <c:lblOffset val="100"/>
      </c:catAx>
      <c:valAx>
        <c:axId val="175065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06419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3</xdr:row>
      <xdr:rowOff>190499</xdr:rowOff>
    </xdr:from>
    <xdr:to>
      <xdr:col>15</xdr:col>
      <xdr:colOff>0</xdr:colOff>
      <xdr:row>17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22</xdr:row>
      <xdr:rowOff>190500</xdr:rowOff>
    </xdr:from>
    <xdr:to>
      <xdr:col>14</xdr:col>
      <xdr:colOff>600074</xdr:colOff>
      <xdr:row>37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604836</xdr:colOff>
      <xdr:row>44</xdr:row>
      <xdr:rowOff>9525</xdr:rowOff>
    </xdr:from>
    <xdr:to>
      <xdr:col>14</xdr:col>
      <xdr:colOff>609599</xdr:colOff>
      <xdr:row>66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71</xdr:row>
      <xdr:rowOff>190499</xdr:rowOff>
    </xdr:from>
    <xdr:to>
      <xdr:col>15</xdr:col>
      <xdr:colOff>47626</xdr:colOff>
      <xdr:row>92</xdr:row>
      <xdr:rowOff>9524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5:F57" totalsRowShown="0" headerRowDxfId="10" dataDxfId="8" headerRowBorderDxfId="9" tableBorderDxfId="7" totalsRowBorderDxfId="6">
  <autoFilter ref="A45:F57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D46*E46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3:F86"/>
  <sheetViews>
    <sheetView topLeftCell="A44" workbookViewId="0">
      <selection activeCell="Q51" sqref="Q51"/>
    </sheetView>
  </sheetViews>
  <sheetFormatPr defaultRowHeight="1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>
      <c r="A3" s="54" t="s">
        <v>0</v>
      </c>
      <c r="B3" s="54"/>
      <c r="C3" s="54"/>
      <c r="D3" s="54"/>
    </row>
    <row r="5" spans="1: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/>
    <row r="15" spans="1:5" ht="15.75" thickBot="1">
      <c r="A15" s="55" t="s">
        <v>12</v>
      </c>
      <c r="B15" s="55"/>
      <c r="C15" s="56"/>
      <c r="D15" s="5">
        <f>SUM(D6:D12)</f>
        <v>1844.9599999999991</v>
      </c>
    </row>
    <row r="22" spans="1:5" ht="18.75">
      <c r="A22" s="57" t="s">
        <v>14</v>
      </c>
      <c r="B22" s="57"/>
      <c r="C22" s="57"/>
      <c r="D22" s="57"/>
      <c r="E22" s="57"/>
    </row>
    <row r="23" spans="1:5" ht="15.75" thickBot="1"/>
    <row r="24" spans="1:5">
      <c r="A24" s="6" t="s">
        <v>15</v>
      </c>
      <c r="B24" s="18" t="s">
        <v>16</v>
      </c>
      <c r="C24" s="18" t="s">
        <v>17</v>
      </c>
      <c r="D24" s="18" t="s">
        <v>18</v>
      </c>
      <c r="E24" s="19" t="s">
        <v>19</v>
      </c>
    </row>
    <row r="25" spans="1:5">
      <c r="A25" s="7">
        <v>1</v>
      </c>
      <c r="B25" s="8" t="s">
        <v>20</v>
      </c>
      <c r="C25" s="9">
        <v>8200</v>
      </c>
      <c r="D25" s="8">
        <v>150</v>
      </c>
      <c r="E25" s="3">
        <f>C25*D25</f>
        <v>1230000</v>
      </c>
    </row>
    <row r="26" spans="1:5">
      <c r="A26" s="10">
        <v>2</v>
      </c>
      <c r="B26" s="11" t="s">
        <v>21</v>
      </c>
      <c r="C26" s="12">
        <v>15300</v>
      </c>
      <c r="D26" s="11">
        <v>60</v>
      </c>
      <c r="E26" s="3">
        <f t="shared" ref="E26:E32" si="1">C26*D26</f>
        <v>918000</v>
      </c>
    </row>
    <row r="27" spans="1:5">
      <c r="A27" s="7">
        <v>3</v>
      </c>
      <c r="B27" s="8" t="s">
        <v>22</v>
      </c>
      <c r="C27" s="9">
        <v>15000</v>
      </c>
      <c r="D27" s="8">
        <v>25</v>
      </c>
      <c r="E27" s="3">
        <f t="shared" si="1"/>
        <v>375000</v>
      </c>
    </row>
    <row r="28" spans="1:5">
      <c r="A28" s="7">
        <v>4</v>
      </c>
      <c r="B28" s="8" t="s">
        <v>23</v>
      </c>
      <c r="C28" s="9">
        <v>2500</v>
      </c>
      <c r="D28" s="8">
        <v>40</v>
      </c>
      <c r="E28" s="3">
        <f t="shared" si="1"/>
        <v>100000</v>
      </c>
    </row>
    <row r="29" spans="1:5">
      <c r="A29" s="7">
        <v>5</v>
      </c>
      <c r="B29" s="8" t="s">
        <v>24</v>
      </c>
      <c r="C29" s="9">
        <v>1250</v>
      </c>
      <c r="D29" s="8">
        <v>80</v>
      </c>
      <c r="E29" s="3">
        <f t="shared" si="1"/>
        <v>100000</v>
      </c>
    </row>
    <row r="30" spans="1:5">
      <c r="A30" s="7">
        <v>6</v>
      </c>
      <c r="B30" s="8" t="s">
        <v>25</v>
      </c>
      <c r="C30" s="9">
        <v>800</v>
      </c>
      <c r="D30" s="8">
        <v>800</v>
      </c>
      <c r="E30" s="3">
        <f t="shared" si="1"/>
        <v>640000</v>
      </c>
    </row>
    <row r="31" spans="1:5">
      <c r="A31" s="7">
        <v>7</v>
      </c>
      <c r="B31" s="8" t="s">
        <v>26</v>
      </c>
      <c r="C31" s="9">
        <v>1200</v>
      </c>
      <c r="D31" s="8">
        <v>120</v>
      </c>
      <c r="E31" s="3">
        <f t="shared" si="1"/>
        <v>144000</v>
      </c>
    </row>
    <row r="32" spans="1:5" ht="15.75" thickBot="1">
      <c r="A32" s="13">
        <v>8</v>
      </c>
      <c r="B32" s="14" t="s">
        <v>27</v>
      </c>
      <c r="C32" s="15">
        <v>500</v>
      </c>
      <c r="D32" s="14">
        <v>40</v>
      </c>
      <c r="E32" s="4">
        <f t="shared" si="1"/>
        <v>20000</v>
      </c>
    </row>
    <row r="33" spans="1:6" ht="15.75" thickBot="1">
      <c r="A33" s="16"/>
      <c r="B33" s="17"/>
      <c r="C33" s="17"/>
      <c r="D33" s="17" t="s">
        <v>28</v>
      </c>
      <c r="E33" s="5">
        <f>SUM(E25:E32)</f>
        <v>3527000</v>
      </c>
    </row>
    <row r="35" spans="1:6">
      <c r="B35" s="58" t="s">
        <v>29</v>
      </c>
      <c r="C35" s="58"/>
      <c r="D35" s="59"/>
      <c r="E35" s="2">
        <f>MIN(E25:E32)</f>
        <v>20000</v>
      </c>
    </row>
    <row r="36" spans="1:6">
      <c r="B36" s="58" t="s">
        <v>30</v>
      </c>
      <c r="C36" s="58"/>
      <c r="D36" s="59"/>
      <c r="E36" s="2">
        <f>MAX(E25:E32)</f>
        <v>1230000</v>
      </c>
    </row>
    <row r="43" spans="1:6" ht="18.75">
      <c r="A43" s="54" t="s">
        <v>31</v>
      </c>
      <c r="B43" s="54"/>
      <c r="C43" s="54"/>
      <c r="D43" s="54"/>
      <c r="E43" s="54"/>
      <c r="F43" s="54"/>
    </row>
    <row r="45" spans="1:6">
      <c r="A45" s="28" t="s">
        <v>32</v>
      </c>
      <c r="B45" s="29" t="s">
        <v>33</v>
      </c>
      <c r="C45" s="29" t="s">
        <v>34</v>
      </c>
      <c r="D45" s="29" t="s">
        <v>35</v>
      </c>
      <c r="E45" s="29" t="s">
        <v>36</v>
      </c>
      <c r="F45" s="30" t="s">
        <v>37</v>
      </c>
    </row>
    <row r="46" spans="1:6" ht="15" hidden="1" customHeight="1">
      <c r="A46" s="31" t="s">
        <v>52</v>
      </c>
      <c r="B46" s="25" t="s">
        <v>59</v>
      </c>
      <c r="C46" s="25">
        <v>245</v>
      </c>
      <c r="D46" s="32">
        <v>0.1</v>
      </c>
      <c r="E46" s="26">
        <v>3265</v>
      </c>
      <c r="F46" s="33">
        <f>D46*E46</f>
        <v>326.5</v>
      </c>
    </row>
    <row r="47" spans="1:6" ht="15" hidden="1" customHeight="1">
      <c r="A47" s="31" t="s">
        <v>53</v>
      </c>
      <c r="B47" s="25" t="s">
        <v>60</v>
      </c>
      <c r="C47" s="25">
        <v>289</v>
      </c>
      <c r="D47" s="32">
        <v>0.08</v>
      </c>
      <c r="E47" s="26">
        <v>4568</v>
      </c>
      <c r="F47" s="33">
        <f t="shared" ref="F47:F57" si="2">D47*E47</f>
        <v>365.44</v>
      </c>
    </row>
    <row r="48" spans="1:6">
      <c r="A48" s="31" t="s">
        <v>38</v>
      </c>
      <c r="B48" s="25" t="s">
        <v>39</v>
      </c>
      <c r="C48" s="25">
        <v>356</v>
      </c>
      <c r="D48" s="32">
        <v>0.05</v>
      </c>
      <c r="E48" s="26">
        <v>4500</v>
      </c>
      <c r="F48" s="33">
        <f t="shared" si="2"/>
        <v>225</v>
      </c>
    </row>
    <row r="49" spans="1:6" ht="15" hidden="1" customHeight="1">
      <c r="A49" s="31" t="s">
        <v>54</v>
      </c>
      <c r="B49" s="25" t="s">
        <v>61</v>
      </c>
      <c r="C49" s="25">
        <v>657</v>
      </c>
      <c r="D49" s="32">
        <v>0.11</v>
      </c>
      <c r="E49" s="26">
        <v>6804</v>
      </c>
      <c r="F49" s="33">
        <f t="shared" si="2"/>
        <v>748.44</v>
      </c>
    </row>
    <row r="50" spans="1:6" ht="15" hidden="1" customHeight="1">
      <c r="A50" s="31" t="s">
        <v>55</v>
      </c>
      <c r="B50" s="25" t="s">
        <v>62</v>
      </c>
      <c r="C50" s="25">
        <v>568</v>
      </c>
      <c r="D50" s="32">
        <v>0.09</v>
      </c>
      <c r="E50" s="26">
        <v>6759</v>
      </c>
      <c r="F50" s="33">
        <f t="shared" si="2"/>
        <v>608.30999999999995</v>
      </c>
    </row>
    <row r="51" spans="1:6" ht="15" hidden="1" customHeight="1">
      <c r="A51" s="31" t="s">
        <v>56</v>
      </c>
      <c r="B51" s="25" t="s">
        <v>63</v>
      </c>
      <c r="C51" s="25">
        <v>849</v>
      </c>
      <c r="D51" s="32">
        <v>0.12</v>
      </c>
      <c r="E51" s="26">
        <v>4673</v>
      </c>
      <c r="F51" s="33">
        <f t="shared" si="2"/>
        <v>560.76</v>
      </c>
    </row>
    <row r="52" spans="1:6" ht="15" hidden="1" customHeight="1">
      <c r="A52" s="31" t="s">
        <v>57</v>
      </c>
      <c r="B52" s="25" t="s">
        <v>64</v>
      </c>
      <c r="C52" s="25">
        <v>409</v>
      </c>
      <c r="D52" s="32">
        <v>0.21</v>
      </c>
      <c r="E52" s="26">
        <v>5677</v>
      </c>
      <c r="F52" s="33">
        <f t="shared" si="2"/>
        <v>1192.1699999999998</v>
      </c>
    </row>
    <row r="53" spans="1:6" ht="15" hidden="1" customHeight="1">
      <c r="A53" s="31" t="s">
        <v>58</v>
      </c>
      <c r="B53" s="25" t="s">
        <v>65</v>
      </c>
      <c r="C53" s="25">
        <v>386</v>
      </c>
      <c r="D53" s="32">
        <v>0.46</v>
      </c>
      <c r="E53" s="26">
        <v>6836</v>
      </c>
      <c r="F53" s="33">
        <f t="shared" si="2"/>
        <v>3144.56</v>
      </c>
    </row>
    <row r="54" spans="1:6">
      <c r="A54" s="31" t="s">
        <v>40</v>
      </c>
      <c r="B54" s="25" t="s">
        <v>41</v>
      </c>
      <c r="C54" s="25">
        <v>598</v>
      </c>
      <c r="D54" s="32">
        <v>0.06</v>
      </c>
      <c r="E54" s="26">
        <v>3534</v>
      </c>
      <c r="F54" s="33">
        <f t="shared" si="2"/>
        <v>212.04</v>
      </c>
    </row>
    <row r="55" spans="1:6">
      <c r="A55" s="31" t="s">
        <v>42</v>
      </c>
      <c r="B55" s="25" t="s">
        <v>43</v>
      </c>
      <c r="C55" s="25">
        <v>4569</v>
      </c>
      <c r="D55" s="32">
        <v>0.03</v>
      </c>
      <c r="E55" s="26">
        <v>5789</v>
      </c>
      <c r="F55" s="33">
        <f t="shared" si="2"/>
        <v>173.67</v>
      </c>
    </row>
    <row r="56" spans="1:6">
      <c r="A56" s="31" t="s">
        <v>44</v>
      </c>
      <c r="B56" s="25" t="s">
        <v>45</v>
      </c>
      <c r="C56" s="25">
        <v>239</v>
      </c>
      <c r="D56" s="32">
        <v>0.02</v>
      </c>
      <c r="E56" s="26">
        <v>4673</v>
      </c>
      <c r="F56" s="33">
        <f t="shared" si="2"/>
        <v>93.460000000000008</v>
      </c>
    </row>
    <row r="57" spans="1:6">
      <c r="A57" s="34" t="s">
        <v>46</v>
      </c>
      <c r="B57" s="35" t="s">
        <v>47</v>
      </c>
      <c r="C57" s="35">
        <v>590</v>
      </c>
      <c r="D57" s="36">
        <v>0.01</v>
      </c>
      <c r="E57" s="37">
        <v>6785</v>
      </c>
      <c r="F57" s="38">
        <f t="shared" si="2"/>
        <v>67.849999999999994</v>
      </c>
    </row>
    <row r="59" spans="1:6">
      <c r="B59" s="58" t="s">
        <v>48</v>
      </c>
      <c r="C59" s="58"/>
      <c r="D59" s="58"/>
      <c r="F59" s="2">
        <f>MAX(F46:F57)</f>
        <v>3144.56</v>
      </c>
    </row>
    <row r="60" spans="1:6">
      <c r="B60" s="58" t="s">
        <v>49</v>
      </c>
      <c r="C60" s="58"/>
      <c r="D60" s="58"/>
      <c r="F60" s="2">
        <f>MIN(F46:F57)</f>
        <v>67.849999999999994</v>
      </c>
    </row>
    <row r="61" spans="1:6">
      <c r="B61" s="58" t="s">
        <v>50</v>
      </c>
      <c r="C61" s="58"/>
      <c r="D61" s="58"/>
      <c r="F61" s="2">
        <f>AVERAGE(F46:F57)</f>
        <v>643.18333333333339</v>
      </c>
    </row>
    <row r="62" spans="1:6">
      <c r="B62" s="58" t="s">
        <v>51</v>
      </c>
      <c r="C62" s="58"/>
      <c r="D62" s="58"/>
      <c r="F62" s="21">
        <f>AVERAGE(D46:D57)</f>
        <v>0.11166666666666668</v>
      </c>
    </row>
    <row r="71" spans="1:6">
      <c r="A71" s="60" t="s">
        <v>66</v>
      </c>
      <c r="B71" s="60"/>
      <c r="C71" s="60"/>
      <c r="D71" s="60"/>
      <c r="E71" s="60"/>
      <c r="F71" s="60"/>
    </row>
    <row r="72" spans="1:6" ht="15.75" thickBot="1"/>
    <row r="73" spans="1:6">
      <c r="A73" s="68" t="s">
        <v>67</v>
      </c>
      <c r="B73" s="42"/>
      <c r="C73" s="65" t="s">
        <v>69</v>
      </c>
      <c r="D73" s="66"/>
      <c r="E73" s="67"/>
      <c r="F73" s="63" t="s">
        <v>70</v>
      </c>
    </row>
    <row r="74" spans="1:6" ht="30.75" thickBot="1">
      <c r="A74" s="69"/>
      <c r="B74" s="45" t="s">
        <v>68</v>
      </c>
      <c r="C74" s="46" t="s">
        <v>71</v>
      </c>
      <c r="D74" s="46" t="s">
        <v>72</v>
      </c>
      <c r="E74" s="46" t="s">
        <v>73</v>
      </c>
      <c r="F74" s="64"/>
    </row>
    <row r="75" spans="1:6" hidden="1">
      <c r="A75" s="43" t="s">
        <v>74</v>
      </c>
      <c r="B75" s="11">
        <v>4200</v>
      </c>
      <c r="C75" s="11">
        <v>240</v>
      </c>
      <c r="D75" s="11">
        <v>209</v>
      </c>
      <c r="E75" s="11">
        <f>C75+D75</f>
        <v>449</v>
      </c>
      <c r="F75" s="44">
        <f>B75*E75</f>
        <v>1885800</v>
      </c>
    </row>
    <row r="76" spans="1:6">
      <c r="A76" s="20" t="s">
        <v>75</v>
      </c>
      <c r="B76" s="8">
        <v>9500</v>
      </c>
      <c r="C76" s="8">
        <v>103</v>
      </c>
      <c r="D76" s="8">
        <v>104</v>
      </c>
      <c r="E76" s="8">
        <f t="shared" ref="E76:E82" si="3">C76+D76</f>
        <v>207</v>
      </c>
      <c r="F76" s="39">
        <f t="shared" ref="F76:F82" si="4">B76*E76</f>
        <v>1966500</v>
      </c>
    </row>
    <row r="77" spans="1:6" hidden="1">
      <c r="A77" s="20" t="s">
        <v>76</v>
      </c>
      <c r="B77" s="8">
        <v>6250</v>
      </c>
      <c r="C77" s="8">
        <v>76</v>
      </c>
      <c r="D77" s="8">
        <v>45</v>
      </c>
      <c r="E77" s="8">
        <f t="shared" si="3"/>
        <v>121</v>
      </c>
      <c r="F77" s="39">
        <f t="shared" si="4"/>
        <v>756250</v>
      </c>
    </row>
    <row r="78" spans="1:6">
      <c r="A78" s="20" t="s">
        <v>77</v>
      </c>
      <c r="B78" s="8">
        <v>12750</v>
      </c>
      <c r="C78" s="8">
        <v>10</v>
      </c>
      <c r="D78" s="8">
        <v>17</v>
      </c>
      <c r="E78" s="8">
        <f t="shared" si="3"/>
        <v>27</v>
      </c>
      <c r="F78" s="39">
        <f t="shared" si="4"/>
        <v>344250</v>
      </c>
    </row>
    <row r="79" spans="1:6">
      <c r="A79" s="20" t="s">
        <v>78</v>
      </c>
      <c r="B79" s="8">
        <v>13790</v>
      </c>
      <c r="C79" s="8">
        <v>57</v>
      </c>
      <c r="D79" s="8">
        <v>45</v>
      </c>
      <c r="E79" s="8">
        <f t="shared" si="3"/>
        <v>102</v>
      </c>
      <c r="F79" s="39">
        <f t="shared" si="4"/>
        <v>1406580</v>
      </c>
    </row>
    <row r="80" spans="1:6" hidden="1">
      <c r="A80" s="20" t="s">
        <v>79</v>
      </c>
      <c r="B80" s="8">
        <v>4620</v>
      </c>
      <c r="C80" s="8">
        <v>104</v>
      </c>
      <c r="D80" s="8">
        <v>120</v>
      </c>
      <c r="E80" s="8">
        <f t="shared" si="3"/>
        <v>224</v>
      </c>
      <c r="F80" s="39">
        <f t="shared" si="4"/>
        <v>1034880</v>
      </c>
    </row>
    <row r="81" spans="1:6" hidden="1">
      <c r="A81" s="20" t="s">
        <v>80</v>
      </c>
      <c r="B81" s="8">
        <v>450</v>
      </c>
      <c r="C81" s="8">
        <v>72</v>
      </c>
      <c r="D81" s="8">
        <v>55</v>
      </c>
      <c r="E81" s="8">
        <f t="shared" si="3"/>
        <v>127</v>
      </c>
      <c r="F81" s="39">
        <f t="shared" si="4"/>
        <v>57150</v>
      </c>
    </row>
    <row r="82" spans="1:6" hidden="1">
      <c r="A82" s="20" t="s">
        <v>81</v>
      </c>
      <c r="B82" s="8">
        <v>120</v>
      </c>
      <c r="C82" s="8">
        <v>516</v>
      </c>
      <c r="D82" s="8">
        <v>247</v>
      </c>
      <c r="E82" s="8">
        <f t="shared" si="3"/>
        <v>763</v>
      </c>
      <c r="F82" s="39">
        <f t="shared" si="4"/>
        <v>91560</v>
      </c>
    </row>
    <row r="83" spans="1:6" ht="15.75" hidden="1" thickBot="1">
      <c r="A83" s="40" t="s">
        <v>82</v>
      </c>
      <c r="B83" s="14"/>
      <c r="C83" s="14"/>
      <c r="D83" s="14"/>
      <c r="E83" s="14"/>
      <c r="F83" s="41">
        <f>SUM(F75:F82)</f>
        <v>7542970</v>
      </c>
    </row>
    <row r="85" spans="1:6">
      <c r="A85" s="61" t="s">
        <v>83</v>
      </c>
      <c r="B85" s="62"/>
      <c r="C85" s="8">
        <f>MAX(C75:C82)</f>
        <v>516</v>
      </c>
      <c r="D85" s="8">
        <f>MAX(D75:D82)</f>
        <v>247</v>
      </c>
      <c r="F85" s="8">
        <f>MAX(F75:F82)</f>
        <v>1966500</v>
      </c>
    </row>
    <row r="86" spans="1:6">
      <c r="A86" s="61" t="s">
        <v>84</v>
      </c>
      <c r="B86" s="62"/>
      <c r="C86" s="8">
        <f>MIN(C75:C82)</f>
        <v>10</v>
      </c>
      <c r="D86" s="8">
        <f>MIN(D75:D82)</f>
        <v>17</v>
      </c>
      <c r="F86" s="8">
        <f>MIN(F75:F82)</f>
        <v>57150</v>
      </c>
    </row>
  </sheetData>
  <autoFilter ref="A74:F83">
    <filterColumn colId="1">
      <customFilters>
        <customFilter operator="greaterThan" val="9000"/>
      </customFilters>
    </filterColumn>
  </autoFilter>
  <mergeCells count="16">
    <mergeCell ref="A85:B85"/>
    <mergeCell ref="A86:B86"/>
    <mergeCell ref="F73:F74"/>
    <mergeCell ref="C73:E73"/>
    <mergeCell ref="A73:A74"/>
    <mergeCell ref="A71:F71"/>
    <mergeCell ref="A43:F43"/>
    <mergeCell ref="B59:D59"/>
    <mergeCell ref="B60:D60"/>
    <mergeCell ref="B61:D61"/>
    <mergeCell ref="B62:D62"/>
    <mergeCell ref="A3:D3"/>
    <mergeCell ref="A15:C15"/>
    <mergeCell ref="A22:E22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1" sqref="L1"/>
    </sheetView>
  </sheetViews>
  <sheetFormatPr defaultRowHeight="15"/>
  <cols>
    <col min="1" max="1" width="13.28515625" customWidth="1"/>
    <col min="2" max="2" width="13.7109375" customWidth="1"/>
    <col min="3" max="3" width="14.28515625" customWidth="1"/>
    <col min="4" max="4" width="17.42578125" customWidth="1"/>
    <col min="5" max="5" width="13.7109375" customWidth="1"/>
    <col min="6" max="6" width="20.5703125" customWidth="1"/>
    <col min="7" max="7" width="11.42578125" customWidth="1"/>
    <col min="8" max="8" width="14.5703125" customWidth="1"/>
  </cols>
  <sheetData>
    <row r="1" spans="1:12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L1" s="70">
        <f ca="1">DCOUNT($A$11:$H$16,,$A$1:$H$2)</f>
        <v>2</v>
      </c>
    </row>
    <row r="2" spans="1:12">
      <c r="D2" t="s">
        <v>100</v>
      </c>
      <c r="E2" t="s">
        <v>99</v>
      </c>
    </row>
    <row r="9" spans="1:12">
      <c r="A9" t="s">
        <v>98</v>
      </c>
      <c r="B9" s="50">
        <f ca="1">TODAY()</f>
        <v>43217</v>
      </c>
    </row>
    <row r="11" spans="1:12" ht="45">
      <c r="A11" s="47" t="s">
        <v>85</v>
      </c>
      <c r="B11" s="47" t="s">
        <v>86</v>
      </c>
      <c r="C11" s="47" t="s">
        <v>87</v>
      </c>
      <c r="D11" s="47" t="s">
        <v>88</v>
      </c>
      <c r="E11" s="47" t="s">
        <v>89</v>
      </c>
      <c r="F11" s="52" t="s">
        <v>90</v>
      </c>
      <c r="G11" s="47" t="s">
        <v>91</v>
      </c>
      <c r="H11" s="47" t="s">
        <v>92</v>
      </c>
    </row>
    <row r="12" spans="1:12">
      <c r="A12" s="8">
        <v>1</v>
      </c>
      <c r="B12" s="8" t="s">
        <v>93</v>
      </c>
      <c r="C12" s="48">
        <v>33338</v>
      </c>
      <c r="D12" s="51">
        <f ca="1">ROUND((B9-C12)/365,0)</f>
        <v>27</v>
      </c>
      <c r="E12" s="8">
        <v>3000</v>
      </c>
      <c r="F12" s="51">
        <f ca="1">IF(D12&lt;5,E12*0,IF(AND(D12&gt;=5,D12&lt;10),E12*0.05,E12*0.1))</f>
        <v>300</v>
      </c>
      <c r="G12" s="8">
        <f ca="1">(E12+F12)*20%</f>
        <v>660</v>
      </c>
      <c r="H12" s="51">
        <f ca="1">E12+F12+G12</f>
        <v>3960</v>
      </c>
    </row>
    <row r="13" spans="1:12">
      <c r="A13" s="8">
        <v>2</v>
      </c>
      <c r="B13" s="8" t="s">
        <v>94</v>
      </c>
      <c r="C13" s="48">
        <v>35958</v>
      </c>
      <c r="D13" s="51">
        <f ca="1">ROUND((B9-C13)/365,0)</f>
        <v>20</v>
      </c>
      <c r="E13" s="8">
        <v>2500</v>
      </c>
      <c r="F13" s="51">
        <f ca="1">IF(D13&lt;5,E13*0,IF(AND(D13&gt;=5,D13&lt;10),E13*0.05,E13*0.1))</f>
        <v>250</v>
      </c>
      <c r="G13" s="8">
        <f ca="1">(E13+F13)*20%</f>
        <v>550</v>
      </c>
      <c r="H13" s="51">
        <f ca="1">E13+F13+G13</f>
        <v>3300</v>
      </c>
    </row>
    <row r="14" spans="1:12">
      <c r="A14" s="8">
        <v>3</v>
      </c>
      <c r="B14" s="8" t="s">
        <v>95</v>
      </c>
      <c r="C14" s="48">
        <v>34760</v>
      </c>
      <c r="D14" s="51">
        <f ca="1">ROUND((B9-C14)/365,0)</f>
        <v>23</v>
      </c>
      <c r="E14" s="8">
        <v>2000</v>
      </c>
      <c r="F14" s="51">
        <f ca="1">IF(D14&lt;5,E14*0,IF(AND(D14&gt;=5,D14&lt;10),E14*0.05,E14*0.1))</f>
        <v>200</v>
      </c>
      <c r="G14" s="8">
        <f ca="1">(E14+F14)*20%</f>
        <v>440</v>
      </c>
      <c r="H14" s="51">
        <f ca="1">E14+F14+G14</f>
        <v>2640</v>
      </c>
    </row>
    <row r="15" spans="1:12">
      <c r="A15" s="8">
        <v>4</v>
      </c>
      <c r="B15" s="8" t="s">
        <v>96</v>
      </c>
      <c r="C15" s="48">
        <v>33651</v>
      </c>
      <c r="D15" s="51">
        <f ca="1">ROUND((B9-C15)/365,0)</f>
        <v>26</v>
      </c>
      <c r="E15" s="8">
        <v>1500</v>
      </c>
      <c r="F15" s="51">
        <f ca="1">IF(D15&lt;5,E15*0,IF(AND(D15&gt;=5,D15&lt;10),E15*0.05,E15*0.1))</f>
        <v>150</v>
      </c>
      <c r="G15" s="8">
        <f ca="1">(E15+F15)*20%</f>
        <v>330</v>
      </c>
      <c r="H15" s="51">
        <f ca="1">E15+F15+G15</f>
        <v>1980</v>
      </c>
    </row>
    <row r="16" spans="1:12">
      <c r="A16" s="8">
        <v>5</v>
      </c>
      <c r="B16" s="8" t="s">
        <v>97</v>
      </c>
      <c r="C16" s="48">
        <v>36175</v>
      </c>
      <c r="D16" s="51">
        <f ca="1">ROUND((B9-C16)/365,0)</f>
        <v>19</v>
      </c>
      <c r="E16" s="8">
        <v>1000</v>
      </c>
      <c r="F16" s="51">
        <f ca="1">IF(D16&lt;5,E16*0,IF(AND(D16&gt;=5,D16&lt;10),E16*0.05,E16*0.1))</f>
        <v>100</v>
      </c>
      <c r="G16" s="8">
        <f ca="1">(E16+F16)*20%</f>
        <v>220</v>
      </c>
      <c r="H16" s="51">
        <f ca="1">E16+F16+G16</f>
        <v>1320</v>
      </c>
    </row>
    <row r="17" spans="1:8">
      <c r="A17" s="8"/>
      <c r="B17" s="49" t="s">
        <v>82</v>
      </c>
      <c r="E17" s="8"/>
      <c r="F17" s="51"/>
      <c r="G17" s="8"/>
      <c r="H17" s="51">
        <f ca="1">SUM(H12:H16)</f>
        <v>13200</v>
      </c>
    </row>
    <row r="20" spans="1:8">
      <c r="D20" s="53"/>
      <c r="E20" s="53"/>
    </row>
  </sheetData>
  <autoFilter ref="A11:H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vkotik</cp:lastModifiedBy>
  <cp:lastPrinted>2018-04-25T10:14:04Z</cp:lastPrinted>
  <dcterms:created xsi:type="dcterms:W3CDTF">2018-04-19T17:31:37Z</dcterms:created>
  <dcterms:modified xsi:type="dcterms:W3CDTF">2018-04-27T09:46:27Z</dcterms:modified>
</cp:coreProperties>
</file>