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/>
  </bookViews>
  <sheets>
    <sheet name="Overview" sheetId="1" r:id="rId1"/>
    <sheet name="Detailed" sheetId="5" r:id="rId2"/>
  </sheets>
  <definedNames>
    <definedName name="_xlnm._FilterDatabase" localSheetId="1" hidden="1">Detailed!$A$2:$K$41</definedName>
    <definedName name="_xlnm._FilterDatabase" localSheetId="0" hidden="1">Overview!$A$2:$B$25</definedName>
  </definedNames>
  <calcPr calcId="152511"/>
</workbook>
</file>

<file path=xl/calcChain.xml><?xml version="1.0" encoding="utf-8"?>
<calcChain xmlns="http://schemas.openxmlformats.org/spreadsheetml/2006/main">
  <c r="D25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3" i="1"/>
  <c r="G34" i="1" l="1"/>
  <c r="L49" i="5"/>
  <c r="O49" i="5" s="1"/>
  <c r="L48" i="5"/>
  <c r="O48" i="5" s="1"/>
  <c r="L47" i="5"/>
  <c r="O47" i="5" s="1"/>
  <c r="L46" i="5"/>
  <c r="O46" i="5" s="1"/>
  <c r="L45" i="5"/>
  <c r="O45" i="5" s="1"/>
  <c r="L44" i="5"/>
  <c r="O44" i="5" s="1"/>
  <c r="L43" i="5"/>
  <c r="O43" i="5" s="1"/>
  <c r="Q42" i="5"/>
  <c r="O20" i="5"/>
  <c r="L25" i="5"/>
  <c r="O25" i="5" s="1"/>
  <c r="L24" i="5"/>
  <c r="O24" i="5" s="1"/>
  <c r="L23" i="5"/>
  <c r="L22" i="5"/>
  <c r="O22" i="5" s="1"/>
  <c r="L21" i="5"/>
  <c r="O21" i="5" s="1"/>
  <c r="L19" i="5"/>
  <c r="O19" i="5" s="1"/>
  <c r="Q18" i="5"/>
  <c r="L4" i="5"/>
  <c r="O4" i="5" s="1"/>
  <c r="Q3" i="5"/>
  <c r="O23" i="5" l="1"/>
  <c r="G57" i="1" l="1"/>
  <c r="G59" i="1"/>
  <c r="G60" i="1"/>
  <c r="G68" i="1"/>
  <c r="G73" i="1"/>
  <c r="G74" i="1"/>
  <c r="G47" i="1"/>
  <c r="G58" i="1" l="1"/>
  <c r="G50" i="1" l="1"/>
  <c r="G53" i="1" l="1"/>
  <c r="G17" i="1" l="1"/>
  <c r="G12" i="1"/>
  <c r="G11" i="1"/>
  <c r="G10" i="1"/>
  <c r="G9" i="1"/>
  <c r="G7" i="1"/>
  <c r="G6" i="1"/>
  <c r="G63" i="1"/>
  <c r="K75" i="5" l="1"/>
  <c r="G37" i="1"/>
  <c r="G8" i="1"/>
  <c r="G26" i="1"/>
  <c r="G20" i="1"/>
  <c r="G5" i="1"/>
  <c r="G18" i="1"/>
  <c r="G69" i="1"/>
  <c r="G56" i="1"/>
  <c r="G23" i="1"/>
  <c r="G19" i="1"/>
  <c r="G13" i="1"/>
  <c r="G66" i="1"/>
  <c r="G70" i="1"/>
  <c r="G54" i="1"/>
  <c r="G46" i="1"/>
  <c r="G29" i="1"/>
  <c r="G67" i="1"/>
  <c r="G31" i="1"/>
  <c r="G72" i="1"/>
  <c r="G76" i="1"/>
  <c r="G51" i="1"/>
  <c r="G16" i="1"/>
  <c r="G33" i="1" l="1"/>
  <c r="G41" i="1"/>
  <c r="G45" i="1"/>
  <c r="G48" i="1"/>
  <c r="G30" i="1"/>
  <c r="G4" i="1"/>
  <c r="G44" i="1"/>
  <c r="G39" i="1"/>
  <c r="G49" i="1"/>
  <c r="G32" i="1"/>
  <c r="G42" i="1"/>
  <c r="G14" i="1"/>
  <c r="G43" i="1"/>
  <c r="G24" i="1"/>
  <c r="G21" i="1"/>
  <c r="G25" i="1"/>
  <c r="G27" i="1"/>
  <c r="G36" i="1"/>
  <c r="G55" i="1"/>
  <c r="G61" i="1"/>
  <c r="G40" i="1"/>
  <c r="G28" i="1"/>
  <c r="G64" i="1"/>
  <c r="G52" i="1"/>
  <c r="G15" i="1"/>
  <c r="G35" i="1"/>
  <c r="G75" i="1"/>
  <c r="G3" i="1"/>
  <c r="G38" i="1"/>
  <c r="G22" i="1"/>
  <c r="G62" i="1"/>
  <c r="H3" i="1" l="1"/>
  <c r="G87" i="1" s="1"/>
  <c r="J87" i="1" s="1"/>
  <c r="G65" i="1"/>
  <c r="G71" i="1"/>
  <c r="G95" i="1" l="1"/>
  <c r="J95" i="1" s="1"/>
  <c r="G78" i="1"/>
  <c r="G85" i="1" l="1"/>
  <c r="G93" i="1" l="1"/>
  <c r="J93" i="1" s="1"/>
  <c r="L95" i="1" s="1"/>
  <c r="K96" i="1" s="1"/>
  <c r="J85" i="1"/>
  <c r="L87" i="1" s="1"/>
  <c r="K88" i="1" s="1"/>
</calcChain>
</file>

<file path=xl/sharedStrings.xml><?xml version="1.0" encoding="utf-8"?>
<sst xmlns="http://schemas.openxmlformats.org/spreadsheetml/2006/main" count="155" uniqueCount="88">
  <si>
    <t>Project code</t>
  </si>
  <si>
    <t>Project name</t>
  </si>
  <si>
    <t>Employe code</t>
  </si>
  <si>
    <t>Employee name</t>
  </si>
  <si>
    <t>Date in</t>
  </si>
  <si>
    <t>Log in</t>
  </si>
  <si>
    <t>Date Out</t>
  </si>
  <si>
    <t>Log out</t>
  </si>
  <si>
    <t>Sum</t>
  </si>
  <si>
    <t>Electrical design concept</t>
  </si>
  <si>
    <t>Trip to Boening</t>
  </si>
  <si>
    <t>Project meeting</t>
  </si>
  <si>
    <t>El Engineering</t>
  </si>
  <si>
    <t>Project management</t>
  </si>
  <si>
    <t>Hydraulic system modification</t>
  </si>
  <si>
    <t>Victron System integration</t>
  </si>
  <si>
    <t>Site visit</t>
  </si>
  <si>
    <t>FA system material order check</t>
  </si>
  <si>
    <t>studying Chiller and Boiler modes of Climma system</t>
  </si>
  <si>
    <t>Meeting with Alter Marine</t>
  </si>
  <si>
    <t>emailing (Boening, Hydr.System, FA, Mast)</t>
  </si>
  <si>
    <t>conference with Boening</t>
  </si>
  <si>
    <t>Bimini production visit</t>
  </si>
  <si>
    <t>Single line</t>
  </si>
  <si>
    <t>Earth Fault Monitoring System</t>
  </si>
  <si>
    <t xml:space="preserve">Bridge 2 </t>
  </si>
  <si>
    <t>AMCS I/O</t>
  </si>
  <si>
    <t>Shore Power Connection Pox</t>
  </si>
  <si>
    <t>400/230V MSB</t>
  </si>
  <si>
    <t>VCC</t>
  </si>
  <si>
    <t>Cable pulling list</t>
  </si>
  <si>
    <t>Electrical load balance</t>
  </si>
  <si>
    <t>Batteries</t>
  </si>
  <si>
    <t>Short Current Calculation</t>
  </si>
  <si>
    <t>Navigation Sys El Drw</t>
  </si>
  <si>
    <t xml:space="preserve">24VDC EDB </t>
  </si>
  <si>
    <t>Breakers List</t>
  </si>
  <si>
    <t>Battery monitoring system</t>
  </si>
  <si>
    <t>Main Cable Trays and Penetr Arr</t>
  </si>
  <si>
    <t>Invertor Conn Box (ICB)</t>
  </si>
  <si>
    <t>Main El Equip Arr</t>
  </si>
  <si>
    <t>Fire Alarm system</t>
  </si>
  <si>
    <t>Small Power El Drw</t>
  </si>
  <si>
    <t>Intercom El Drw</t>
  </si>
  <si>
    <t>Lighting Sys El Drw</t>
  </si>
  <si>
    <t>CCTV El Drw</t>
  </si>
  <si>
    <t>Ultrasonic Antifouling</t>
  </si>
  <si>
    <t>Procurement</t>
  </si>
  <si>
    <t>Entertainment Sys El Drw</t>
  </si>
  <si>
    <t>Navigation Lights El Drw</t>
  </si>
  <si>
    <t>Fresh Water Sys El Drw</t>
  </si>
  <si>
    <t>Hydraulic Sys El Drw</t>
  </si>
  <si>
    <t>Air Handling Sys El Drw</t>
  </si>
  <si>
    <t>Sewage Sys El Drw</t>
  </si>
  <si>
    <t>Bilge Sys El Drw</t>
  </si>
  <si>
    <t>Fuel Sys El Drw</t>
  </si>
  <si>
    <t>Sea Water Sys El Drw</t>
  </si>
  <si>
    <t>El Equipment List</t>
  </si>
  <si>
    <t>Drawings List</t>
  </si>
  <si>
    <t>Fire Fighting Sys El Drw</t>
  </si>
  <si>
    <t>Steering Sys El Drw</t>
  </si>
  <si>
    <t xml:space="preserve">Drawings </t>
  </si>
  <si>
    <t>Refrigerator Sys El Drw</t>
  </si>
  <si>
    <t>AVCC</t>
  </si>
  <si>
    <t>Watertight Doors El Drw</t>
  </si>
  <si>
    <t>Propulsion Sys El Drw</t>
  </si>
  <si>
    <t>AMCS El Drw</t>
  </si>
  <si>
    <t>Window Blinders El Drw</t>
  </si>
  <si>
    <t>Window Blinders CC</t>
  </si>
  <si>
    <t>24VDC Bridge Dist Board (24BDB)</t>
  </si>
  <si>
    <t>Starting Battery Cabinet (SBC)</t>
  </si>
  <si>
    <t>24VDC DB</t>
  </si>
  <si>
    <t>Consumer Battery Cabinet (CBC)</t>
  </si>
  <si>
    <t>Total</t>
  </si>
  <si>
    <t>HSCB</t>
  </si>
  <si>
    <t>Lighting Cntrl Cabinets (LCC)</t>
  </si>
  <si>
    <t>Gensets El Drw</t>
  </si>
  <si>
    <t>Lighting Cabinets (LC)</t>
  </si>
  <si>
    <t>Tender Winch Control Cabinet</t>
  </si>
  <si>
    <t>Remote/Local Control Boxes</t>
  </si>
  <si>
    <t>Batteries Risk Assessment</t>
  </si>
  <si>
    <t>Bridge 1</t>
  </si>
  <si>
    <t>Mast El Equip Arrangement</t>
  </si>
  <si>
    <t>Job num</t>
  </si>
  <si>
    <t>Job name</t>
  </si>
  <si>
    <t>AC Network N- and PE earthing principle</t>
  </si>
  <si>
    <t>Sum 04</t>
  </si>
  <si>
    <t>hourly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</si>
</sst>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\,\ dd/mm/yyyy"/>
    <numFmt numFmtId="165" formatCode="[$-425]General"/>
    <numFmt numFmtId="166" formatCode="mm/yyyy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charset val="204"/>
    </font>
    <font>
      <sz val="10"/>
      <color theme="1"/>
      <name val="Cambria"/>
      <family val="1"/>
      <charset val="204"/>
    </font>
    <font>
      <sz val="10"/>
      <name val="Cambria"/>
      <family val="1"/>
      <charset val="204"/>
    </font>
    <font>
      <sz val="10"/>
      <color rgb="FFFF0000"/>
      <name val="Cambria"/>
      <family val="1"/>
      <charset val="204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trike/>
      <sz val="10"/>
      <color theme="1"/>
      <name val="Cambria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5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32" borderId="0" applyNumberFormat="0" applyBorder="0" applyAlignment="0" applyProtection="0"/>
    <xf numFmtId="165" fontId="22" fillId="0" borderId="0"/>
    <xf numFmtId="165" fontId="22" fillId="0" borderId="0"/>
    <xf numFmtId="0" fontId="21" fillId="0" borderId="0"/>
    <xf numFmtId="0" fontId="21" fillId="0" borderId="0"/>
    <xf numFmtId="165" fontId="2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left"/>
    </xf>
    <xf numFmtId="2" fontId="1" fillId="0" borderId="0" xfId="0" applyNumberFormat="1" applyFont="1" applyFill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0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20" fontId="2" fillId="0" borderId="0" xfId="0" applyNumberFormat="1" applyFont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left" vertical="top"/>
    </xf>
    <xf numFmtId="2" fontId="2" fillId="0" borderId="11" xfId="0" applyNumberFormat="1" applyFont="1" applyFill="1" applyBorder="1" applyAlignment="1">
      <alignment horizontal="left" vertical="top"/>
    </xf>
    <xf numFmtId="2" fontId="1" fillId="0" borderId="12" xfId="0" applyNumberFormat="1" applyFont="1" applyFill="1" applyBorder="1" applyAlignment="1">
      <alignment horizontal="left" vertical="top"/>
    </xf>
    <xf numFmtId="2" fontId="2" fillId="0" borderId="0" xfId="0" applyNumberFormat="1" applyFont="1" applyFill="1" applyBorder="1" applyAlignment="1">
      <alignment horizontal="center" vertical="top"/>
    </xf>
    <xf numFmtId="0" fontId="25" fillId="0" borderId="0" xfId="0" applyFont="1" applyFill="1" applyAlignment="1">
      <alignment horizontal="left" vertical="top"/>
    </xf>
    <xf numFmtId="0" fontId="2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/>
    </xf>
    <xf numFmtId="2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/>
    </xf>
    <xf numFmtId="2" fontId="2" fillId="0" borderId="0" xfId="0" applyNumberFormat="1" applyFont="1" applyFill="1" applyAlignment="1">
      <alignment horizontal="left"/>
    </xf>
    <xf numFmtId="2" fontId="2" fillId="0" borderId="0" xfId="0" applyNumberFormat="1" applyFont="1" applyFill="1" applyAlignment="1">
      <alignment horizontal="lef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2" fontId="2" fillId="0" borderId="0" xfId="0" applyNumberFormat="1" applyFont="1" applyFill="1" applyAlignment="1">
      <alignment horizontal="left"/>
    </xf>
    <xf numFmtId="2" fontId="2" fillId="0" borderId="0" xfId="0" applyNumberFormat="1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2" fontId="2" fillId="0" borderId="13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horizontal="center" vertical="top"/>
    </xf>
  </cellXfs>
  <cellStyles count="48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Excel Built-in Normal" xfId="41"/>
    <cellStyle name="Normal 2" xfId="42"/>
    <cellStyle name="Normal 2 2" xfId="43"/>
    <cellStyle name="Normal 2 3" xfId="44"/>
    <cellStyle name="Normal 3" xfId="45"/>
    <cellStyle name="Title 2" xfId="46"/>
    <cellStyle name="Title 2 2" xfId="47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colors>
    <mruColors>
      <color rgb="FFC5E5FF"/>
      <color rgb="FFDDF0FF"/>
      <color rgb="FFEBF3FF"/>
      <color rgb="FFB9CDFF"/>
      <color rgb="FFC1D9FF"/>
      <color rgb="FFE7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01"/>
  <sheetViews>
    <sheetView tabSelected="1" showWhiteSpace="0" zoomScale="85" zoomScaleNormal="85" zoomScalePageLayoutView="70" workbookViewId="0">
      <pane ySplit="2" topLeftCell="A25" activePane="bottomLeft" state="frozen"/>
      <selection pane="bottomLeft" activeCell="K37" sqref="K37"/>
    </sheetView>
  </sheetViews>
  <sheetFormatPr defaultColWidth="8.85546875" defaultRowHeight="12.75" x14ac:dyDescent="0.25"/>
  <cols>
    <col min="1" max="1" width="13.42578125" style="13" customWidth="1"/>
    <col min="2" max="2" width="43.140625" style="13" customWidth="1"/>
    <col min="3" max="6" width="8.7109375" style="20" customWidth="1"/>
    <col min="7" max="16384" width="8.85546875" style="13"/>
  </cols>
  <sheetData>
    <row r="1" spans="1:8" ht="15" customHeight="1" x14ac:dyDescent="0.25">
      <c r="C1" s="50"/>
      <c r="D1" s="50"/>
      <c r="E1" s="50"/>
      <c r="F1" s="50"/>
      <c r="G1" s="14"/>
    </row>
    <row r="2" spans="1:8" x14ac:dyDescent="0.25">
      <c r="A2" s="15" t="s">
        <v>83</v>
      </c>
      <c r="B2" s="15" t="s">
        <v>84</v>
      </c>
      <c r="C2" s="54">
        <v>43160</v>
      </c>
      <c r="D2" s="54">
        <v>43191</v>
      </c>
      <c r="E2" s="54">
        <v>43221</v>
      </c>
      <c r="F2" s="54">
        <v>43252</v>
      </c>
      <c r="G2" s="22" t="s">
        <v>73</v>
      </c>
    </row>
    <row r="3" spans="1:8" x14ac:dyDescent="0.25">
      <c r="A3" s="16"/>
      <c r="B3" s="16" t="s">
        <v>32</v>
      </c>
      <c r="C3" s="21"/>
      <c r="D3" s="21">
        <f>SUMIFS(Detailed!K$3:K$999,Detailed!D$3:D$999,B3,Detailed!G$3:G$999,"&gt;="&amp;D$2,Detailed!G$3:G$999,"&lt;"&amp;EDATE(D$2,1))</f>
        <v>0</v>
      </c>
      <c r="E3" s="21"/>
      <c r="F3" s="21"/>
      <c r="G3" s="23">
        <f t="shared" ref="G3:G34" si="0">SUM(C3:F3)</f>
        <v>0</v>
      </c>
      <c r="H3" s="51">
        <f>SUM(G3:G15)</f>
        <v>116.83333333333333</v>
      </c>
    </row>
    <row r="4" spans="1:8" x14ac:dyDescent="0.25">
      <c r="B4" s="13" t="s">
        <v>16</v>
      </c>
      <c r="C4" s="21"/>
      <c r="D4" s="21">
        <f>SUMIFS(Detailed!K$3:K$999,Detailed!D$3:D$999,B4,Detailed!G$3:G$999,"&gt;="&amp;D$2,Detailed!G$3:G$999,"&lt;"&amp;EDATE(D$2,1))</f>
        <v>0</v>
      </c>
      <c r="E4" s="21"/>
      <c r="F4" s="21"/>
      <c r="G4" s="23">
        <f t="shared" si="0"/>
        <v>0</v>
      </c>
      <c r="H4" s="52"/>
    </row>
    <row r="5" spans="1:8" x14ac:dyDescent="0.25">
      <c r="B5" s="13" t="s">
        <v>17</v>
      </c>
      <c r="C5" s="21"/>
      <c r="D5" s="21">
        <f>SUMIFS(Detailed!K$3:K$999,Detailed!D$3:D$999,B5,Detailed!G$3:G$999,"&gt;="&amp;D$2,Detailed!G$3:G$999,"&lt;"&amp;EDATE(D$2,1))</f>
        <v>0</v>
      </c>
      <c r="E5" s="21"/>
      <c r="F5" s="21"/>
      <c r="G5" s="23">
        <f t="shared" si="0"/>
        <v>0</v>
      </c>
      <c r="H5" s="52"/>
    </row>
    <row r="6" spans="1:8" x14ac:dyDescent="0.25">
      <c r="B6" s="13" t="s">
        <v>18</v>
      </c>
      <c r="C6" s="21"/>
      <c r="D6" s="21">
        <f>SUMIFS(Detailed!K$3:K$999,Detailed!D$3:D$999,B6,Detailed!G$3:G$999,"&gt;="&amp;D$2,Detailed!G$3:G$999,"&lt;"&amp;EDATE(D$2,1))</f>
        <v>0</v>
      </c>
      <c r="E6" s="21"/>
      <c r="F6" s="21"/>
      <c r="G6" s="23">
        <f t="shared" si="0"/>
        <v>0</v>
      </c>
      <c r="H6" s="52"/>
    </row>
    <row r="7" spans="1:8" x14ac:dyDescent="0.25">
      <c r="B7" s="13" t="s">
        <v>19</v>
      </c>
      <c r="C7" s="21"/>
      <c r="D7" s="21">
        <f>SUMIFS(Detailed!K$3:K$999,Detailed!D$3:D$999,B7,Detailed!G$3:G$999,"&gt;="&amp;D$2,Detailed!G$3:G$999,"&lt;"&amp;EDATE(D$2,1))</f>
        <v>0</v>
      </c>
      <c r="E7" s="21"/>
      <c r="F7" s="21"/>
      <c r="G7" s="23">
        <f t="shared" si="0"/>
        <v>0</v>
      </c>
      <c r="H7" s="52"/>
    </row>
    <row r="8" spans="1:8" x14ac:dyDescent="0.25">
      <c r="B8" s="13" t="s">
        <v>20</v>
      </c>
      <c r="C8" s="21"/>
      <c r="D8" s="21">
        <f>SUMIFS(Detailed!K$3:K$999,Detailed!D$3:D$999,B8,Detailed!G$3:G$999,"&gt;="&amp;D$2,Detailed!G$3:G$999,"&lt;"&amp;EDATE(D$2,1))</f>
        <v>0</v>
      </c>
      <c r="E8" s="21"/>
      <c r="F8" s="21"/>
      <c r="G8" s="23">
        <f t="shared" si="0"/>
        <v>0</v>
      </c>
      <c r="H8" s="52"/>
    </row>
    <row r="9" spans="1:8" x14ac:dyDescent="0.25">
      <c r="B9" s="13" t="s">
        <v>21</v>
      </c>
      <c r="C9" s="21"/>
      <c r="D9" s="21">
        <f>SUMIFS(Detailed!K$3:K$999,Detailed!D$3:D$999,B9,Detailed!G$3:G$999,"&gt;="&amp;D$2,Detailed!G$3:G$999,"&lt;"&amp;EDATE(D$2,1))</f>
        <v>0</v>
      </c>
      <c r="E9" s="21"/>
      <c r="F9" s="21"/>
      <c r="G9" s="23">
        <f t="shared" si="0"/>
        <v>0</v>
      </c>
      <c r="H9" s="52"/>
    </row>
    <row r="10" spans="1:8" x14ac:dyDescent="0.25">
      <c r="B10" s="13" t="s">
        <v>14</v>
      </c>
      <c r="C10" s="21"/>
      <c r="D10" s="21">
        <f>SUMIFS(Detailed!K$3:K$999,Detailed!D$3:D$999,B10,Detailed!G$3:G$999,"&gt;="&amp;D$2,Detailed!G$3:G$999,"&lt;"&amp;EDATE(D$2,1))</f>
        <v>0</v>
      </c>
      <c r="E10" s="21"/>
      <c r="F10" s="21"/>
      <c r="G10" s="23">
        <f t="shared" si="0"/>
        <v>0</v>
      </c>
      <c r="H10" s="52"/>
    </row>
    <row r="11" spans="1:8" x14ac:dyDescent="0.25">
      <c r="B11" s="13" t="s">
        <v>15</v>
      </c>
      <c r="C11" s="21"/>
      <c r="D11" s="21">
        <f>SUMIFS(Detailed!K$3:K$999,Detailed!D$3:D$999,B11,Detailed!G$3:G$999,"&gt;="&amp;D$2,Detailed!G$3:G$999,"&lt;"&amp;EDATE(D$2,1))</f>
        <v>0</v>
      </c>
      <c r="E11" s="21"/>
      <c r="F11" s="21"/>
      <c r="G11" s="23">
        <f t="shared" si="0"/>
        <v>0</v>
      </c>
      <c r="H11" s="52"/>
    </row>
    <row r="12" spans="1:8" x14ac:dyDescent="0.25">
      <c r="B12" s="13" t="s">
        <v>22</v>
      </c>
      <c r="C12" s="21"/>
      <c r="D12" s="21">
        <f>SUMIFS(Detailed!K$3:K$999,Detailed!D$3:D$999,B12,Detailed!G$3:G$999,"&gt;="&amp;D$2,Detailed!G$3:G$999,"&lt;"&amp;EDATE(D$2,1))</f>
        <v>0</v>
      </c>
      <c r="E12" s="21"/>
      <c r="F12" s="21"/>
      <c r="G12" s="23">
        <f t="shared" si="0"/>
        <v>0</v>
      </c>
      <c r="H12" s="52"/>
    </row>
    <row r="13" spans="1:8" x14ac:dyDescent="0.25">
      <c r="A13" s="17"/>
      <c r="B13" s="17" t="s">
        <v>61</v>
      </c>
      <c r="C13" s="21"/>
      <c r="D13" s="21">
        <f>SUMIFS(Detailed!K$3:K$999,Detailed!D$3:D$999,B13,Detailed!G$3:G$999,"&gt;="&amp;D$2,Detailed!G$3:G$999,"&lt;"&amp;EDATE(D$2,1))</f>
        <v>0</v>
      </c>
      <c r="E13" s="21"/>
      <c r="F13" s="21"/>
      <c r="G13" s="23">
        <f t="shared" si="0"/>
        <v>0</v>
      </c>
      <c r="H13" s="52"/>
    </row>
    <row r="14" spans="1:8" x14ac:dyDescent="0.25">
      <c r="A14" s="17">
        <v>101002</v>
      </c>
      <c r="B14" s="17" t="s">
        <v>9</v>
      </c>
      <c r="C14" s="21"/>
      <c r="D14" s="21">
        <f>SUMIFS(Detailed!K$3:K$999,Detailed!D$3:D$999,B14,Detailed!G$3:G$999,"&gt;="&amp;D$2,Detailed!G$3:G$999,"&lt;"&amp;EDATE(D$2,1))</f>
        <v>0</v>
      </c>
      <c r="E14" s="21"/>
      <c r="F14" s="21"/>
      <c r="G14" s="23">
        <f t="shared" si="0"/>
        <v>0</v>
      </c>
      <c r="H14" s="52"/>
    </row>
    <row r="15" spans="1:8" x14ac:dyDescent="0.25">
      <c r="A15" s="17">
        <v>101002</v>
      </c>
      <c r="B15" s="17" t="s">
        <v>12</v>
      </c>
      <c r="C15" s="25"/>
      <c r="D15" s="21">
        <f>SUMIFS(Detailed!K$3:K$999,Detailed!D$3:D$999,B15,Detailed!G$3:G$999,"&gt;="&amp;D$2,Detailed!G$3:G$999,"&lt;"&amp;EDATE(D$2,1))</f>
        <v>116.83333333333333</v>
      </c>
      <c r="E15" s="21"/>
      <c r="F15" s="21"/>
      <c r="G15" s="23">
        <f t="shared" si="0"/>
        <v>116.83333333333333</v>
      </c>
      <c r="H15" s="53"/>
    </row>
    <row r="16" spans="1:8" x14ac:dyDescent="0.25">
      <c r="A16" s="13">
        <v>101002</v>
      </c>
      <c r="B16" s="13" t="s">
        <v>10</v>
      </c>
      <c r="C16" s="21"/>
      <c r="D16" s="21">
        <f>SUMIFS(Detailed!K$3:K$999,Detailed!D$3:D$999,B16,Detailed!G$3:G$999,"&gt;="&amp;D$2,Detailed!G$3:G$999,"&lt;"&amp;EDATE(D$2,1))</f>
        <v>0</v>
      </c>
      <c r="E16" s="21"/>
      <c r="F16" s="21"/>
      <c r="G16" s="23">
        <f t="shared" si="0"/>
        <v>0</v>
      </c>
    </row>
    <row r="17" spans="1:7" x14ac:dyDescent="0.25">
      <c r="A17" s="13">
        <v>101001</v>
      </c>
      <c r="B17" s="13" t="s">
        <v>11</v>
      </c>
      <c r="C17" s="21"/>
      <c r="D17" s="21">
        <f>SUMIFS(Detailed!K$3:K$999,Detailed!D$3:D$999,B17,Detailed!G$3:G$999,"&gt;="&amp;D$2,Detailed!G$3:G$999,"&lt;"&amp;EDATE(D$2,1))</f>
        <v>0</v>
      </c>
      <c r="E17" s="21"/>
      <c r="F17" s="21"/>
      <c r="G17" s="23">
        <f t="shared" si="0"/>
        <v>0</v>
      </c>
    </row>
    <row r="18" spans="1:7" x14ac:dyDescent="0.25">
      <c r="A18" s="13">
        <v>101001</v>
      </c>
      <c r="B18" s="13" t="s">
        <v>13</v>
      </c>
      <c r="C18" s="21"/>
      <c r="D18" s="21">
        <f>SUMIFS(Detailed!K$3:K$999,Detailed!D$3:D$999,B18,Detailed!G$3:G$999,"&gt;="&amp;D$2,Detailed!G$3:G$999,"&lt;"&amp;EDATE(D$2,1))</f>
        <v>0</v>
      </c>
      <c r="E18" s="21"/>
      <c r="F18" s="21"/>
      <c r="G18" s="23">
        <f t="shared" si="0"/>
        <v>0</v>
      </c>
    </row>
    <row r="19" spans="1:7" x14ac:dyDescent="0.25">
      <c r="A19" s="10">
        <v>101004</v>
      </c>
      <c r="B19" s="10" t="s">
        <v>47</v>
      </c>
      <c r="C19" s="21"/>
      <c r="D19" s="21">
        <f>SUMIFS(Detailed!K$3:K$999,Detailed!D$3:D$999,B19,Detailed!G$3:G$999,"&gt;="&amp;D$2,Detailed!G$3:G$999,"&lt;"&amp;EDATE(D$2,1))</f>
        <v>0</v>
      </c>
      <c r="E19" s="21"/>
      <c r="F19" s="21"/>
      <c r="G19" s="23">
        <f t="shared" si="0"/>
        <v>0</v>
      </c>
    </row>
    <row r="20" spans="1:7" x14ac:dyDescent="0.25">
      <c r="A20" s="10">
        <v>880410</v>
      </c>
      <c r="B20" s="10" t="s">
        <v>64</v>
      </c>
      <c r="C20" s="21"/>
      <c r="D20" s="21">
        <f>SUMIFS(Detailed!K$3:K$999,Detailed!D$3:D$999,B20,Detailed!G$3:G$999,"&gt;="&amp;D$2,Detailed!G$3:G$999,"&lt;"&amp;EDATE(D$2,1))</f>
        <v>0</v>
      </c>
      <c r="E20" s="21"/>
      <c r="F20" s="21"/>
      <c r="G20" s="23">
        <f t="shared" si="0"/>
        <v>0</v>
      </c>
    </row>
    <row r="21" spans="1:7" x14ac:dyDescent="0.25">
      <c r="A21" s="13">
        <v>880510</v>
      </c>
      <c r="B21" s="13" t="s">
        <v>52</v>
      </c>
      <c r="C21" s="25"/>
      <c r="D21" s="21">
        <f>SUMIFS(Detailed!K$3:K$999,Detailed!D$3:D$999,B21,Detailed!G$3:G$999,"&gt;="&amp;D$2,Detailed!G$3:G$999,"&lt;"&amp;EDATE(D$2,1))</f>
        <v>38.000000000000007</v>
      </c>
      <c r="E21" s="21"/>
      <c r="F21" s="21"/>
      <c r="G21" s="23">
        <f t="shared" si="0"/>
        <v>38.000000000000007</v>
      </c>
    </row>
    <row r="22" spans="1:7" x14ac:dyDescent="0.25">
      <c r="A22" s="13">
        <v>880511</v>
      </c>
      <c r="B22" s="13" t="s">
        <v>29</v>
      </c>
      <c r="C22" s="25"/>
      <c r="D22" s="21">
        <f>SUMIFS(Detailed!K$3:K$999,Detailed!D$3:D$999,B22,Detailed!G$3:G$999,"&gt;="&amp;D$2,Detailed!G$3:G$999,"&lt;"&amp;EDATE(D$2,1))</f>
        <v>0</v>
      </c>
      <c r="E22" s="21"/>
      <c r="F22" s="21"/>
      <c r="G22" s="23">
        <f t="shared" si="0"/>
        <v>0</v>
      </c>
    </row>
    <row r="23" spans="1:7" x14ac:dyDescent="0.25">
      <c r="A23" s="10">
        <v>880610</v>
      </c>
      <c r="B23" s="10" t="s">
        <v>65</v>
      </c>
      <c r="C23" s="25"/>
      <c r="D23" s="21">
        <f>SUMIFS(Detailed!K$3:K$999,Detailed!D$3:D$999,B23,Detailed!G$3:G$999,"&gt;="&amp;D$2,Detailed!G$3:G$999,"&lt;"&amp;EDATE(D$2,1))</f>
        <v>0</v>
      </c>
      <c r="E23" s="21"/>
      <c r="F23" s="21"/>
      <c r="G23" s="23">
        <f t="shared" si="0"/>
        <v>0</v>
      </c>
    </row>
    <row r="24" spans="1:7" x14ac:dyDescent="0.25">
      <c r="A24" s="17">
        <v>880710</v>
      </c>
      <c r="B24" s="17" t="s">
        <v>55</v>
      </c>
      <c r="C24" s="21"/>
      <c r="D24" s="21">
        <f>SUMIFS(Detailed!K$3:K$999,Detailed!D$3:D$999,B24,Detailed!G$3:G$999,"&gt;="&amp;D$2,Detailed!G$3:G$999,"&lt;"&amp;EDATE(D$2,1))</f>
        <v>0</v>
      </c>
      <c r="E24" s="21"/>
      <c r="F24" s="21"/>
      <c r="G24" s="23">
        <f t="shared" si="0"/>
        <v>0</v>
      </c>
    </row>
    <row r="25" spans="1:7" x14ac:dyDescent="0.25">
      <c r="A25" s="13">
        <v>880910</v>
      </c>
      <c r="B25" s="13" t="s">
        <v>51</v>
      </c>
      <c r="C25" s="21"/>
      <c r="D25" s="21">
        <f>SUMIFS(Detailed!K$3:K$999,Detailed!D$3:D$999,B25,Detailed!G$3:G$999,"&gt;="&amp;D$2,Detailed!G$3:G$999,"&lt;"&amp;EDATE(D$2,1))</f>
        <v>28.56666666666667</v>
      </c>
      <c r="E25" s="21"/>
      <c r="F25" s="21"/>
      <c r="G25" s="23">
        <f t="shared" si="0"/>
        <v>28.56666666666667</v>
      </c>
    </row>
    <row r="26" spans="1:7" x14ac:dyDescent="0.25">
      <c r="A26" s="10">
        <v>880911</v>
      </c>
      <c r="B26" s="10" t="s">
        <v>74</v>
      </c>
      <c r="C26" s="21"/>
      <c r="D26" s="21">
        <f>SUMIFS(Detailed!K$3:K$999,Detailed!D$3:D$999,B26,Detailed!G$3:G$999,"&gt;="&amp;D$2,Detailed!G$3:G$999,"&lt;"&amp;EDATE(D$2,1))</f>
        <v>0</v>
      </c>
      <c r="E26" s="21"/>
      <c r="F26" s="21"/>
      <c r="G26" s="23">
        <f t="shared" si="0"/>
        <v>0</v>
      </c>
    </row>
    <row r="27" spans="1:7" x14ac:dyDescent="0.25">
      <c r="A27" s="18">
        <v>881010</v>
      </c>
      <c r="B27" s="13" t="s">
        <v>50</v>
      </c>
      <c r="C27" s="25"/>
      <c r="D27" s="21">
        <f>SUMIFS(Detailed!K$3:K$999,Detailed!D$3:D$999,B27,Detailed!G$3:G$999,"&gt;="&amp;D$2,Detailed!G$3:G$999,"&lt;"&amp;EDATE(D$2,1))</f>
        <v>20.516666666666669</v>
      </c>
      <c r="E27" s="21"/>
      <c r="F27" s="21"/>
      <c r="G27" s="23">
        <f t="shared" si="0"/>
        <v>20.516666666666669</v>
      </c>
    </row>
    <row r="28" spans="1:7" x14ac:dyDescent="0.25">
      <c r="A28" s="13">
        <v>881110</v>
      </c>
      <c r="B28" s="13" t="s">
        <v>53</v>
      </c>
      <c r="C28" s="21"/>
      <c r="D28" s="21">
        <f>SUMIFS(Detailed!K$3:K$999,Detailed!D$3:D$999,B28,Detailed!G$3:G$999,"&gt;="&amp;D$2,Detailed!G$3:G$999,"&lt;"&amp;EDATE(D$2,1))</f>
        <v>4.0500000000000007</v>
      </c>
      <c r="E28" s="21"/>
      <c r="F28" s="21"/>
      <c r="G28" s="23">
        <f t="shared" si="0"/>
        <v>4.0500000000000007</v>
      </c>
    </row>
    <row r="29" spans="1:7" x14ac:dyDescent="0.25">
      <c r="A29" s="17">
        <v>881210</v>
      </c>
      <c r="B29" s="17" t="s">
        <v>56</v>
      </c>
      <c r="C29" s="21"/>
      <c r="D29" s="21">
        <f>SUMIFS(Detailed!K$3:K$999,Detailed!D$3:D$999,B29,Detailed!G$3:G$999,"&gt;="&amp;D$2,Detailed!G$3:G$999,"&lt;"&amp;EDATE(D$2,1))</f>
        <v>0</v>
      </c>
      <c r="E29" s="21"/>
      <c r="F29" s="21"/>
      <c r="G29" s="23">
        <f t="shared" si="0"/>
        <v>0</v>
      </c>
    </row>
    <row r="30" spans="1:7" x14ac:dyDescent="0.25">
      <c r="A30" s="13">
        <v>881310</v>
      </c>
      <c r="B30" s="13" t="s">
        <v>54</v>
      </c>
      <c r="C30" s="21"/>
      <c r="D30" s="21">
        <f>SUMIFS(Detailed!K$3:K$999,Detailed!D$3:D$999,B30,Detailed!G$3:G$999,"&gt;="&amp;D$2,Detailed!G$3:G$999,"&lt;"&amp;EDATE(D$2,1))</f>
        <v>0</v>
      </c>
      <c r="E30" s="21"/>
      <c r="F30" s="21"/>
      <c r="G30" s="23">
        <f t="shared" si="0"/>
        <v>0</v>
      </c>
    </row>
    <row r="31" spans="1:7" x14ac:dyDescent="0.25">
      <c r="A31" s="17">
        <v>881510</v>
      </c>
      <c r="B31" s="17" t="s">
        <v>60</v>
      </c>
      <c r="C31" s="25"/>
      <c r="D31" s="21">
        <f>SUMIFS(Detailed!K$3:K$999,Detailed!D$3:D$999,B31,Detailed!G$3:G$999,"&gt;="&amp;D$2,Detailed!G$3:G$999,"&lt;"&amp;EDATE(D$2,1))</f>
        <v>0</v>
      </c>
      <c r="E31" s="21"/>
      <c r="F31" s="21"/>
      <c r="G31" s="23">
        <f t="shared" si="0"/>
        <v>0</v>
      </c>
    </row>
    <row r="32" spans="1:7" x14ac:dyDescent="0.25">
      <c r="A32" s="17">
        <v>881311</v>
      </c>
      <c r="B32" s="17" t="s">
        <v>59</v>
      </c>
      <c r="C32" s="25"/>
      <c r="D32" s="21">
        <f>SUMIFS(Detailed!K$3:K$999,Detailed!D$3:D$999,B32,Detailed!G$3:G$999,"&gt;="&amp;D$2,Detailed!G$3:G$999,"&lt;"&amp;EDATE(D$2,1))</f>
        <v>28.400000000000006</v>
      </c>
      <c r="E32" s="21"/>
      <c r="F32" s="21"/>
      <c r="G32" s="23">
        <f t="shared" si="0"/>
        <v>28.400000000000006</v>
      </c>
    </row>
    <row r="33" spans="1:7" x14ac:dyDescent="0.25">
      <c r="A33" s="13">
        <v>881710</v>
      </c>
      <c r="B33" s="13" t="s">
        <v>23</v>
      </c>
      <c r="C33" s="21"/>
      <c r="D33" s="21">
        <f>SUMIFS(Detailed!K$3:K$999,Detailed!D$3:D$999,B33,Detailed!G$3:G$999,"&gt;="&amp;D$2,Detailed!G$3:G$999,"&lt;"&amp;EDATE(D$2,1))</f>
        <v>0</v>
      </c>
      <c r="E33" s="21"/>
      <c r="F33" s="21"/>
      <c r="G33" s="23">
        <f t="shared" si="0"/>
        <v>0</v>
      </c>
    </row>
    <row r="34" spans="1:7" x14ac:dyDescent="0.2">
      <c r="A34" s="13">
        <v>881711</v>
      </c>
      <c r="B34" s="45" t="s">
        <v>85</v>
      </c>
      <c r="C34" s="21"/>
      <c r="D34" s="21">
        <f>SUMIFS(Detailed!K$3:K$999,Detailed!D$3:D$999,B34,Detailed!G$3:G$999,"&gt;="&amp;D$2,Detailed!G$3:G$999,"&lt;"&amp;EDATE(D$2,1))</f>
        <v>0</v>
      </c>
      <c r="E34" s="21"/>
      <c r="F34" s="21"/>
      <c r="G34" s="23">
        <f t="shared" si="0"/>
        <v>0</v>
      </c>
    </row>
    <row r="35" spans="1:7" x14ac:dyDescent="0.25">
      <c r="A35" s="19">
        <v>881712</v>
      </c>
      <c r="B35" s="19" t="s">
        <v>40</v>
      </c>
      <c r="C35" s="21"/>
      <c r="D35" s="21">
        <f>SUMIFS(Detailed!K$3:K$999,Detailed!D$3:D$999,B35,Detailed!G$3:G$999,"&gt;="&amp;D$2,Detailed!G$3:G$999,"&lt;"&amp;EDATE(D$2,1))</f>
        <v>0</v>
      </c>
      <c r="E35" s="21"/>
      <c r="F35" s="21"/>
      <c r="G35" s="23">
        <f t="shared" ref="G35:G66" si="1">SUM(C35:F35)</f>
        <v>0</v>
      </c>
    </row>
    <row r="36" spans="1:7" x14ac:dyDescent="0.25">
      <c r="A36" s="19">
        <v>881713</v>
      </c>
      <c r="B36" s="19" t="s">
        <v>38</v>
      </c>
      <c r="C36" s="21"/>
      <c r="D36" s="21">
        <f>SUMIFS(Detailed!K$3:K$999,Detailed!D$3:D$999,B36,Detailed!G$3:G$999,"&gt;="&amp;D$2,Detailed!G$3:G$999,"&lt;"&amp;EDATE(D$2,1))</f>
        <v>0</v>
      </c>
      <c r="E36" s="21"/>
      <c r="F36" s="21"/>
      <c r="G36" s="23">
        <f t="shared" si="1"/>
        <v>0</v>
      </c>
    </row>
    <row r="37" spans="1:7" x14ac:dyDescent="0.25">
      <c r="A37" s="13">
        <v>881714</v>
      </c>
      <c r="B37" s="13" t="s">
        <v>24</v>
      </c>
      <c r="C37" s="21"/>
      <c r="D37" s="21">
        <f>SUMIFS(Detailed!K$3:K$999,Detailed!D$3:D$999,B37,Detailed!G$3:G$999,"&gt;="&amp;D$2,Detailed!G$3:G$999,"&lt;"&amp;EDATE(D$2,1))</f>
        <v>0</v>
      </c>
      <c r="E37" s="21"/>
      <c r="F37" s="21"/>
      <c r="G37" s="23">
        <f t="shared" si="1"/>
        <v>0</v>
      </c>
    </row>
    <row r="38" spans="1:7" x14ac:dyDescent="0.25">
      <c r="A38" s="17">
        <v>881715</v>
      </c>
      <c r="B38" s="17" t="s">
        <v>37</v>
      </c>
      <c r="C38" s="21"/>
      <c r="D38" s="21">
        <f>SUMIFS(Detailed!K$3:K$999,Detailed!D$3:D$999,B38,Detailed!G$3:G$999,"&gt;="&amp;D$2,Detailed!G$3:G$999,"&lt;"&amp;EDATE(D$2,1))</f>
        <v>0</v>
      </c>
      <c r="E38" s="21"/>
      <c r="F38" s="21"/>
      <c r="G38" s="23">
        <f t="shared" si="1"/>
        <v>0</v>
      </c>
    </row>
    <row r="39" spans="1:7" x14ac:dyDescent="0.25">
      <c r="A39" s="13">
        <v>881716</v>
      </c>
      <c r="B39" s="10" t="s">
        <v>66</v>
      </c>
      <c r="C39" s="25"/>
      <c r="D39" s="21">
        <f>SUMIFS(Detailed!K$3:K$999,Detailed!D$3:D$999,B39,Detailed!G$3:G$999,"&gt;="&amp;D$2,Detailed!G$3:G$999,"&lt;"&amp;EDATE(D$2,1))</f>
        <v>0</v>
      </c>
      <c r="E39" s="21"/>
      <c r="F39" s="21"/>
      <c r="G39" s="23">
        <f t="shared" si="1"/>
        <v>0</v>
      </c>
    </row>
    <row r="40" spans="1:7" x14ac:dyDescent="0.25">
      <c r="A40" s="13">
        <v>881717</v>
      </c>
      <c r="B40" s="13" t="s">
        <v>44</v>
      </c>
      <c r="C40" s="25"/>
      <c r="D40" s="21">
        <f>SUMIFS(Detailed!K$3:K$999,Detailed!D$3:D$999,B40,Detailed!G$3:G$999,"&gt;="&amp;D$2,Detailed!G$3:G$999,"&lt;"&amp;EDATE(D$2,1))</f>
        <v>8.4833333333333325</v>
      </c>
      <c r="E40" s="21"/>
      <c r="F40" s="21"/>
      <c r="G40" s="23">
        <f t="shared" si="1"/>
        <v>8.4833333333333325</v>
      </c>
    </row>
    <row r="41" spans="1:7" x14ac:dyDescent="0.25">
      <c r="A41" s="13">
        <v>881718</v>
      </c>
      <c r="B41" s="13" t="s">
        <v>42</v>
      </c>
      <c r="C41" s="25"/>
      <c r="D41" s="21">
        <f>SUMIFS(Detailed!K$3:K$999,Detailed!D$3:D$999,B41,Detailed!G$3:G$999,"&gt;="&amp;D$2,Detailed!G$3:G$999,"&lt;"&amp;EDATE(D$2,1))</f>
        <v>0</v>
      </c>
      <c r="E41" s="21"/>
      <c r="F41" s="21"/>
      <c r="G41" s="23">
        <f t="shared" si="1"/>
        <v>0</v>
      </c>
    </row>
    <row r="42" spans="1:7" x14ac:dyDescent="0.25">
      <c r="A42" s="13">
        <v>881719</v>
      </c>
      <c r="B42" s="13" t="s">
        <v>41</v>
      </c>
      <c r="C42" s="21"/>
      <c r="D42" s="21">
        <f>SUMIFS(Detailed!K$3:K$999,Detailed!D$3:D$999,B42,Detailed!G$3:G$999,"&gt;="&amp;D$2,Detailed!G$3:G$999,"&lt;"&amp;EDATE(D$2,1))</f>
        <v>0</v>
      </c>
      <c r="E42" s="21"/>
      <c r="F42" s="21"/>
      <c r="G42" s="23">
        <f t="shared" si="1"/>
        <v>0</v>
      </c>
    </row>
    <row r="43" spans="1:7" x14ac:dyDescent="0.25">
      <c r="A43" s="13">
        <v>881720</v>
      </c>
      <c r="B43" s="13" t="s">
        <v>43</v>
      </c>
      <c r="C43" s="21"/>
      <c r="D43" s="21">
        <f>SUMIFS(Detailed!K$3:K$999,Detailed!D$3:D$999,B43,Detailed!G$3:G$999,"&gt;="&amp;D$2,Detailed!G$3:G$999,"&lt;"&amp;EDATE(D$2,1))</f>
        <v>1.416666666666667</v>
      </c>
      <c r="E43" s="21"/>
      <c r="F43" s="21"/>
      <c r="G43" s="23">
        <f t="shared" si="1"/>
        <v>1.416666666666667</v>
      </c>
    </row>
    <row r="44" spans="1:7" x14ac:dyDescent="0.25">
      <c r="A44" s="13">
        <v>881721</v>
      </c>
      <c r="B44" s="13" t="s">
        <v>48</v>
      </c>
      <c r="C44" s="21"/>
      <c r="D44" s="21">
        <f>SUMIFS(Detailed!K$3:K$999,Detailed!D$3:D$999,B44,Detailed!G$3:G$999,"&gt;="&amp;D$2,Detailed!G$3:G$999,"&lt;"&amp;EDATE(D$2,1))</f>
        <v>58.233333333333327</v>
      </c>
      <c r="E44" s="21"/>
      <c r="F44" s="21"/>
      <c r="G44" s="23">
        <f t="shared" si="1"/>
        <v>58.233333333333327</v>
      </c>
    </row>
    <row r="45" spans="1:7" x14ac:dyDescent="0.25">
      <c r="A45" s="10">
        <v>881722</v>
      </c>
      <c r="B45" s="10" t="s">
        <v>45</v>
      </c>
      <c r="C45" s="21"/>
      <c r="D45" s="21">
        <f>SUMIFS(Detailed!K$3:K$999,Detailed!D$3:D$999,B45,Detailed!G$3:G$999,"&gt;="&amp;D$2,Detailed!G$3:G$999,"&lt;"&amp;EDATE(D$2,1))</f>
        <v>5.4333333333333336</v>
      </c>
      <c r="E45" s="21"/>
      <c r="F45" s="21"/>
      <c r="G45" s="23">
        <f t="shared" si="1"/>
        <v>5.4333333333333336</v>
      </c>
    </row>
    <row r="46" spans="1:7" x14ac:dyDescent="0.25">
      <c r="A46" s="10">
        <v>881723</v>
      </c>
      <c r="B46" s="10" t="s">
        <v>46</v>
      </c>
      <c r="C46" s="21"/>
      <c r="D46" s="21">
        <f>SUMIFS(Detailed!K$3:K$999,Detailed!D$3:D$999,B46,Detailed!G$3:G$999,"&gt;="&amp;D$2,Detailed!G$3:G$999,"&lt;"&amp;EDATE(D$2,1))</f>
        <v>0</v>
      </c>
      <c r="E46" s="21"/>
      <c r="F46" s="21"/>
      <c r="G46" s="23">
        <f t="shared" si="1"/>
        <v>0</v>
      </c>
    </row>
    <row r="47" spans="1:7" x14ac:dyDescent="0.25">
      <c r="A47" s="17">
        <v>881724</v>
      </c>
      <c r="B47" s="28" t="s">
        <v>76</v>
      </c>
      <c r="C47" s="25"/>
      <c r="D47" s="21">
        <f>SUMIFS(Detailed!K$3:K$999,Detailed!D$3:D$999,B47,Detailed!G$3:G$999,"&gt;="&amp;D$2,Detailed!G$3:G$999,"&lt;"&amp;EDATE(D$2,1))</f>
        <v>13.400000000000004</v>
      </c>
      <c r="E47" s="21"/>
      <c r="F47" s="21"/>
      <c r="G47" s="23">
        <f t="shared" si="1"/>
        <v>13.400000000000004</v>
      </c>
    </row>
    <row r="48" spans="1:7" x14ac:dyDescent="0.25">
      <c r="A48" s="13">
        <v>881725</v>
      </c>
      <c r="B48" s="17" t="s">
        <v>28</v>
      </c>
      <c r="C48" s="25"/>
      <c r="D48" s="21">
        <f>SUMIFS(Detailed!K$3:K$999,Detailed!D$3:D$999,B48,Detailed!G$3:G$999,"&gt;="&amp;D$2,Detailed!G$3:G$999,"&lt;"&amp;EDATE(D$2,1))</f>
        <v>0</v>
      </c>
      <c r="E48" s="21"/>
      <c r="F48" s="21"/>
      <c r="G48" s="23">
        <f t="shared" si="1"/>
        <v>0</v>
      </c>
    </row>
    <row r="49" spans="1:12" x14ac:dyDescent="0.25">
      <c r="A49" s="10">
        <v>881726</v>
      </c>
      <c r="B49" s="13" t="s">
        <v>71</v>
      </c>
      <c r="C49" s="25"/>
      <c r="D49" s="21">
        <f>SUMIFS(Detailed!K$3:K$999,Detailed!D$3:D$999,B49,Detailed!G$3:G$999,"&gt;="&amp;D$2,Detailed!G$3:G$999,"&lt;"&amp;EDATE(D$2,1))</f>
        <v>0</v>
      </c>
      <c r="E49" s="21"/>
      <c r="F49" s="21"/>
      <c r="G49" s="23">
        <f t="shared" si="1"/>
        <v>0</v>
      </c>
    </row>
    <row r="50" spans="1:12" x14ac:dyDescent="0.25">
      <c r="B50" s="27" t="s">
        <v>69</v>
      </c>
      <c r="C50" s="25"/>
      <c r="D50" s="21">
        <f>SUMIFS(Detailed!K$3:K$999,Detailed!D$3:D$999,B50,Detailed!G$3:G$999,"&gt;="&amp;D$2,Detailed!G$3:G$999,"&lt;"&amp;EDATE(D$2,1))</f>
        <v>0</v>
      </c>
      <c r="E50" s="21"/>
      <c r="F50" s="21"/>
      <c r="G50" s="23">
        <f t="shared" si="1"/>
        <v>0</v>
      </c>
    </row>
    <row r="51" spans="1:12" x14ac:dyDescent="0.25">
      <c r="A51" s="17">
        <v>881727</v>
      </c>
      <c r="B51" s="19" t="s">
        <v>35</v>
      </c>
      <c r="C51" s="21"/>
      <c r="D51" s="21">
        <f>SUMIFS(Detailed!K$3:K$999,Detailed!D$3:D$999,B51,Detailed!G$3:G$999,"&gt;="&amp;D$2,Detailed!G$3:G$999,"&lt;"&amp;EDATE(D$2,1))</f>
        <v>0</v>
      </c>
      <c r="E51" s="21"/>
      <c r="F51" s="21"/>
      <c r="G51" s="23">
        <f t="shared" si="1"/>
        <v>0</v>
      </c>
    </row>
    <row r="52" spans="1:12" x14ac:dyDescent="0.25">
      <c r="A52" s="13">
        <v>881728</v>
      </c>
      <c r="B52" s="17" t="s">
        <v>72</v>
      </c>
      <c r="C52" s="21"/>
      <c r="D52" s="21">
        <f>SUMIFS(Detailed!K$3:K$999,Detailed!D$3:D$999,B52,Detailed!G$3:G$999,"&gt;="&amp;D$2,Detailed!G$3:G$999,"&lt;"&amp;EDATE(D$2,1))</f>
        <v>0</v>
      </c>
      <c r="E52" s="21"/>
      <c r="F52" s="21"/>
      <c r="G52" s="23">
        <f t="shared" si="1"/>
        <v>0</v>
      </c>
    </row>
    <row r="53" spans="1:12" x14ac:dyDescent="0.25">
      <c r="A53" s="10">
        <v>881729</v>
      </c>
      <c r="B53" s="10" t="s">
        <v>70</v>
      </c>
      <c r="C53" s="25"/>
      <c r="D53" s="21">
        <f>SUMIFS(Detailed!K$3:K$999,Detailed!D$3:D$999,B53,Detailed!G$3:G$999,"&gt;="&amp;D$2,Detailed!G$3:G$999,"&lt;"&amp;EDATE(D$2,1))</f>
        <v>0</v>
      </c>
      <c r="E53" s="21"/>
      <c r="F53" s="21"/>
      <c r="G53" s="23">
        <f t="shared" si="1"/>
        <v>0</v>
      </c>
    </row>
    <row r="54" spans="1:12" x14ac:dyDescent="0.25">
      <c r="A54" s="19">
        <v>881730</v>
      </c>
      <c r="B54" s="19" t="s">
        <v>39</v>
      </c>
      <c r="C54" s="21"/>
      <c r="D54" s="21">
        <f>SUMIFS(Detailed!K$3:K$999,Detailed!D$3:D$999,B54,Detailed!G$3:G$999,"&gt;="&amp;D$2,Detailed!G$3:G$999,"&lt;"&amp;EDATE(D$2,1))</f>
        <v>0</v>
      </c>
      <c r="E54" s="21"/>
      <c r="F54" s="21"/>
      <c r="G54" s="23">
        <f t="shared" si="1"/>
        <v>0</v>
      </c>
    </row>
    <row r="55" spans="1:12" x14ac:dyDescent="0.25">
      <c r="A55" s="18">
        <v>881731</v>
      </c>
      <c r="B55" s="17" t="s">
        <v>27</v>
      </c>
      <c r="C55" s="21"/>
      <c r="D55" s="21">
        <f>SUMIFS(Detailed!K$3:K$999,Detailed!D$3:D$999,B55,Detailed!G$3:G$999,"&gt;="&amp;D$2,Detailed!G$3:G$999,"&lt;"&amp;EDATE(D$2,1))</f>
        <v>0</v>
      </c>
      <c r="E55" s="21"/>
      <c r="F55" s="21"/>
      <c r="G55" s="23">
        <f t="shared" si="1"/>
        <v>0</v>
      </c>
    </row>
    <row r="56" spans="1:12" x14ac:dyDescent="0.25">
      <c r="A56" s="18">
        <v>881732</v>
      </c>
      <c r="B56" s="10" t="s">
        <v>63</v>
      </c>
      <c r="C56" s="21"/>
      <c r="D56" s="21">
        <f>SUMIFS(Detailed!K$3:K$999,Detailed!D$3:D$999,B56,Detailed!G$3:G$999,"&gt;="&amp;D$2,Detailed!G$3:G$999,"&lt;"&amp;EDATE(D$2,1))</f>
        <v>0</v>
      </c>
      <c r="E56" s="21"/>
      <c r="F56" s="21"/>
      <c r="G56" s="23">
        <f t="shared" si="1"/>
        <v>0</v>
      </c>
    </row>
    <row r="57" spans="1:12" x14ac:dyDescent="0.25">
      <c r="A57" s="10">
        <v>881733</v>
      </c>
      <c r="B57" s="13" t="s">
        <v>77</v>
      </c>
      <c r="C57" s="21"/>
      <c r="D57" s="21">
        <f>SUMIFS(Detailed!K$3:K$999,Detailed!D$3:D$999,B57,Detailed!G$3:G$999,"&gt;="&amp;D$2,Detailed!G$3:G$999,"&lt;"&amp;EDATE(D$2,1))</f>
        <v>7.533333333333335</v>
      </c>
      <c r="E57" s="21"/>
      <c r="F57" s="21"/>
      <c r="G57" s="23">
        <f t="shared" si="1"/>
        <v>7.533333333333335</v>
      </c>
    </row>
    <row r="58" spans="1:12" x14ac:dyDescent="0.25">
      <c r="A58" s="27">
        <v>881734</v>
      </c>
      <c r="B58" s="26" t="s">
        <v>75</v>
      </c>
      <c r="C58" s="25"/>
      <c r="D58" s="21">
        <f>SUMIFS(Detailed!K$3:K$999,Detailed!D$3:D$999,B58,Detailed!G$3:G$999,"&gt;="&amp;D$2,Detailed!G$3:G$999,"&lt;"&amp;EDATE(D$2,1))</f>
        <v>45.833333333333329</v>
      </c>
      <c r="E58" s="21"/>
      <c r="F58" s="21"/>
      <c r="G58" s="23">
        <f t="shared" si="1"/>
        <v>45.833333333333329</v>
      </c>
    </row>
    <row r="59" spans="1:12" x14ac:dyDescent="0.25">
      <c r="A59" s="28">
        <v>881734</v>
      </c>
      <c r="B59" s="13" t="s">
        <v>78</v>
      </c>
      <c r="C59" s="21"/>
      <c r="D59" s="21">
        <f>SUMIFS(Detailed!K$3:K$999,Detailed!D$3:D$999,B59,Detailed!G$3:G$999,"&gt;="&amp;D$2,Detailed!G$3:G$999,"&lt;"&amp;EDATE(D$2,1))</f>
        <v>0</v>
      </c>
      <c r="E59" s="21"/>
      <c r="F59" s="21"/>
      <c r="G59" s="23">
        <f t="shared" si="1"/>
        <v>0</v>
      </c>
    </row>
    <row r="60" spans="1:12" x14ac:dyDescent="0.25">
      <c r="A60" s="28">
        <v>881735</v>
      </c>
      <c r="B60" s="13" t="s">
        <v>79</v>
      </c>
      <c r="C60" s="21"/>
      <c r="D60" s="21">
        <f>SUMIFS(Detailed!K$3:K$999,Detailed!D$3:D$999,B60,Detailed!G$3:G$999,"&gt;="&amp;D$2,Detailed!G$3:G$999,"&lt;"&amp;EDATE(D$2,1))</f>
        <v>0</v>
      </c>
      <c r="E60" s="21"/>
      <c r="F60" s="21"/>
      <c r="G60" s="23">
        <f t="shared" si="1"/>
        <v>0</v>
      </c>
    </row>
    <row r="61" spans="1:12" x14ac:dyDescent="0.25">
      <c r="A61" s="13">
        <v>881736</v>
      </c>
      <c r="B61" s="13" t="s">
        <v>31</v>
      </c>
      <c r="C61" s="25"/>
      <c r="D61" s="21">
        <f>SUMIFS(Detailed!K$3:K$999,Detailed!D$3:D$999,B61,Detailed!G$3:G$999,"&gt;="&amp;D$2,Detailed!G$3:G$999,"&lt;"&amp;EDATE(D$2,1))</f>
        <v>0</v>
      </c>
      <c r="E61" s="21"/>
      <c r="F61" s="21"/>
      <c r="G61" s="23">
        <f t="shared" si="1"/>
        <v>0</v>
      </c>
    </row>
    <row r="62" spans="1:12" x14ac:dyDescent="0.25">
      <c r="A62" s="17">
        <v>881737</v>
      </c>
      <c r="B62" s="17" t="s">
        <v>33</v>
      </c>
      <c r="C62" s="21"/>
      <c r="D62" s="21">
        <f>SUMIFS(Detailed!K$3:K$999,Detailed!D$3:D$999,B62,Detailed!G$3:G$999,"&gt;="&amp;D$2,Detailed!G$3:G$999,"&lt;"&amp;EDATE(D$2,1))</f>
        <v>0</v>
      </c>
      <c r="E62" s="21"/>
      <c r="F62" s="21"/>
      <c r="G62" s="23">
        <f t="shared" si="1"/>
        <v>0</v>
      </c>
    </row>
    <row r="63" spans="1:12" x14ac:dyDescent="0.25">
      <c r="A63" s="19">
        <v>881738</v>
      </c>
      <c r="B63" s="19" t="s">
        <v>36</v>
      </c>
      <c r="C63" s="21"/>
      <c r="D63" s="21">
        <f>SUMIFS(Detailed!K$3:K$999,Detailed!D$3:D$999,B63,Detailed!G$3:G$999,"&gt;="&amp;D$2,Detailed!G$3:G$999,"&lt;"&amp;EDATE(D$2,1))</f>
        <v>0</v>
      </c>
      <c r="E63" s="21"/>
      <c r="F63" s="21"/>
      <c r="G63" s="23">
        <f t="shared" si="1"/>
        <v>0</v>
      </c>
      <c r="L63" s="49"/>
    </row>
    <row r="64" spans="1:12" x14ac:dyDescent="0.25">
      <c r="A64" s="17">
        <v>881739</v>
      </c>
      <c r="B64" s="17" t="s">
        <v>26</v>
      </c>
      <c r="C64" s="21"/>
      <c r="D64" s="21">
        <f>SUMIFS(Detailed!K$3:K$999,Detailed!D$3:D$999,B64,Detailed!G$3:G$999,"&gt;="&amp;D$2,Detailed!G$3:G$999,"&lt;"&amp;EDATE(D$2,1))</f>
        <v>0</v>
      </c>
      <c r="E64" s="21"/>
      <c r="F64" s="21"/>
      <c r="G64" s="23">
        <f t="shared" si="1"/>
        <v>0</v>
      </c>
    </row>
    <row r="65" spans="1:7" x14ac:dyDescent="0.25">
      <c r="A65" s="13">
        <v>881740</v>
      </c>
      <c r="B65" s="13" t="s">
        <v>30</v>
      </c>
      <c r="C65" s="25"/>
      <c r="D65" s="21">
        <f>SUMIFS(Detailed!K$3:K$999,Detailed!D$3:D$999,B65,Detailed!G$3:G$999,"&gt;="&amp;D$2,Detailed!G$3:G$999,"&lt;"&amp;EDATE(D$2,1))</f>
        <v>14.516666666666666</v>
      </c>
      <c r="E65" s="21"/>
      <c r="F65" s="21"/>
      <c r="G65" s="23">
        <f t="shared" si="1"/>
        <v>14.516666666666666</v>
      </c>
    </row>
    <row r="66" spans="1:7" x14ac:dyDescent="0.25">
      <c r="A66" s="17">
        <v>881741</v>
      </c>
      <c r="B66" s="17" t="s">
        <v>57</v>
      </c>
      <c r="C66" s="21"/>
      <c r="D66" s="21">
        <f>SUMIFS(Detailed!K$3:K$999,Detailed!D$3:D$999,B66,Detailed!G$3:G$999,"&gt;="&amp;D$2,Detailed!G$3:G$999,"&lt;"&amp;EDATE(D$2,1))</f>
        <v>0</v>
      </c>
      <c r="E66" s="21"/>
      <c r="F66" s="21"/>
      <c r="G66" s="23">
        <f t="shared" si="1"/>
        <v>0</v>
      </c>
    </row>
    <row r="67" spans="1:7" x14ac:dyDescent="0.25">
      <c r="A67" s="17">
        <v>881742</v>
      </c>
      <c r="B67" s="17" t="s">
        <v>58</v>
      </c>
      <c r="C67" s="21"/>
      <c r="D67" s="21">
        <f>SUMIFS(Detailed!K$3:K$999,Detailed!D$3:D$999,B67,Detailed!G$3:G$999,"&gt;="&amp;D$2,Detailed!G$3:G$999,"&lt;"&amp;EDATE(D$2,1))</f>
        <v>0</v>
      </c>
      <c r="E67" s="21"/>
      <c r="F67" s="21"/>
      <c r="G67" s="23">
        <f t="shared" ref="G67:G98" si="2">SUM(C67:F67)</f>
        <v>0</v>
      </c>
    </row>
    <row r="68" spans="1:7" x14ac:dyDescent="0.25">
      <c r="A68" s="17">
        <v>881743</v>
      </c>
      <c r="B68" s="17" t="s">
        <v>80</v>
      </c>
      <c r="C68" s="21"/>
      <c r="D68" s="21">
        <f>SUMIFS(Detailed!K$3:K$999,Detailed!D$3:D$999,B68,Detailed!G$3:G$999,"&gt;="&amp;D$2,Detailed!G$3:G$999,"&lt;"&amp;EDATE(D$2,1))</f>
        <v>0</v>
      </c>
      <c r="E68" s="21"/>
      <c r="F68" s="21"/>
      <c r="G68" s="23">
        <f t="shared" si="2"/>
        <v>0</v>
      </c>
    </row>
    <row r="69" spans="1:7" x14ac:dyDescent="0.25">
      <c r="A69" s="10">
        <v>881744</v>
      </c>
      <c r="B69" s="10" t="s">
        <v>67</v>
      </c>
      <c r="C69" s="21"/>
      <c r="D69" s="21">
        <f>SUMIFS(Detailed!K$3:K$999,Detailed!D$3:D$999,B69,Detailed!G$3:G$999,"&gt;="&amp;D$2,Detailed!G$3:G$999,"&lt;"&amp;EDATE(D$2,1))</f>
        <v>0</v>
      </c>
      <c r="E69" s="21"/>
      <c r="F69" s="21"/>
      <c r="G69" s="23">
        <f t="shared" si="2"/>
        <v>0</v>
      </c>
    </row>
    <row r="70" spans="1:7" x14ac:dyDescent="0.25">
      <c r="A70" s="10">
        <v>881745</v>
      </c>
      <c r="B70" s="10" t="s">
        <v>68</v>
      </c>
      <c r="C70" s="21"/>
      <c r="D70" s="21">
        <f>SUMIFS(Detailed!K$3:K$999,Detailed!D$3:D$999,B70,Detailed!G$3:G$999,"&gt;="&amp;D$2,Detailed!G$3:G$999,"&lt;"&amp;EDATE(D$2,1))</f>
        <v>0</v>
      </c>
      <c r="E70" s="21"/>
      <c r="F70" s="21"/>
      <c r="G70" s="23">
        <f t="shared" si="2"/>
        <v>0</v>
      </c>
    </row>
    <row r="71" spans="1:7" x14ac:dyDescent="0.25">
      <c r="A71" s="17">
        <v>881810</v>
      </c>
      <c r="B71" s="17" t="s">
        <v>34</v>
      </c>
      <c r="C71" s="21"/>
      <c r="D71" s="21">
        <f>SUMIFS(Detailed!K$3:K$999,Detailed!D$3:D$999,B71,Detailed!G$3:G$999,"&gt;="&amp;D$2,Detailed!G$3:G$999,"&lt;"&amp;EDATE(D$2,1))</f>
        <v>0</v>
      </c>
      <c r="E71" s="21"/>
      <c r="F71" s="21"/>
      <c r="G71" s="23">
        <f t="shared" si="2"/>
        <v>0</v>
      </c>
    </row>
    <row r="72" spans="1:7" x14ac:dyDescent="0.25">
      <c r="A72" s="13">
        <v>881811</v>
      </c>
      <c r="B72" s="10" t="s">
        <v>49</v>
      </c>
      <c r="C72" s="21"/>
      <c r="D72" s="21">
        <f>SUMIFS(Detailed!K$3:K$999,Detailed!D$3:D$999,B72,Detailed!G$3:G$999,"&gt;="&amp;D$2,Detailed!G$3:G$999,"&lt;"&amp;EDATE(D$2,1))</f>
        <v>0</v>
      </c>
      <c r="E72" s="21"/>
      <c r="F72" s="21"/>
      <c r="G72" s="23">
        <f t="shared" si="2"/>
        <v>0</v>
      </c>
    </row>
    <row r="73" spans="1:7" x14ac:dyDescent="0.25">
      <c r="A73" s="13">
        <v>881812</v>
      </c>
      <c r="B73" s="28" t="s">
        <v>82</v>
      </c>
      <c r="C73" s="21"/>
      <c r="D73" s="21">
        <f>SUMIFS(Detailed!K$3:K$999,Detailed!D$3:D$999,B73,Detailed!G$3:G$999,"&gt;="&amp;D$2,Detailed!G$3:G$999,"&lt;"&amp;EDATE(D$2,1))</f>
        <v>0</v>
      </c>
      <c r="E73" s="21"/>
      <c r="F73" s="21"/>
      <c r="G73" s="23">
        <f t="shared" si="2"/>
        <v>0</v>
      </c>
    </row>
    <row r="74" spans="1:7" x14ac:dyDescent="0.25">
      <c r="A74" s="13">
        <v>881813</v>
      </c>
      <c r="B74" s="28" t="s">
        <v>81</v>
      </c>
      <c r="C74" s="21"/>
      <c r="D74" s="21">
        <f>SUMIFS(Detailed!K$3:K$999,Detailed!D$3:D$999,B74,Detailed!G$3:G$999,"&gt;="&amp;D$2,Detailed!G$3:G$999,"&lt;"&amp;EDATE(D$2,1))</f>
        <v>0</v>
      </c>
      <c r="E74" s="21"/>
      <c r="F74" s="21"/>
      <c r="G74" s="23">
        <f t="shared" si="2"/>
        <v>0</v>
      </c>
    </row>
    <row r="75" spans="1:7" x14ac:dyDescent="0.25">
      <c r="A75" s="13">
        <v>881814</v>
      </c>
      <c r="B75" s="13" t="s">
        <v>25</v>
      </c>
      <c r="C75" s="21"/>
      <c r="D75" s="21">
        <f>SUMIFS(Detailed!K$3:K$999,Detailed!D$3:D$999,B75,Detailed!G$3:G$999,"&gt;="&amp;D$2,Detailed!G$3:G$999,"&lt;"&amp;EDATE(D$2,1))</f>
        <v>0</v>
      </c>
      <c r="E75" s="21"/>
      <c r="F75" s="21"/>
      <c r="G75" s="23">
        <f t="shared" si="2"/>
        <v>0</v>
      </c>
    </row>
    <row r="76" spans="1:7" x14ac:dyDescent="0.25">
      <c r="A76" s="10">
        <v>881910</v>
      </c>
      <c r="B76" s="10" t="s">
        <v>62</v>
      </c>
      <c r="C76" s="21"/>
      <c r="D76" s="21">
        <f>SUMIFS(Detailed!K$3:K$999,Detailed!D$3:D$999,B76,Detailed!G$3:G$999,"&gt;="&amp;D$2,Detailed!G$3:G$999,"&lt;"&amp;EDATE(D$2,1))</f>
        <v>0</v>
      </c>
      <c r="E76" s="21"/>
      <c r="F76" s="21"/>
      <c r="G76" s="23">
        <f t="shared" si="2"/>
        <v>0</v>
      </c>
    </row>
    <row r="78" spans="1:7" x14ac:dyDescent="0.25">
      <c r="G78" s="24">
        <f>SUM(G3:G77)</f>
        <v>391.21666666666664</v>
      </c>
    </row>
    <row r="83" spans="7:12" hidden="1" x14ac:dyDescent="0.25"/>
    <row r="84" spans="7:12" hidden="1" x14ac:dyDescent="0.25">
      <c r="I84" s="13" t="s">
        <v>87</v>
      </c>
    </row>
    <row r="85" spans="7:12" hidden="1" x14ac:dyDescent="0.25">
      <c r="G85" s="47">
        <f>G78-H3</f>
        <v>274.38333333333333</v>
      </c>
      <c r="I85" s="13">
        <v>15</v>
      </c>
      <c r="J85" s="13">
        <f>G85*I85</f>
        <v>4115.75</v>
      </c>
    </row>
    <row r="86" spans="7:12" hidden="1" x14ac:dyDescent="0.25"/>
    <row r="87" spans="7:12" hidden="1" x14ac:dyDescent="0.25">
      <c r="G87" s="47">
        <f>H3</f>
        <v>116.83333333333333</v>
      </c>
      <c r="I87" s="13">
        <v>20</v>
      </c>
      <c r="J87" s="13">
        <f>G87*I87</f>
        <v>2336.6666666666665</v>
      </c>
      <c r="L87" s="15">
        <f>SUM(J85:J87)</f>
        <v>6452.4166666666661</v>
      </c>
    </row>
    <row r="88" spans="7:12" hidden="1" x14ac:dyDescent="0.25">
      <c r="K88" s="13">
        <f>L78-L87</f>
        <v>-6452.4166666666661</v>
      </c>
    </row>
    <row r="89" spans="7:12" hidden="1" x14ac:dyDescent="0.25"/>
    <row r="90" spans="7:12" hidden="1" x14ac:dyDescent="0.25"/>
    <row r="91" spans="7:12" hidden="1" x14ac:dyDescent="0.25"/>
    <row r="92" spans="7:12" hidden="1" x14ac:dyDescent="0.25">
      <c r="I92" s="13" t="s">
        <v>87</v>
      </c>
    </row>
    <row r="93" spans="7:12" hidden="1" x14ac:dyDescent="0.25">
      <c r="G93" s="47">
        <f>G85</f>
        <v>274.38333333333333</v>
      </c>
      <c r="I93" s="13">
        <v>20</v>
      </c>
      <c r="J93" s="13">
        <f>G93*I93</f>
        <v>5487.6666666666661</v>
      </c>
    </row>
    <row r="94" spans="7:12" hidden="1" x14ac:dyDescent="0.25"/>
    <row r="95" spans="7:12" hidden="1" x14ac:dyDescent="0.25">
      <c r="G95" s="47">
        <f>G87</f>
        <v>116.83333333333333</v>
      </c>
      <c r="I95" s="13">
        <v>25</v>
      </c>
      <c r="J95" s="13">
        <f>G95*I95</f>
        <v>2920.833333333333</v>
      </c>
      <c r="L95" s="15">
        <f>SUM(J93:J95)</f>
        <v>8408.5</v>
      </c>
    </row>
    <row r="96" spans="7:12" hidden="1" x14ac:dyDescent="0.25">
      <c r="K96" s="13">
        <f>L86-L95</f>
        <v>-8408.5</v>
      </c>
    </row>
    <row r="97" hidden="1" x14ac:dyDescent="0.25"/>
    <row r="98" hidden="1" x14ac:dyDescent="0.25"/>
    <row r="99" hidden="1" x14ac:dyDescent="0.25"/>
    <row r="100" hidden="1" x14ac:dyDescent="0.25"/>
    <row r="101" hidden="1" x14ac:dyDescent="0.25"/>
  </sheetData>
  <autoFilter ref="A2:B76"/>
  <mergeCells count="2">
    <mergeCell ref="C1:F1"/>
    <mergeCell ref="H3:H15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Q75"/>
  <sheetViews>
    <sheetView showWhiteSpace="0" zoomScale="85" zoomScaleNormal="85" zoomScalePageLayoutView="70" workbookViewId="0">
      <selection activeCell="D14" sqref="D14"/>
    </sheetView>
  </sheetViews>
  <sheetFormatPr defaultColWidth="8.85546875" defaultRowHeight="12.75" x14ac:dyDescent="0.2"/>
  <cols>
    <col min="1" max="1" width="8" style="1" customWidth="1"/>
    <col min="2" max="2" width="10.28515625" style="1" customWidth="1"/>
    <col min="3" max="3" width="16.28515625" style="1" customWidth="1"/>
    <col min="4" max="4" width="45.42578125" style="1" customWidth="1"/>
    <col min="5" max="5" width="10.7109375" style="1" customWidth="1"/>
    <col min="6" max="6" width="19.140625" style="1" customWidth="1"/>
    <col min="7" max="7" width="16.85546875" style="3" customWidth="1"/>
    <col min="8" max="8" width="11.28515625" style="1" customWidth="1"/>
    <col min="9" max="9" width="16.42578125" style="3" customWidth="1"/>
    <col min="10" max="10" width="14.140625" style="1" customWidth="1"/>
    <col min="11" max="11" width="13.7109375" style="1" customWidth="1"/>
    <col min="12" max="19" width="8.85546875" style="1"/>
    <col min="20" max="20" width="11.140625" style="1" customWidth="1"/>
    <col min="21" max="21" width="43.42578125" style="1" customWidth="1"/>
    <col min="22" max="16384" width="8.85546875" style="1"/>
  </cols>
  <sheetData>
    <row r="2" spans="1:17" x14ac:dyDescent="0.2">
      <c r="A2" s="2" t="s">
        <v>0</v>
      </c>
      <c r="B2" s="2" t="s">
        <v>1</v>
      </c>
      <c r="C2" s="2" t="s">
        <v>83</v>
      </c>
      <c r="D2" s="2" t="s">
        <v>84</v>
      </c>
      <c r="E2" s="2" t="s">
        <v>2</v>
      </c>
      <c r="F2" s="2" t="s">
        <v>3</v>
      </c>
      <c r="G2" s="3" t="s">
        <v>4</v>
      </c>
      <c r="H2" s="2" t="s">
        <v>5</v>
      </c>
      <c r="I2" s="3" t="s">
        <v>6</v>
      </c>
      <c r="J2" s="2" t="s">
        <v>7</v>
      </c>
      <c r="K2" s="2" t="s">
        <v>8</v>
      </c>
    </row>
    <row r="3" spans="1:17" x14ac:dyDescent="0.2">
      <c r="A3" s="30"/>
      <c r="B3" s="30"/>
      <c r="C3" s="30">
        <v>101002</v>
      </c>
      <c r="D3" s="35" t="s">
        <v>12</v>
      </c>
      <c r="E3" s="30"/>
      <c r="F3" s="30"/>
      <c r="G3" s="31">
        <v>43195</v>
      </c>
      <c r="H3" s="32">
        <v>0.33333333333333331</v>
      </c>
      <c r="I3" s="31">
        <v>43195</v>
      </c>
      <c r="J3" s="32">
        <v>0.6777777777777777</v>
      </c>
      <c r="K3" s="33">
        <v>7.7666666666666657</v>
      </c>
      <c r="L3" s="29"/>
      <c r="M3" s="29"/>
      <c r="N3" s="29"/>
      <c r="O3" s="29"/>
      <c r="P3" s="2" t="s">
        <v>86</v>
      </c>
      <c r="Q3" s="7">
        <f>SUM(K3:K17)</f>
        <v>116.83333333333333</v>
      </c>
    </row>
    <row r="4" spans="1:17" x14ac:dyDescent="0.2">
      <c r="A4" s="30"/>
      <c r="B4" s="30"/>
      <c r="C4" s="30">
        <v>101002</v>
      </c>
      <c r="D4" s="35" t="s">
        <v>12</v>
      </c>
      <c r="E4" s="30"/>
      <c r="F4" s="30"/>
      <c r="G4" s="31">
        <v>43196</v>
      </c>
      <c r="H4" s="32">
        <v>0.32361111111111113</v>
      </c>
      <c r="I4" s="31">
        <v>43196</v>
      </c>
      <c r="J4" s="32">
        <v>0.66805555555555562</v>
      </c>
      <c r="K4" s="33">
        <v>7.7666666666666675</v>
      </c>
      <c r="L4" s="34" t="str">
        <f>D3</f>
        <v>El Engineering</v>
      </c>
      <c r="M4" s="29"/>
      <c r="N4" s="29"/>
      <c r="O4" s="33">
        <f>SUMIF($D$3:$D$17,L4,$K$3:$K$17)</f>
        <v>116.83333333333333</v>
      </c>
      <c r="P4" s="29"/>
      <c r="Q4" s="29"/>
    </row>
    <row r="5" spans="1:17" x14ac:dyDescent="0.2">
      <c r="A5" s="30"/>
      <c r="B5" s="30"/>
      <c r="C5" s="30">
        <v>101002</v>
      </c>
      <c r="D5" s="35" t="s">
        <v>12</v>
      </c>
      <c r="E5" s="30"/>
      <c r="F5" s="30"/>
      <c r="G5" s="31">
        <v>43199</v>
      </c>
      <c r="H5" s="32">
        <v>0.32777777777777778</v>
      </c>
      <c r="I5" s="31">
        <v>43199</v>
      </c>
      <c r="J5" s="32">
        <v>0.69930555555555562</v>
      </c>
      <c r="K5" s="33">
        <v>8.4166666666666679</v>
      </c>
      <c r="L5" s="29"/>
      <c r="M5" s="29"/>
      <c r="N5" s="29"/>
      <c r="O5" s="29"/>
      <c r="P5" s="29"/>
      <c r="Q5" s="29"/>
    </row>
    <row r="6" spans="1:17" x14ac:dyDescent="0.2">
      <c r="A6" s="30"/>
      <c r="B6" s="30"/>
      <c r="C6" s="30">
        <v>101002</v>
      </c>
      <c r="D6" s="35" t="s">
        <v>12</v>
      </c>
      <c r="E6" s="30"/>
      <c r="F6" s="30"/>
      <c r="G6" s="31">
        <v>43200</v>
      </c>
      <c r="H6" s="32">
        <v>0.32777777777777778</v>
      </c>
      <c r="I6" s="31">
        <v>43200</v>
      </c>
      <c r="J6" s="32">
        <v>0.6972222222222223</v>
      </c>
      <c r="K6" s="33">
        <v>8.3666666666666671</v>
      </c>
      <c r="L6" s="29"/>
      <c r="M6" s="29"/>
      <c r="N6" s="29"/>
      <c r="O6" s="29"/>
      <c r="P6" s="29"/>
      <c r="Q6" s="29"/>
    </row>
    <row r="7" spans="1:17" x14ac:dyDescent="0.2">
      <c r="A7" s="30"/>
      <c r="B7" s="30"/>
      <c r="C7" s="30">
        <v>101002</v>
      </c>
      <c r="D7" s="35" t="s">
        <v>12</v>
      </c>
      <c r="E7" s="30"/>
      <c r="F7" s="30"/>
      <c r="G7" s="31">
        <v>43201</v>
      </c>
      <c r="H7" s="32">
        <v>0.35416666666666669</v>
      </c>
      <c r="I7" s="31">
        <v>43201</v>
      </c>
      <c r="J7" s="32">
        <v>0.72916666666666663</v>
      </c>
      <c r="K7" s="33">
        <v>8.5</v>
      </c>
      <c r="L7" s="29"/>
      <c r="M7" s="29"/>
      <c r="N7" s="29"/>
      <c r="O7" s="29"/>
      <c r="P7" s="29"/>
      <c r="Q7" s="29"/>
    </row>
    <row r="8" spans="1:17" x14ac:dyDescent="0.2">
      <c r="A8" s="30"/>
      <c r="B8" s="30"/>
      <c r="C8" s="30">
        <v>101002</v>
      </c>
      <c r="D8" s="35" t="s">
        <v>12</v>
      </c>
      <c r="E8" s="30"/>
      <c r="F8" s="30"/>
      <c r="G8" s="31">
        <v>43202</v>
      </c>
      <c r="H8" s="32">
        <v>0.33194444444444443</v>
      </c>
      <c r="I8" s="31">
        <v>43202</v>
      </c>
      <c r="J8" s="32">
        <v>0.6777777777777777</v>
      </c>
      <c r="K8" s="33">
        <v>7.7999999999999989</v>
      </c>
      <c r="L8" s="29"/>
      <c r="M8" s="29"/>
      <c r="N8" s="29"/>
      <c r="O8" s="29"/>
      <c r="P8" s="29"/>
      <c r="Q8" s="29"/>
    </row>
    <row r="9" spans="1:17" x14ac:dyDescent="0.2">
      <c r="A9" s="30"/>
      <c r="B9" s="30"/>
      <c r="C9" s="30">
        <v>101002</v>
      </c>
      <c r="D9" s="35" t="s">
        <v>12</v>
      </c>
      <c r="E9" s="30"/>
      <c r="F9" s="30"/>
      <c r="G9" s="31">
        <v>43203</v>
      </c>
      <c r="H9" s="32">
        <v>0.32847222222222222</v>
      </c>
      <c r="I9" s="31">
        <v>43203</v>
      </c>
      <c r="J9" s="32">
        <v>0.64930555555555558</v>
      </c>
      <c r="K9" s="33">
        <v>7.2000000000000011</v>
      </c>
      <c r="L9" s="29"/>
      <c r="M9" s="29"/>
      <c r="N9" s="29"/>
      <c r="O9" s="29"/>
      <c r="P9" s="29"/>
      <c r="Q9" s="29"/>
    </row>
    <row r="10" spans="1:17" x14ac:dyDescent="0.2">
      <c r="A10" s="30"/>
      <c r="B10" s="30"/>
      <c r="C10" s="30">
        <v>101002</v>
      </c>
      <c r="D10" s="35" t="s">
        <v>12</v>
      </c>
      <c r="E10" s="30"/>
      <c r="F10" s="30"/>
      <c r="G10" s="31">
        <v>43204</v>
      </c>
      <c r="H10" s="32">
        <v>0.41666666666666669</v>
      </c>
      <c r="I10" s="31">
        <v>43204</v>
      </c>
      <c r="J10" s="32">
        <v>0.54166666666666663</v>
      </c>
      <c r="K10" s="33">
        <v>3</v>
      </c>
      <c r="L10" s="29"/>
      <c r="M10" s="29"/>
      <c r="N10" s="29"/>
      <c r="O10" s="29"/>
      <c r="P10" s="29"/>
      <c r="Q10" s="29"/>
    </row>
    <row r="11" spans="1:17" x14ac:dyDescent="0.2">
      <c r="A11" s="30"/>
      <c r="B11" s="30"/>
      <c r="C11" s="30">
        <v>101002</v>
      </c>
      <c r="D11" s="35" t="s">
        <v>12</v>
      </c>
      <c r="E11" s="30"/>
      <c r="F11" s="30"/>
      <c r="G11" s="31">
        <v>43206</v>
      </c>
      <c r="H11" s="32">
        <v>0.32569444444444445</v>
      </c>
      <c r="I11" s="31">
        <v>43206</v>
      </c>
      <c r="J11" s="32">
        <v>0.69930555555555562</v>
      </c>
      <c r="K11" s="33">
        <v>8.4666666666666686</v>
      </c>
      <c r="L11" s="29"/>
      <c r="M11" s="29"/>
      <c r="N11" s="29"/>
      <c r="O11" s="29"/>
      <c r="P11" s="29"/>
      <c r="Q11" s="29"/>
    </row>
    <row r="12" spans="1:17" x14ac:dyDescent="0.2">
      <c r="A12" s="30"/>
      <c r="B12" s="30"/>
      <c r="C12" s="30">
        <v>101002</v>
      </c>
      <c r="D12" s="35" t="s">
        <v>12</v>
      </c>
      <c r="E12" s="30"/>
      <c r="F12" s="30"/>
      <c r="G12" s="31">
        <v>43207</v>
      </c>
      <c r="H12" s="32">
        <v>0.32291666666666669</v>
      </c>
      <c r="I12" s="31">
        <v>43207</v>
      </c>
      <c r="J12" s="32">
        <v>0.67847222222222225</v>
      </c>
      <c r="K12" s="33">
        <v>8.033333333333335</v>
      </c>
      <c r="L12" s="29"/>
      <c r="M12" s="29"/>
      <c r="N12" s="29"/>
      <c r="O12" s="29"/>
      <c r="P12" s="29"/>
      <c r="Q12" s="29"/>
    </row>
    <row r="13" spans="1:17" x14ac:dyDescent="0.2">
      <c r="A13" s="30"/>
      <c r="B13" s="30"/>
      <c r="C13" s="30">
        <v>101002</v>
      </c>
      <c r="D13" s="35" t="s">
        <v>12</v>
      </c>
      <c r="E13" s="30"/>
      <c r="F13" s="30"/>
      <c r="G13" s="31">
        <v>43210</v>
      </c>
      <c r="H13" s="32">
        <v>0.33055555555555555</v>
      </c>
      <c r="I13" s="31">
        <v>43210</v>
      </c>
      <c r="J13" s="32">
        <v>0.67361111111111116</v>
      </c>
      <c r="K13" s="33">
        <v>7.7333333333333343</v>
      </c>
      <c r="L13" s="29"/>
      <c r="M13" s="29"/>
      <c r="N13" s="29"/>
      <c r="O13" s="29"/>
      <c r="P13" s="29"/>
      <c r="Q13" s="29"/>
    </row>
    <row r="14" spans="1:17" x14ac:dyDescent="0.2">
      <c r="A14" s="30"/>
      <c r="B14" s="30"/>
      <c r="C14" s="30">
        <v>101002</v>
      </c>
      <c r="D14" s="35" t="s">
        <v>12</v>
      </c>
      <c r="E14" s="30"/>
      <c r="F14" s="30"/>
      <c r="G14" s="31">
        <v>43213</v>
      </c>
      <c r="H14" s="32">
        <v>0.33333333333333331</v>
      </c>
      <c r="I14" s="31">
        <v>43213</v>
      </c>
      <c r="J14" s="32">
        <v>0.67708333333333337</v>
      </c>
      <c r="K14" s="33">
        <v>7.75</v>
      </c>
      <c r="L14" s="29"/>
      <c r="M14" s="29"/>
      <c r="N14" s="29"/>
      <c r="O14" s="29"/>
      <c r="P14" s="29"/>
      <c r="Q14" s="29"/>
    </row>
    <row r="15" spans="1:17" x14ac:dyDescent="0.2">
      <c r="A15" s="30"/>
      <c r="B15" s="30"/>
      <c r="C15" s="30">
        <v>101002</v>
      </c>
      <c r="D15" s="35" t="s">
        <v>12</v>
      </c>
      <c r="E15" s="30"/>
      <c r="F15" s="30"/>
      <c r="G15" s="31">
        <v>43214</v>
      </c>
      <c r="H15" s="32">
        <v>0.32916666666666666</v>
      </c>
      <c r="I15" s="31">
        <v>43214</v>
      </c>
      <c r="J15" s="32">
        <v>0.67222222222222217</v>
      </c>
      <c r="K15" s="33">
        <v>7.7333333333333325</v>
      </c>
      <c r="L15" s="29"/>
      <c r="M15" s="29"/>
      <c r="N15" s="29"/>
      <c r="O15" s="29"/>
      <c r="P15" s="29"/>
      <c r="Q15" s="29"/>
    </row>
    <row r="16" spans="1:17" x14ac:dyDescent="0.2">
      <c r="A16" s="30"/>
      <c r="B16" s="30"/>
      <c r="C16" s="30">
        <v>101002</v>
      </c>
      <c r="D16" s="35" t="s">
        <v>12</v>
      </c>
      <c r="E16" s="30"/>
      <c r="F16" s="30"/>
      <c r="G16" s="31">
        <v>43216</v>
      </c>
      <c r="H16" s="32">
        <v>0.33263888888888887</v>
      </c>
      <c r="I16" s="31">
        <v>43216</v>
      </c>
      <c r="J16" s="32">
        <v>0.80347222222222225</v>
      </c>
      <c r="K16" s="33">
        <v>10.800000000000002</v>
      </c>
      <c r="L16" s="29"/>
      <c r="M16" s="29"/>
      <c r="N16" s="29"/>
      <c r="O16" s="29"/>
      <c r="P16" s="29"/>
      <c r="Q16" s="29"/>
    </row>
    <row r="17" spans="1:17" x14ac:dyDescent="0.2">
      <c r="A17" s="37"/>
      <c r="B17" s="37"/>
      <c r="C17" s="37">
        <v>101002</v>
      </c>
      <c r="D17" s="37" t="s">
        <v>12</v>
      </c>
      <c r="E17" s="37"/>
      <c r="F17" s="37"/>
      <c r="G17" s="8">
        <v>43217</v>
      </c>
      <c r="H17" s="9">
        <v>0.33333333333333331</v>
      </c>
      <c r="I17" s="8">
        <v>43217</v>
      </c>
      <c r="J17" s="9">
        <v>0.66666666666666663</v>
      </c>
      <c r="K17" s="5">
        <v>7.5</v>
      </c>
      <c r="L17" s="36"/>
      <c r="M17" s="36"/>
      <c r="N17" s="36"/>
      <c r="O17" s="36"/>
      <c r="P17" s="36"/>
      <c r="Q17" s="36"/>
    </row>
    <row r="18" spans="1:17" x14ac:dyDescent="0.2">
      <c r="A18" s="38"/>
      <c r="B18" s="38"/>
      <c r="C18" s="38">
        <v>881734</v>
      </c>
      <c r="D18" s="38" t="s">
        <v>75</v>
      </c>
      <c r="E18" s="38"/>
      <c r="F18" s="38"/>
      <c r="G18" s="39">
        <v>43192</v>
      </c>
      <c r="H18" s="40">
        <v>0.3263888888888889</v>
      </c>
      <c r="I18" s="39">
        <v>43192</v>
      </c>
      <c r="J18" s="40">
        <v>0.68958333333333333</v>
      </c>
      <c r="K18" s="41">
        <v>8.2166666666666668</v>
      </c>
      <c r="L18" s="34"/>
      <c r="M18" s="34"/>
      <c r="N18" s="34"/>
      <c r="O18" s="34"/>
      <c r="P18" s="2" t="s">
        <v>86</v>
      </c>
      <c r="Q18" s="4">
        <f>SUM(K18:K41)</f>
        <v>137.19999999999999</v>
      </c>
    </row>
    <row r="19" spans="1:17" x14ac:dyDescent="0.2">
      <c r="A19" s="38"/>
      <c r="B19" s="38"/>
      <c r="C19" s="38">
        <v>881734</v>
      </c>
      <c r="D19" s="38" t="s">
        <v>75</v>
      </c>
      <c r="E19" s="38"/>
      <c r="F19" s="38"/>
      <c r="G19" s="39">
        <v>43193</v>
      </c>
      <c r="H19" s="40">
        <v>0.32291666666666669</v>
      </c>
      <c r="I19" s="39">
        <v>43193</v>
      </c>
      <c r="J19" s="40">
        <v>0.69027777777777777</v>
      </c>
      <c r="K19" s="41">
        <v>8.3166666666666664</v>
      </c>
      <c r="L19" s="34" t="str">
        <f>D20</f>
        <v>Lighting Cntrl Cabinets (LCC)</v>
      </c>
      <c r="M19" s="34"/>
      <c r="N19" s="34"/>
      <c r="O19" s="41">
        <f>SUMIF($D$18:$D$41,L19,$K$18:$K$41)</f>
        <v>45.833333333333329</v>
      </c>
      <c r="P19" s="34"/>
      <c r="Q19" s="34"/>
    </row>
    <row r="20" spans="1:17" x14ac:dyDescent="0.2">
      <c r="A20" s="38"/>
      <c r="B20" s="38"/>
      <c r="C20" s="38">
        <v>881734</v>
      </c>
      <c r="D20" s="38" t="s">
        <v>75</v>
      </c>
      <c r="E20" s="38"/>
      <c r="F20" s="38"/>
      <c r="G20" s="39">
        <v>43194</v>
      </c>
      <c r="H20" s="40">
        <v>0.32569444444444445</v>
      </c>
      <c r="I20" s="39">
        <v>43194</v>
      </c>
      <c r="J20" s="40">
        <v>0.40625</v>
      </c>
      <c r="K20" s="41">
        <v>1.9333333333333336</v>
      </c>
      <c r="L20" s="34" t="s">
        <v>43</v>
      </c>
      <c r="M20" s="34"/>
      <c r="N20" s="34"/>
      <c r="O20" s="41">
        <f t="shared" ref="O20:O25" si="0">SUMIF($D$18:$D$41,L20,$K$18:$K$41)</f>
        <v>1.416666666666667</v>
      </c>
      <c r="P20" s="34"/>
      <c r="Q20" s="34"/>
    </row>
    <row r="21" spans="1:17" x14ac:dyDescent="0.2">
      <c r="A21" s="38"/>
      <c r="B21" s="38"/>
      <c r="C21" s="38">
        <v>881734</v>
      </c>
      <c r="D21" s="38" t="s">
        <v>75</v>
      </c>
      <c r="E21" s="38"/>
      <c r="F21" s="38"/>
      <c r="G21" s="39">
        <v>43194</v>
      </c>
      <c r="H21" s="40">
        <v>0.44236111111111115</v>
      </c>
      <c r="I21" s="39">
        <v>43194</v>
      </c>
      <c r="J21" s="40">
        <v>0.68958333333333333</v>
      </c>
      <c r="K21" s="41">
        <v>5.4333333333333336</v>
      </c>
      <c r="L21" s="34" t="str">
        <f>D26</f>
        <v>Entertainment Sys El Drw</v>
      </c>
      <c r="M21" s="34"/>
      <c r="N21" s="34"/>
      <c r="O21" s="41">
        <f t="shared" si="0"/>
        <v>58.233333333333327</v>
      </c>
      <c r="P21" s="34"/>
      <c r="Q21" s="34"/>
    </row>
    <row r="22" spans="1:17" x14ac:dyDescent="0.2">
      <c r="A22" s="38"/>
      <c r="B22" s="38"/>
      <c r="C22" s="38">
        <v>881734</v>
      </c>
      <c r="D22" s="38" t="s">
        <v>75</v>
      </c>
      <c r="E22" s="38"/>
      <c r="F22" s="38"/>
      <c r="G22" s="39">
        <v>43195</v>
      </c>
      <c r="H22" s="40">
        <v>0.32430555555555557</v>
      </c>
      <c r="I22" s="39">
        <v>43195</v>
      </c>
      <c r="J22" s="40">
        <v>0.68819444444444444</v>
      </c>
      <c r="K22" s="41">
        <v>8.2333333333333325</v>
      </c>
      <c r="L22" s="34" t="str">
        <f>D28</f>
        <v>CCTV El Drw</v>
      </c>
      <c r="M22" s="34"/>
      <c r="N22" s="34"/>
      <c r="O22" s="41">
        <f t="shared" si="0"/>
        <v>5.4333333333333336</v>
      </c>
      <c r="P22" s="34"/>
      <c r="Q22" s="34"/>
    </row>
    <row r="23" spans="1:17" x14ac:dyDescent="0.2">
      <c r="A23" s="38"/>
      <c r="B23" s="38"/>
      <c r="C23" s="38">
        <v>881734</v>
      </c>
      <c r="D23" s="38" t="s">
        <v>75</v>
      </c>
      <c r="E23" s="38"/>
      <c r="F23" s="38"/>
      <c r="G23" s="39">
        <v>43196</v>
      </c>
      <c r="H23" s="40">
        <v>0.32500000000000001</v>
      </c>
      <c r="I23" s="39">
        <v>43196</v>
      </c>
      <c r="J23" s="40">
        <v>0.6875</v>
      </c>
      <c r="K23" s="41">
        <v>8.1999999999999993</v>
      </c>
      <c r="L23" s="34" t="str">
        <f>D35</f>
        <v>Lighting Cabinets (LC)</v>
      </c>
      <c r="M23" s="34"/>
      <c r="N23" s="34"/>
      <c r="O23" s="41">
        <f t="shared" si="0"/>
        <v>7.533333333333335</v>
      </c>
      <c r="P23" s="34"/>
      <c r="Q23" s="34"/>
    </row>
    <row r="24" spans="1:17" x14ac:dyDescent="0.2">
      <c r="A24" s="38"/>
      <c r="B24" s="38"/>
      <c r="C24" s="38">
        <v>881720</v>
      </c>
      <c r="D24" s="38" t="s">
        <v>43</v>
      </c>
      <c r="E24" s="38"/>
      <c r="F24" s="38"/>
      <c r="G24" s="39">
        <v>43199</v>
      </c>
      <c r="H24" s="40">
        <v>0.31597222222222221</v>
      </c>
      <c r="I24" s="39">
        <v>43199</v>
      </c>
      <c r="J24" s="40">
        <v>0.375</v>
      </c>
      <c r="K24" s="41">
        <v>1.416666666666667</v>
      </c>
      <c r="L24" s="34" t="str">
        <f>D36</f>
        <v>Lighting Sys El Drw</v>
      </c>
      <c r="M24" s="34"/>
      <c r="N24" s="34"/>
      <c r="O24" s="41">
        <f t="shared" si="0"/>
        <v>8.4833333333333325</v>
      </c>
      <c r="P24" s="34"/>
      <c r="Q24" s="34"/>
    </row>
    <row r="25" spans="1:17" x14ac:dyDescent="0.2">
      <c r="A25" s="38"/>
      <c r="B25" s="38"/>
      <c r="C25" s="38">
        <v>881734</v>
      </c>
      <c r="D25" s="38" t="s">
        <v>75</v>
      </c>
      <c r="E25" s="38"/>
      <c r="F25" s="38"/>
      <c r="G25" s="39">
        <v>43199</v>
      </c>
      <c r="H25" s="40">
        <v>0.375</v>
      </c>
      <c r="I25" s="39">
        <v>43199</v>
      </c>
      <c r="J25" s="40">
        <v>0.625</v>
      </c>
      <c r="K25" s="41">
        <v>5.5</v>
      </c>
      <c r="L25" s="34" t="str">
        <f>D40</f>
        <v>Cable pulling list</v>
      </c>
      <c r="M25" s="34"/>
      <c r="N25" s="34"/>
      <c r="O25" s="41">
        <f t="shared" si="0"/>
        <v>10.266666666666666</v>
      </c>
      <c r="P25" s="34"/>
      <c r="Q25" s="34"/>
    </row>
    <row r="26" spans="1:17" x14ac:dyDescent="0.2">
      <c r="A26" s="38"/>
      <c r="B26" s="38"/>
      <c r="C26" s="38">
        <v>881721</v>
      </c>
      <c r="D26" s="38" t="s">
        <v>48</v>
      </c>
      <c r="E26" s="38"/>
      <c r="F26" s="38"/>
      <c r="G26" s="39">
        <v>43199</v>
      </c>
      <c r="H26" s="40">
        <v>0.625</v>
      </c>
      <c r="I26" s="39">
        <v>43199</v>
      </c>
      <c r="J26" s="40">
        <v>0.68958333333333333</v>
      </c>
      <c r="K26" s="41">
        <v>1.5500000000000007</v>
      </c>
      <c r="L26" s="34"/>
      <c r="M26" s="34"/>
      <c r="N26" s="34"/>
      <c r="O26" s="34"/>
      <c r="P26" s="34"/>
      <c r="Q26" s="34"/>
    </row>
    <row r="27" spans="1:17" x14ac:dyDescent="0.2">
      <c r="A27" s="38"/>
      <c r="B27" s="38"/>
      <c r="C27" s="38">
        <v>881721</v>
      </c>
      <c r="D27" s="38" t="s">
        <v>48</v>
      </c>
      <c r="E27" s="38"/>
      <c r="F27" s="38"/>
      <c r="G27" s="39">
        <v>43201</v>
      </c>
      <c r="H27" s="40">
        <v>0.32569444444444445</v>
      </c>
      <c r="I27" s="39">
        <v>43201</v>
      </c>
      <c r="J27" s="40">
        <v>0.59375</v>
      </c>
      <c r="K27" s="41">
        <v>5.9333333333333336</v>
      </c>
      <c r="L27" s="34"/>
      <c r="M27" s="34"/>
      <c r="N27" s="34"/>
      <c r="O27" s="34"/>
      <c r="P27" s="34"/>
      <c r="Q27" s="34"/>
    </row>
    <row r="28" spans="1:17" x14ac:dyDescent="0.2">
      <c r="A28" s="38"/>
      <c r="B28" s="38"/>
      <c r="C28" s="38">
        <v>881722</v>
      </c>
      <c r="D28" s="38" t="s">
        <v>45</v>
      </c>
      <c r="E28" s="38"/>
      <c r="F28" s="38"/>
      <c r="G28" s="39">
        <v>43201</v>
      </c>
      <c r="H28" s="40">
        <v>0.59375</v>
      </c>
      <c r="I28" s="39">
        <v>43201</v>
      </c>
      <c r="J28" s="40">
        <v>0.71875</v>
      </c>
      <c r="K28" s="41">
        <v>3</v>
      </c>
      <c r="L28" s="34"/>
      <c r="M28" s="34"/>
      <c r="N28" s="34"/>
      <c r="O28" s="34"/>
      <c r="P28" s="34"/>
      <c r="Q28" s="34"/>
    </row>
    <row r="29" spans="1:17" x14ac:dyDescent="0.2">
      <c r="A29" s="38"/>
      <c r="B29" s="38"/>
      <c r="C29" s="38">
        <v>881722</v>
      </c>
      <c r="D29" s="38" t="s">
        <v>45</v>
      </c>
      <c r="E29" s="38"/>
      <c r="F29" s="38"/>
      <c r="G29" s="39">
        <v>43202</v>
      </c>
      <c r="H29" s="40">
        <v>0.31527777777777777</v>
      </c>
      <c r="I29" s="39">
        <v>43202</v>
      </c>
      <c r="J29" s="40">
        <v>0.41666666666666669</v>
      </c>
      <c r="K29" s="41">
        <v>2.4333333333333336</v>
      </c>
      <c r="L29" s="34"/>
      <c r="M29" s="34"/>
      <c r="N29" s="34"/>
      <c r="O29" s="34"/>
      <c r="P29" s="34"/>
      <c r="Q29" s="34"/>
    </row>
    <row r="30" spans="1:17" x14ac:dyDescent="0.2">
      <c r="A30" s="38"/>
      <c r="B30" s="38"/>
      <c r="C30" s="38">
        <v>881721</v>
      </c>
      <c r="D30" s="38" t="s">
        <v>48</v>
      </c>
      <c r="E30" s="38"/>
      <c r="F30" s="38"/>
      <c r="G30" s="39">
        <v>43202</v>
      </c>
      <c r="H30" s="40">
        <v>0.41666666666666669</v>
      </c>
      <c r="I30" s="39">
        <v>43202</v>
      </c>
      <c r="J30" s="40">
        <v>0.68819444444444444</v>
      </c>
      <c r="K30" s="41">
        <v>6.0166666666666657</v>
      </c>
      <c r="L30" s="34"/>
      <c r="M30" s="34"/>
      <c r="N30" s="34"/>
      <c r="O30" s="34"/>
      <c r="P30" s="34"/>
      <c r="Q30" s="34"/>
    </row>
    <row r="31" spans="1:17" x14ac:dyDescent="0.2">
      <c r="A31" s="38"/>
      <c r="B31" s="38"/>
      <c r="C31" s="38">
        <v>881721</v>
      </c>
      <c r="D31" s="38" t="s">
        <v>48</v>
      </c>
      <c r="E31" s="38"/>
      <c r="F31" s="38"/>
      <c r="G31" s="39">
        <v>43203</v>
      </c>
      <c r="H31" s="40">
        <v>0.31736111111111115</v>
      </c>
      <c r="I31" s="39">
        <v>43203</v>
      </c>
      <c r="J31" s="40">
        <v>0.68888888888888899</v>
      </c>
      <c r="K31" s="41">
        <v>8.4166666666666679</v>
      </c>
      <c r="L31" s="34"/>
      <c r="M31" s="34"/>
      <c r="N31" s="34"/>
      <c r="O31" s="34"/>
      <c r="P31" s="34"/>
      <c r="Q31" s="34"/>
    </row>
    <row r="32" spans="1:17" x14ac:dyDescent="0.2">
      <c r="A32" s="38"/>
      <c r="B32" s="38"/>
      <c r="C32" s="38">
        <v>881721</v>
      </c>
      <c r="D32" s="38" t="s">
        <v>48</v>
      </c>
      <c r="E32" s="38"/>
      <c r="F32" s="38"/>
      <c r="G32" s="39">
        <v>43206</v>
      </c>
      <c r="H32" s="40">
        <v>0.32430555555555557</v>
      </c>
      <c r="I32" s="39">
        <v>43206</v>
      </c>
      <c r="J32" s="40">
        <v>0.69305555555555554</v>
      </c>
      <c r="K32" s="41">
        <v>8.35</v>
      </c>
      <c r="L32" s="34"/>
      <c r="M32" s="34"/>
      <c r="N32" s="34"/>
      <c r="O32" s="34"/>
      <c r="P32" s="34"/>
      <c r="Q32" s="34"/>
    </row>
    <row r="33" spans="1:17" x14ac:dyDescent="0.2">
      <c r="A33" s="38"/>
      <c r="B33" s="38"/>
      <c r="C33" s="38">
        <v>881721</v>
      </c>
      <c r="D33" s="38" t="s">
        <v>48</v>
      </c>
      <c r="E33" s="38"/>
      <c r="F33" s="38"/>
      <c r="G33" s="39">
        <v>43207</v>
      </c>
      <c r="H33" s="40">
        <v>0.3263888888888889</v>
      </c>
      <c r="I33" s="39">
        <v>43207</v>
      </c>
      <c r="J33" s="40">
        <v>0.68819444444444444</v>
      </c>
      <c r="K33" s="41">
        <v>8.1833333333333318</v>
      </c>
      <c r="L33" s="34"/>
      <c r="M33" s="34"/>
      <c r="N33" s="34"/>
      <c r="O33" s="34"/>
      <c r="P33" s="34"/>
      <c r="Q33" s="34"/>
    </row>
    <row r="34" spans="1:17" x14ac:dyDescent="0.2">
      <c r="A34" s="38"/>
      <c r="B34" s="38"/>
      <c r="C34" s="38">
        <v>881721</v>
      </c>
      <c r="D34" s="38" t="s">
        <v>48</v>
      </c>
      <c r="E34" s="38"/>
      <c r="F34" s="38"/>
      <c r="G34" s="39">
        <v>43208</v>
      </c>
      <c r="H34" s="40">
        <v>0.32777777777777778</v>
      </c>
      <c r="I34" s="39">
        <v>43208</v>
      </c>
      <c r="J34" s="40">
        <v>0.35416666666666669</v>
      </c>
      <c r="K34" s="41">
        <v>0.63333333333333286</v>
      </c>
      <c r="L34" s="34"/>
      <c r="M34" s="34"/>
      <c r="N34" s="34"/>
      <c r="O34" s="34"/>
      <c r="P34" s="34"/>
      <c r="Q34" s="34"/>
    </row>
    <row r="35" spans="1:17" x14ac:dyDescent="0.2">
      <c r="A35" s="38"/>
      <c r="B35" s="38"/>
      <c r="C35" s="38">
        <v>881733</v>
      </c>
      <c r="D35" s="38" t="s">
        <v>77</v>
      </c>
      <c r="E35" s="38"/>
      <c r="F35" s="38"/>
      <c r="G35" s="39">
        <v>43208</v>
      </c>
      <c r="H35" s="40">
        <v>0.35416666666666669</v>
      </c>
      <c r="I35" s="39">
        <v>43208</v>
      </c>
      <c r="J35" s="40">
        <v>0.68888888888888899</v>
      </c>
      <c r="K35" s="41">
        <v>7.533333333333335</v>
      </c>
      <c r="L35" s="34"/>
      <c r="M35" s="34"/>
      <c r="N35" s="34"/>
      <c r="O35" s="34"/>
      <c r="P35" s="34"/>
      <c r="Q35" s="34"/>
    </row>
    <row r="36" spans="1:17" x14ac:dyDescent="0.2">
      <c r="A36" s="38"/>
      <c r="B36" s="38"/>
      <c r="C36" s="38">
        <v>881717</v>
      </c>
      <c r="D36" s="38" t="s">
        <v>44</v>
      </c>
      <c r="E36" s="38"/>
      <c r="F36" s="38"/>
      <c r="G36" s="39">
        <v>43209</v>
      </c>
      <c r="H36" s="40">
        <v>0.32430555555555557</v>
      </c>
      <c r="I36" s="39">
        <v>43209</v>
      </c>
      <c r="J36" s="40">
        <v>0.69861111111111107</v>
      </c>
      <c r="K36" s="41">
        <v>8.4833333333333325</v>
      </c>
      <c r="L36" s="34"/>
      <c r="M36" s="34"/>
      <c r="N36" s="34"/>
      <c r="O36" s="34"/>
      <c r="P36" s="34"/>
      <c r="Q36" s="34"/>
    </row>
    <row r="37" spans="1:17" x14ac:dyDescent="0.2">
      <c r="A37" s="38"/>
      <c r="B37" s="38"/>
      <c r="C37" s="38">
        <v>881721</v>
      </c>
      <c r="D37" s="38" t="s">
        <v>48</v>
      </c>
      <c r="E37" s="38"/>
      <c r="F37" s="38"/>
      <c r="G37" s="39">
        <v>43210</v>
      </c>
      <c r="H37" s="40">
        <v>0.3263888888888889</v>
      </c>
      <c r="I37" s="39">
        <v>43210</v>
      </c>
      <c r="J37" s="40">
        <v>0.68819444444444444</v>
      </c>
      <c r="K37" s="41">
        <v>8.1833333333333318</v>
      </c>
      <c r="L37" s="34"/>
      <c r="M37" s="34"/>
      <c r="N37" s="34"/>
      <c r="O37" s="34"/>
      <c r="P37" s="34"/>
      <c r="Q37" s="34"/>
    </row>
    <row r="38" spans="1:17" x14ac:dyDescent="0.2">
      <c r="A38" s="38"/>
      <c r="B38" s="38"/>
      <c r="C38" s="38">
        <v>881721</v>
      </c>
      <c r="D38" s="38" t="s">
        <v>48</v>
      </c>
      <c r="E38" s="38"/>
      <c r="F38" s="38"/>
      <c r="G38" s="39">
        <v>43213</v>
      </c>
      <c r="H38" s="40">
        <v>0.32569444444444445</v>
      </c>
      <c r="I38" s="39">
        <v>43213</v>
      </c>
      <c r="J38" s="40">
        <v>0.69236111111111109</v>
      </c>
      <c r="K38" s="41">
        <v>8.3000000000000007</v>
      </c>
      <c r="L38" s="34"/>
      <c r="M38" s="34"/>
      <c r="N38" s="34"/>
      <c r="O38" s="34"/>
      <c r="P38" s="34"/>
      <c r="Q38" s="34"/>
    </row>
    <row r="39" spans="1:17" x14ac:dyDescent="0.2">
      <c r="A39" s="38"/>
      <c r="B39" s="38"/>
      <c r="C39" s="38">
        <v>881721</v>
      </c>
      <c r="D39" s="38" t="s">
        <v>48</v>
      </c>
      <c r="E39" s="38"/>
      <c r="F39" s="38"/>
      <c r="G39" s="39">
        <v>43214</v>
      </c>
      <c r="H39" s="40">
        <v>0.3263888888888889</v>
      </c>
      <c r="I39" s="39">
        <v>43214</v>
      </c>
      <c r="J39" s="40">
        <v>0.4375</v>
      </c>
      <c r="K39" s="41">
        <v>2.6666666666666661</v>
      </c>
      <c r="L39" s="34"/>
      <c r="M39" s="34"/>
      <c r="N39" s="34"/>
      <c r="O39" s="34"/>
      <c r="P39" s="34"/>
      <c r="Q39" s="34"/>
    </row>
    <row r="40" spans="1:17" x14ac:dyDescent="0.2">
      <c r="A40" s="38"/>
      <c r="B40" s="38"/>
      <c r="C40" s="38">
        <v>881740</v>
      </c>
      <c r="D40" s="38" t="s">
        <v>30</v>
      </c>
      <c r="E40" s="38"/>
      <c r="F40" s="38"/>
      <c r="G40" s="39">
        <v>43214</v>
      </c>
      <c r="H40" s="40">
        <v>0.4375</v>
      </c>
      <c r="I40" s="39">
        <v>43214</v>
      </c>
      <c r="J40" s="40">
        <v>0.70833333333333337</v>
      </c>
      <c r="K40" s="41">
        <v>6</v>
      </c>
      <c r="L40" s="34"/>
      <c r="M40" s="34"/>
      <c r="N40" s="34"/>
      <c r="O40" s="34"/>
      <c r="P40" s="34"/>
      <c r="Q40" s="34"/>
    </row>
    <row r="41" spans="1:17" x14ac:dyDescent="0.2">
      <c r="A41" s="44"/>
      <c r="B41" s="44"/>
      <c r="C41" s="44">
        <v>881740</v>
      </c>
      <c r="D41" s="44" t="s">
        <v>30</v>
      </c>
      <c r="E41" s="44"/>
      <c r="F41" s="44"/>
      <c r="G41" s="8">
        <v>43215</v>
      </c>
      <c r="H41" s="9">
        <v>0.32222222222222224</v>
      </c>
      <c r="I41" s="8">
        <v>43215</v>
      </c>
      <c r="J41" s="9">
        <v>0.52083333333333337</v>
      </c>
      <c r="K41" s="5">
        <v>4.2666666666666657</v>
      </c>
      <c r="L41" s="43"/>
      <c r="M41" s="43"/>
      <c r="N41" s="43"/>
      <c r="O41" s="43"/>
      <c r="P41" s="43"/>
      <c r="Q41" s="43"/>
    </row>
    <row r="42" spans="1:17" x14ac:dyDescent="0.2">
      <c r="A42" s="48"/>
      <c r="B42" s="48"/>
      <c r="C42" s="48">
        <v>881311</v>
      </c>
      <c r="D42" s="48" t="s">
        <v>59</v>
      </c>
      <c r="E42" s="48"/>
      <c r="F42" s="48"/>
      <c r="G42" s="11">
        <v>43192</v>
      </c>
      <c r="H42" s="12">
        <v>0.33194444444444443</v>
      </c>
      <c r="I42" s="11">
        <v>43192</v>
      </c>
      <c r="J42" s="12">
        <v>0.69444444444444453</v>
      </c>
      <c r="K42" s="47">
        <v>8.2000000000000011</v>
      </c>
      <c r="O42" s="46"/>
      <c r="P42" s="2" t="s">
        <v>86</v>
      </c>
      <c r="Q42" s="6">
        <f>SUM(K42:K63)</f>
        <v>137.18333333333334</v>
      </c>
    </row>
    <row r="43" spans="1:17" x14ac:dyDescent="0.2">
      <c r="A43" s="48"/>
      <c r="B43" s="48"/>
      <c r="C43" s="48">
        <v>881311</v>
      </c>
      <c r="D43" s="48" t="s">
        <v>59</v>
      </c>
      <c r="E43" s="48"/>
      <c r="F43" s="48"/>
      <c r="G43" s="11">
        <v>43193</v>
      </c>
      <c r="H43" s="12">
        <v>0.33194444444444443</v>
      </c>
      <c r="I43" s="11">
        <v>43193</v>
      </c>
      <c r="J43" s="12">
        <v>0.68888888888888899</v>
      </c>
      <c r="K43" s="47">
        <v>8.0666666666666682</v>
      </c>
      <c r="L43" s="1" t="str">
        <f>D42</f>
        <v>Fire Fighting Sys El Drw</v>
      </c>
      <c r="O43" s="46">
        <f>SUMIF($D$42:$D$63,L43,$K$42:$K$63)</f>
        <v>28.400000000000006</v>
      </c>
    </row>
    <row r="44" spans="1:17" x14ac:dyDescent="0.2">
      <c r="A44" s="48"/>
      <c r="B44" s="48"/>
      <c r="C44" s="48">
        <v>880510</v>
      </c>
      <c r="D44" s="48" t="s">
        <v>52</v>
      </c>
      <c r="E44" s="48"/>
      <c r="F44" s="48"/>
      <c r="G44" s="11">
        <v>43194</v>
      </c>
      <c r="H44" s="12">
        <v>0.33819444444444446</v>
      </c>
      <c r="I44" s="11">
        <v>43194</v>
      </c>
      <c r="J44" s="12">
        <v>0.69027777777777777</v>
      </c>
      <c r="K44" s="47">
        <v>7.9499999999999993</v>
      </c>
      <c r="L44" s="1" t="str">
        <f>D44</f>
        <v>Air Handling Sys El Drw</v>
      </c>
      <c r="O44" s="46">
        <f t="shared" ref="O44:O49" si="1">SUMIF($D$42:$D$63,L44,$K$42:$K$63)</f>
        <v>38.000000000000007</v>
      </c>
    </row>
    <row r="45" spans="1:17" x14ac:dyDescent="0.2">
      <c r="A45" s="48"/>
      <c r="B45" s="48"/>
      <c r="C45" s="48">
        <v>881311</v>
      </c>
      <c r="D45" s="48" t="s">
        <v>59</v>
      </c>
      <c r="E45" s="48"/>
      <c r="F45" s="48"/>
      <c r="G45" s="11">
        <v>43195</v>
      </c>
      <c r="H45" s="12">
        <v>0.33333333333333331</v>
      </c>
      <c r="I45" s="11">
        <v>43195</v>
      </c>
      <c r="J45" s="12">
        <v>0.5229166666666667</v>
      </c>
      <c r="K45" s="47">
        <v>4.0500000000000007</v>
      </c>
      <c r="L45" s="1" t="str">
        <f>D47</f>
        <v>Fresh Water Sys El Drw</v>
      </c>
      <c r="O45" s="46">
        <f t="shared" si="1"/>
        <v>20.516666666666669</v>
      </c>
    </row>
    <row r="46" spans="1:17" x14ac:dyDescent="0.2">
      <c r="A46" s="48"/>
      <c r="B46" s="48"/>
      <c r="C46" s="48">
        <v>880510</v>
      </c>
      <c r="D46" s="48" t="s">
        <v>52</v>
      </c>
      <c r="E46" s="48"/>
      <c r="F46" s="48"/>
      <c r="G46" s="11">
        <v>43195</v>
      </c>
      <c r="H46" s="12">
        <v>0.60138888888888886</v>
      </c>
      <c r="I46" s="11">
        <v>43195</v>
      </c>
      <c r="J46" s="12">
        <v>0.68888888888888899</v>
      </c>
      <c r="K46" s="47">
        <v>2.1000000000000014</v>
      </c>
      <c r="L46" s="1" t="str">
        <f>D52</f>
        <v>Hydraulic Sys El Drw</v>
      </c>
      <c r="O46" s="46">
        <f t="shared" si="1"/>
        <v>28.56666666666667</v>
      </c>
    </row>
    <row r="47" spans="1:17" x14ac:dyDescent="0.2">
      <c r="A47" s="48"/>
      <c r="B47" s="48"/>
      <c r="C47" s="48">
        <v>881010</v>
      </c>
      <c r="D47" s="48" t="s">
        <v>50</v>
      </c>
      <c r="E47" s="48"/>
      <c r="F47" s="48"/>
      <c r="G47" s="11">
        <v>43196</v>
      </c>
      <c r="H47" s="12">
        <v>0.33402777777777781</v>
      </c>
      <c r="I47" s="11">
        <v>43196</v>
      </c>
      <c r="J47" s="12">
        <v>0.68888888888888899</v>
      </c>
      <c r="K47" s="47">
        <v>8.0166666666666675</v>
      </c>
      <c r="L47" s="1" t="str">
        <f>D55</f>
        <v>Gensets El Drw</v>
      </c>
      <c r="O47" s="46">
        <f t="shared" si="1"/>
        <v>13.400000000000004</v>
      </c>
    </row>
    <row r="48" spans="1:17" x14ac:dyDescent="0.2">
      <c r="A48" s="48"/>
      <c r="B48" s="48"/>
      <c r="C48" s="48">
        <v>881010</v>
      </c>
      <c r="D48" s="48" t="s">
        <v>50</v>
      </c>
      <c r="E48" s="48"/>
      <c r="F48" s="48"/>
      <c r="G48" s="11">
        <v>43200</v>
      </c>
      <c r="H48" s="12">
        <v>0.51041666666666663</v>
      </c>
      <c r="I48" s="11">
        <v>43200</v>
      </c>
      <c r="J48" s="12">
        <v>0.69513888888888886</v>
      </c>
      <c r="K48" s="47">
        <v>4.4333333333333336</v>
      </c>
      <c r="L48" s="1" t="str">
        <f>D60</f>
        <v>Cable pulling list</v>
      </c>
      <c r="O48" s="46">
        <f t="shared" si="1"/>
        <v>4.25</v>
      </c>
    </row>
    <row r="49" spans="1:15" x14ac:dyDescent="0.2">
      <c r="A49" s="48"/>
      <c r="B49" s="48"/>
      <c r="C49" s="48">
        <v>881010</v>
      </c>
      <c r="D49" s="48" t="s">
        <v>50</v>
      </c>
      <c r="E49" s="48"/>
      <c r="F49" s="48"/>
      <c r="G49" s="11">
        <v>43201</v>
      </c>
      <c r="H49" s="12">
        <v>0.33263888888888887</v>
      </c>
      <c r="I49" s="11">
        <v>43201</v>
      </c>
      <c r="J49" s="12">
        <v>0.68958333333333333</v>
      </c>
      <c r="K49" s="47">
        <v>8.0666666666666682</v>
      </c>
      <c r="L49" s="1" t="str">
        <f>D63</f>
        <v>Sewage Sys El Drw</v>
      </c>
      <c r="O49" s="46">
        <f t="shared" si="1"/>
        <v>4.0500000000000007</v>
      </c>
    </row>
    <row r="50" spans="1:15" x14ac:dyDescent="0.2">
      <c r="A50" s="48"/>
      <c r="B50" s="48"/>
      <c r="C50" s="48">
        <v>880510</v>
      </c>
      <c r="D50" s="48" t="s">
        <v>52</v>
      </c>
      <c r="E50" s="48"/>
      <c r="F50" s="48"/>
      <c r="G50" s="11">
        <v>43202</v>
      </c>
      <c r="H50" s="12">
        <v>0.32777777777777778</v>
      </c>
      <c r="I50" s="11">
        <v>43202</v>
      </c>
      <c r="J50" s="12">
        <v>0.67847222222222225</v>
      </c>
      <c r="K50" s="47">
        <v>7.9166666666666679</v>
      </c>
    </row>
    <row r="51" spans="1:15" x14ac:dyDescent="0.2">
      <c r="A51" s="48"/>
      <c r="B51" s="48"/>
      <c r="C51" s="48">
        <v>880510</v>
      </c>
      <c r="D51" s="48" t="s">
        <v>52</v>
      </c>
      <c r="E51" s="48"/>
      <c r="F51" s="48"/>
      <c r="G51" s="11">
        <v>43203</v>
      </c>
      <c r="H51" s="12">
        <v>0.33194444444444443</v>
      </c>
      <c r="I51" s="11">
        <v>43203</v>
      </c>
      <c r="J51" s="12">
        <v>0.68888888888888899</v>
      </c>
      <c r="K51" s="47">
        <v>8.0666666666666682</v>
      </c>
    </row>
    <row r="52" spans="1:15" x14ac:dyDescent="0.2">
      <c r="A52" s="48"/>
      <c r="B52" s="48"/>
      <c r="C52" s="48">
        <v>880910</v>
      </c>
      <c r="D52" s="48" t="s">
        <v>51</v>
      </c>
      <c r="E52" s="48"/>
      <c r="F52" s="48"/>
      <c r="G52" s="11">
        <v>43206</v>
      </c>
      <c r="H52" s="12">
        <v>0.33124999999999999</v>
      </c>
      <c r="I52" s="11">
        <v>43206</v>
      </c>
      <c r="J52" s="12">
        <v>0.53125</v>
      </c>
      <c r="K52" s="47">
        <v>4.3000000000000007</v>
      </c>
    </row>
    <row r="53" spans="1:15" x14ac:dyDescent="0.2">
      <c r="A53" s="48"/>
      <c r="B53" s="48"/>
      <c r="C53" s="48">
        <v>880510</v>
      </c>
      <c r="D53" s="48" t="s">
        <v>52</v>
      </c>
      <c r="E53" s="48"/>
      <c r="F53" s="48"/>
      <c r="G53" s="11">
        <v>43206</v>
      </c>
      <c r="H53" s="12">
        <v>0.53125</v>
      </c>
      <c r="I53" s="11">
        <v>43206</v>
      </c>
      <c r="J53" s="12">
        <v>0.68888888888888899</v>
      </c>
      <c r="K53" s="47">
        <v>3.783333333333335</v>
      </c>
    </row>
    <row r="54" spans="1:15" x14ac:dyDescent="0.2">
      <c r="A54" s="48"/>
      <c r="B54" s="48"/>
      <c r="C54" s="48">
        <v>881311</v>
      </c>
      <c r="D54" s="48" t="s">
        <v>59</v>
      </c>
      <c r="E54" s="48"/>
      <c r="F54" s="48"/>
      <c r="G54" s="11">
        <v>43207</v>
      </c>
      <c r="H54" s="12">
        <v>0.33124999999999999</v>
      </c>
      <c r="I54" s="11">
        <v>43207</v>
      </c>
      <c r="J54" s="12">
        <v>0.68888888888888899</v>
      </c>
      <c r="K54" s="47">
        <v>8.0833333333333357</v>
      </c>
    </row>
    <row r="55" spans="1:15" x14ac:dyDescent="0.2">
      <c r="A55" s="48"/>
      <c r="B55" s="48"/>
      <c r="C55" s="48">
        <v>881724</v>
      </c>
      <c r="D55" s="48" t="s">
        <v>76</v>
      </c>
      <c r="E55" s="48"/>
      <c r="F55" s="48"/>
      <c r="G55" s="11">
        <v>43208</v>
      </c>
      <c r="H55" s="12">
        <v>0.33263888888888887</v>
      </c>
      <c r="I55" s="11">
        <v>43208</v>
      </c>
      <c r="J55" s="12">
        <v>0.68888888888888899</v>
      </c>
      <c r="K55" s="47">
        <v>8.0500000000000025</v>
      </c>
    </row>
    <row r="56" spans="1:15" x14ac:dyDescent="0.2">
      <c r="A56" s="48"/>
      <c r="B56" s="48"/>
      <c r="C56" s="48">
        <v>880910</v>
      </c>
      <c r="D56" s="48" t="s">
        <v>51</v>
      </c>
      <c r="E56" s="48"/>
      <c r="F56" s="48"/>
      <c r="G56" s="11">
        <v>43209</v>
      </c>
      <c r="H56" s="12">
        <v>0.33263888888888887</v>
      </c>
      <c r="I56" s="11">
        <v>43209</v>
      </c>
      <c r="J56" s="12">
        <v>0.69236111111111109</v>
      </c>
      <c r="K56" s="47">
        <v>8.1333333333333346</v>
      </c>
    </row>
    <row r="57" spans="1:15" x14ac:dyDescent="0.2">
      <c r="A57" s="48"/>
      <c r="B57" s="48"/>
      <c r="C57" s="48">
        <v>880910</v>
      </c>
      <c r="D57" s="48" t="s">
        <v>51</v>
      </c>
      <c r="E57" s="48"/>
      <c r="F57" s="48"/>
      <c r="G57" s="11">
        <v>43210</v>
      </c>
      <c r="H57" s="12">
        <v>0.33263888888888887</v>
      </c>
      <c r="I57" s="11">
        <v>43210</v>
      </c>
      <c r="J57" s="12">
        <v>0.68819444444444444</v>
      </c>
      <c r="K57" s="47">
        <v>8.0333333333333332</v>
      </c>
    </row>
    <row r="58" spans="1:15" x14ac:dyDescent="0.2">
      <c r="A58" s="48"/>
      <c r="B58" s="48"/>
      <c r="C58" s="48">
        <v>880910</v>
      </c>
      <c r="D58" s="48" t="s">
        <v>51</v>
      </c>
      <c r="E58" s="48"/>
      <c r="F58" s="48"/>
      <c r="G58" s="11">
        <v>43213</v>
      </c>
      <c r="H58" s="12">
        <v>0.33055555555555555</v>
      </c>
      <c r="I58" s="11">
        <v>43213</v>
      </c>
      <c r="J58" s="12">
        <v>0.68888888888888899</v>
      </c>
      <c r="K58" s="47">
        <v>8.1000000000000014</v>
      </c>
    </row>
    <row r="59" spans="1:15" x14ac:dyDescent="0.2">
      <c r="A59" s="48"/>
      <c r="B59" s="48"/>
      <c r="C59" s="48">
        <v>880510</v>
      </c>
      <c r="D59" s="48" t="s">
        <v>52</v>
      </c>
      <c r="E59" s="48"/>
      <c r="F59" s="48"/>
      <c r="G59" s="11">
        <v>43214</v>
      </c>
      <c r="H59" s="12">
        <v>0.32777777777777778</v>
      </c>
      <c r="I59" s="11">
        <v>43214</v>
      </c>
      <c r="J59" s="12">
        <v>0.68958333333333333</v>
      </c>
      <c r="K59" s="47">
        <v>8.1833333333333336</v>
      </c>
    </row>
    <row r="60" spans="1:15" x14ac:dyDescent="0.2">
      <c r="A60" s="48"/>
      <c r="B60" s="48"/>
      <c r="C60" s="48">
        <v>881740</v>
      </c>
      <c r="D60" s="48" t="s">
        <v>30</v>
      </c>
      <c r="E60" s="48"/>
      <c r="F60" s="48"/>
      <c r="G60" s="11">
        <v>43215</v>
      </c>
      <c r="H60" s="12">
        <v>0.33333333333333331</v>
      </c>
      <c r="I60" s="11">
        <v>43215</v>
      </c>
      <c r="J60" s="12">
        <v>0.51041666666666663</v>
      </c>
      <c r="K60" s="47">
        <v>4.25</v>
      </c>
    </row>
    <row r="61" spans="1:15" x14ac:dyDescent="0.2">
      <c r="A61" s="48"/>
      <c r="B61" s="48"/>
      <c r="C61" s="48">
        <v>881724</v>
      </c>
      <c r="D61" s="48" t="s">
        <v>76</v>
      </c>
      <c r="E61" s="48"/>
      <c r="F61" s="48"/>
      <c r="G61" s="11">
        <v>43215</v>
      </c>
      <c r="H61" s="12">
        <v>0.51041666666666663</v>
      </c>
      <c r="I61" s="11">
        <v>43215</v>
      </c>
      <c r="J61" s="12">
        <v>0.68888888888888899</v>
      </c>
      <c r="K61" s="47">
        <v>3.783333333333335</v>
      </c>
    </row>
    <row r="62" spans="1:15" x14ac:dyDescent="0.2">
      <c r="A62" s="48"/>
      <c r="B62" s="48"/>
      <c r="C62" s="48">
        <v>881724</v>
      </c>
      <c r="D62" s="48" t="s">
        <v>76</v>
      </c>
      <c r="E62" s="48"/>
      <c r="F62" s="48"/>
      <c r="G62" s="11">
        <v>43216</v>
      </c>
      <c r="H62" s="12">
        <v>0.33055555555555555</v>
      </c>
      <c r="I62" s="11">
        <v>43216</v>
      </c>
      <c r="J62" s="12">
        <v>0.39583333333333331</v>
      </c>
      <c r="K62" s="47">
        <v>1.5666666666666664</v>
      </c>
    </row>
    <row r="63" spans="1:15" x14ac:dyDescent="0.2">
      <c r="A63" s="48"/>
      <c r="B63" s="48"/>
      <c r="C63" s="48">
        <v>881110</v>
      </c>
      <c r="D63" s="48" t="s">
        <v>53</v>
      </c>
      <c r="E63" s="48"/>
      <c r="F63" s="48"/>
      <c r="G63" s="11">
        <v>43217</v>
      </c>
      <c r="H63" s="12">
        <v>0.52083333333333337</v>
      </c>
      <c r="I63" s="11">
        <v>43217</v>
      </c>
      <c r="J63" s="12">
        <v>0.68958333333333333</v>
      </c>
      <c r="K63" s="47">
        <v>4.0500000000000007</v>
      </c>
    </row>
    <row r="64" spans="1:15" x14ac:dyDescent="0.2">
      <c r="A64" s="38"/>
      <c r="B64" s="38"/>
      <c r="C64" s="38"/>
      <c r="D64" s="38"/>
      <c r="E64" s="38"/>
      <c r="F64" s="38"/>
      <c r="G64" s="39"/>
      <c r="H64" s="40"/>
      <c r="I64" s="39"/>
      <c r="J64" s="40"/>
      <c r="K64" s="42"/>
    </row>
    <row r="65" spans="1:11" x14ac:dyDescent="0.2">
      <c r="A65" s="38"/>
      <c r="B65" s="38"/>
      <c r="C65" s="38"/>
      <c r="D65" s="38"/>
      <c r="E65" s="38"/>
      <c r="F65" s="38"/>
      <c r="G65" s="39"/>
      <c r="H65" s="40"/>
      <c r="I65" s="39"/>
      <c r="J65" s="40"/>
      <c r="K65" s="42"/>
    </row>
    <row r="66" spans="1:11" x14ac:dyDescent="0.2">
      <c r="A66" s="38"/>
      <c r="B66" s="38"/>
      <c r="C66" s="38"/>
      <c r="D66" s="38"/>
      <c r="E66" s="38"/>
      <c r="F66" s="38"/>
      <c r="G66" s="39"/>
      <c r="H66" s="40"/>
      <c r="I66" s="39"/>
      <c r="J66" s="40"/>
      <c r="K66" s="42"/>
    </row>
    <row r="67" spans="1:11" x14ac:dyDescent="0.2">
      <c r="A67" s="38"/>
      <c r="B67" s="38"/>
      <c r="C67" s="38"/>
      <c r="D67" s="38"/>
      <c r="E67" s="38"/>
      <c r="F67" s="38"/>
      <c r="G67" s="39"/>
      <c r="H67" s="40"/>
      <c r="I67" s="39"/>
      <c r="J67" s="40"/>
      <c r="K67" s="42"/>
    </row>
    <row r="68" spans="1:11" x14ac:dyDescent="0.2">
      <c r="A68" s="38"/>
      <c r="B68" s="38"/>
      <c r="C68" s="38"/>
      <c r="D68" s="38"/>
      <c r="E68" s="38"/>
      <c r="F68" s="38"/>
      <c r="G68" s="39"/>
      <c r="H68" s="40"/>
      <c r="I68" s="39"/>
      <c r="J68" s="40"/>
      <c r="K68" s="42"/>
    </row>
    <row r="69" spans="1:11" x14ac:dyDescent="0.2">
      <c r="A69" s="38"/>
      <c r="B69" s="38"/>
      <c r="C69" s="38"/>
      <c r="D69" s="38"/>
      <c r="E69" s="38"/>
      <c r="F69" s="38"/>
      <c r="G69" s="39"/>
      <c r="H69" s="40"/>
      <c r="I69" s="39"/>
      <c r="J69" s="40"/>
      <c r="K69" s="42"/>
    </row>
    <row r="70" spans="1:11" x14ac:dyDescent="0.2">
      <c r="A70" s="38"/>
      <c r="B70" s="38"/>
      <c r="C70" s="38"/>
      <c r="D70" s="38"/>
      <c r="E70" s="38"/>
      <c r="F70" s="38"/>
      <c r="G70" s="39"/>
      <c r="H70" s="40"/>
      <c r="I70" s="39"/>
      <c r="J70" s="40"/>
      <c r="K70" s="42"/>
    </row>
    <row r="71" spans="1:11" x14ac:dyDescent="0.2">
      <c r="A71" s="38"/>
      <c r="B71" s="38"/>
      <c r="C71" s="38"/>
      <c r="D71" s="38"/>
      <c r="E71" s="38"/>
      <c r="F71" s="38"/>
      <c r="G71" s="39"/>
      <c r="H71" s="40"/>
      <c r="I71" s="39"/>
      <c r="J71" s="40"/>
      <c r="K71" s="42"/>
    </row>
    <row r="75" spans="1:11" x14ac:dyDescent="0.2">
      <c r="K75" s="6">
        <f>SUM(K3:K73)</f>
        <v>391.21666666666675</v>
      </c>
    </row>
  </sheetData>
  <autoFilter ref="A2:K41">
    <sortState ref="A222:K657">
      <sortCondition ref="F2:F659"/>
    </sortState>
  </autoFilter>
  <conditionalFormatting sqref="G18:G41">
    <cfRule type="duplicateValues" dxfId="1" priority="157"/>
  </conditionalFormatting>
  <conditionalFormatting sqref="I18:I41">
    <cfRule type="duplicateValues" dxfId="0" priority="158"/>
  </conditionalFormatting>
  <pageMargins left="0.7" right="0.7" top="0.75" bottom="0.75" header="0.3" footer="0.3"/>
  <pageSetup paperSize="9" scale="55" orientation="landscape" r:id="rId1"/>
  <ignoredErrors>
    <ignoredError sqref="Q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Overview</vt:lpstr>
      <vt:lpstr>Detailed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Darja</dc:creator>
  <cp:lastModifiedBy>ГАВ</cp:lastModifiedBy>
  <dcterms:created xsi:type="dcterms:W3CDTF">2017-11-02T07:33:08Z</dcterms:created>
  <dcterms:modified xsi:type="dcterms:W3CDTF">2018-05-14T13:46:13Z</dcterms:modified>
</cp:coreProperties>
</file>