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280" yWindow="15" windowWidth="13260" windowHeight="12015" activeTab="1"/>
  </bookViews>
  <sheets>
    <sheet name="Экспорт" sheetId="10" r:id="rId1"/>
    <sheet name="Заполнить" sheetId="1" r:id="rId2"/>
    <sheet name="Профиль" sheetId="5" r:id="rId3"/>
    <sheet name="Арм_класс" sheetId="2" r:id="rId4"/>
    <sheet name="Арм_масса" sheetId="3" r:id="rId5"/>
    <sheet name="Сорт.пласт" sheetId="6" r:id="rId6"/>
    <sheet name="Сорт_уг_равн" sheetId="7" r:id="rId7"/>
    <sheet name="Сорт_уг_не_равн" sheetId="9" r:id="rId8"/>
    <sheet name="Размерность" sheetId="8" r:id="rId9"/>
  </sheets>
  <externalReferences>
    <externalReference r:id="rId10"/>
  </externalReferences>
  <definedNames>
    <definedName name="Даметр">Заполнить!$L$2:$L$14</definedName>
    <definedName name="Диаметр">Заполнить!$L$2:$L$14</definedName>
    <definedName name="Диаметр_арматуры">Арм_масса!$A$2:$A$16</definedName>
    <definedName name="й">Заполнить!$L$2:$L$14</definedName>
    <definedName name="Класс_арматуры">Арм_класс!$B$2:$B$6</definedName>
    <definedName name="м.п.">#REF!</definedName>
    <definedName name="Масса">Заполнить!$M$2:$M$14</definedName>
    <definedName name="Масса_арматуры">Арм_масса!$B$2:$B$16</definedName>
    <definedName name="проверка">[1]Сорт_Пласт!$AC$2:$AC$41</definedName>
    <definedName name="профиль">Профиль!$B$2:$B$11</definedName>
    <definedName name="х4мм">Сорт.пласт!$B$2:$B$41</definedName>
    <definedName name="х5мм">Сорт.пласт!$C$2:$C$41</definedName>
    <definedName name="х6мм">Сорт.пласт!$D$2:$D$41</definedName>
    <definedName name="ц">Заполнить!$M$2:$M$14</definedName>
  </definedNames>
  <calcPr calcId="145621"/>
</workbook>
</file>

<file path=xl/calcChain.xml><?xml version="1.0" encoding="utf-8"?>
<calcChain xmlns="http://schemas.openxmlformats.org/spreadsheetml/2006/main">
  <c r="G5" i="10" l="1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2" i="10"/>
  <c r="G15" i="10"/>
  <c r="G16" i="10"/>
  <c r="G17" i="10"/>
  <c r="G18" i="10"/>
  <c r="A8" i="10"/>
  <c r="A9" i="10"/>
  <c r="A10" i="10"/>
  <c r="A11" i="10"/>
  <c r="A12" i="10"/>
  <c r="A13" i="10"/>
  <c r="A14" i="10"/>
  <c r="A15" i="10"/>
  <c r="A16" i="10"/>
  <c r="A17" i="10"/>
  <c r="A18" i="10"/>
  <c r="G3" i="10"/>
  <c r="G4" i="10"/>
  <c r="G6" i="10"/>
  <c r="G7" i="10"/>
  <c r="G9" i="10"/>
  <c r="G10" i="10"/>
  <c r="G12" i="10"/>
  <c r="G13" i="10"/>
  <c r="B4" i="10"/>
  <c r="C4" i="10"/>
  <c r="D4" i="10"/>
  <c r="F4" i="10"/>
  <c r="C5" i="10"/>
  <c r="D5" i="10"/>
  <c r="F5" i="10"/>
  <c r="C6" i="10"/>
  <c r="D6" i="10"/>
  <c r="F6" i="10"/>
  <c r="C7" i="10"/>
  <c r="D7" i="10"/>
  <c r="F7" i="10"/>
  <c r="C8" i="10"/>
  <c r="D8" i="10"/>
  <c r="F8" i="10"/>
  <c r="C9" i="10"/>
  <c r="D9" i="10"/>
  <c r="F9" i="10"/>
  <c r="C10" i="10"/>
  <c r="D10" i="10"/>
  <c r="F10" i="10"/>
  <c r="C11" i="10"/>
  <c r="D11" i="10"/>
  <c r="F11" i="10"/>
  <c r="C12" i="10"/>
  <c r="D12" i="10"/>
  <c r="F12" i="10"/>
  <c r="C13" i="10"/>
  <c r="D13" i="10"/>
  <c r="F13" i="10"/>
  <c r="B14" i="10"/>
  <c r="C14" i="10"/>
  <c r="D14" i="10"/>
  <c r="F14" i="10"/>
  <c r="B15" i="10"/>
  <c r="C15" i="10"/>
  <c r="D15" i="10"/>
  <c r="F15" i="10"/>
  <c r="B16" i="10"/>
  <c r="C16" i="10"/>
  <c r="D16" i="10"/>
  <c r="F16" i="10"/>
  <c r="C17" i="10"/>
  <c r="D17" i="10"/>
  <c r="F17" i="10"/>
  <c r="C18" i="10"/>
  <c r="D18" i="10"/>
  <c r="F18" i="10"/>
  <c r="B8" i="1"/>
  <c r="B8" i="10" s="1"/>
  <c r="J8" i="1"/>
  <c r="J9" i="1"/>
  <c r="J10" i="1"/>
  <c r="J11" i="1"/>
  <c r="J12" i="1"/>
  <c r="J13" i="1"/>
  <c r="B14" i="1"/>
  <c r="B15" i="1" s="1"/>
  <c r="B16" i="1" s="1"/>
  <c r="B17" i="1" s="1"/>
  <c r="B18" i="1" s="1"/>
  <c r="B18" i="10" s="1"/>
  <c r="J14" i="1"/>
  <c r="J15" i="1"/>
  <c r="J16" i="1"/>
  <c r="J17" i="1"/>
  <c r="J18" i="1"/>
  <c r="J7" i="1"/>
  <c r="B3" i="1"/>
  <c r="B4" i="1"/>
  <c r="B5" i="1" s="1"/>
  <c r="B6" i="1" s="1"/>
  <c r="B6" i="10" s="1"/>
  <c r="B2" i="1"/>
  <c r="J5" i="1"/>
  <c r="J6" i="1"/>
  <c r="J4" i="1"/>
  <c r="B7" i="1" l="1"/>
  <c r="B17" i="10"/>
  <c r="B9" i="1"/>
  <c r="B5" i="10"/>
  <c r="K14" i="1"/>
  <c r="G14" i="10" s="1"/>
  <c r="B7" i="10" l="1"/>
  <c r="K2" i="1"/>
  <c r="G2" i="10" s="1"/>
  <c r="B9" i="10"/>
  <c r="B10" i="1"/>
  <c r="J3" i="1"/>
  <c r="B11" i="1" l="1"/>
  <c r="B10" i="10"/>
  <c r="J2" i="1"/>
  <c r="B12" i="1" l="1"/>
  <c r="B11" i="10"/>
  <c r="B3" i="10"/>
  <c r="C3" i="10"/>
  <c r="D3" i="10"/>
  <c r="B2" i="10"/>
  <c r="D2" i="10"/>
  <c r="C2" i="10"/>
  <c r="B13" i="1" l="1"/>
  <c r="B13" i="10" s="1"/>
  <c r="B12" i="10"/>
  <c r="F3" i="10"/>
  <c r="F2" i="10"/>
  <c r="K8" i="1" l="1"/>
  <c r="G8" i="10" s="1"/>
  <c r="K11" i="1"/>
  <c r="G11" i="10" s="1"/>
  <c r="D30" i="7"/>
</calcChain>
</file>

<file path=xl/sharedStrings.xml><?xml version="1.0" encoding="utf-8"?>
<sst xmlns="http://schemas.openxmlformats.org/spreadsheetml/2006/main" count="206" uniqueCount="97">
  <si>
    <t>Поз.</t>
  </si>
  <si>
    <t>Наименование</t>
  </si>
  <si>
    <t>Кол.</t>
  </si>
  <si>
    <t>∅</t>
  </si>
  <si>
    <t>№</t>
  </si>
  <si>
    <t>Класс</t>
  </si>
  <si>
    <t>А240</t>
  </si>
  <si>
    <t>А400</t>
  </si>
  <si>
    <t>А500</t>
  </si>
  <si>
    <t>А600</t>
  </si>
  <si>
    <t>А500С</t>
  </si>
  <si>
    <t>ГОСТ 34028-2016</t>
  </si>
  <si>
    <t>ГОСТ Р 52544-2006</t>
  </si>
  <si>
    <t>ГОСТ</t>
  </si>
  <si>
    <t>Даметр, мм.</t>
  </si>
  <si>
    <t>Маса на метр арматуры</t>
  </si>
  <si>
    <t>L=</t>
  </si>
  <si>
    <t>Масса, ед,кг</t>
  </si>
  <si>
    <t>Полоса</t>
  </si>
  <si>
    <t>Равнополочный уголок</t>
  </si>
  <si>
    <t>Не равнополочный уголок</t>
  </si>
  <si>
    <t>Арматура</t>
  </si>
  <si>
    <t></t>
  </si>
  <si>
    <t>ГОСТ 8509-93</t>
  </si>
  <si>
    <t>ГОСТ 8510-86</t>
  </si>
  <si>
    <t>ГОСТ 103-206</t>
  </si>
  <si>
    <t>L</t>
  </si>
  <si>
    <t>-</t>
  </si>
  <si>
    <t>Ширина/толщина</t>
  </si>
  <si>
    <t>х4мм</t>
  </si>
  <si>
    <t>х5мм</t>
  </si>
  <si>
    <t>х6мм</t>
  </si>
  <si>
    <t>х7мм</t>
  </si>
  <si>
    <t>х8мм</t>
  </si>
  <si>
    <t>х9мм</t>
  </si>
  <si>
    <t>х10мм</t>
  </si>
  <si>
    <t>х11мм</t>
  </si>
  <si>
    <t>х14мм</t>
  </si>
  <si>
    <t>х15мм</t>
  </si>
  <si>
    <t>х16мм</t>
  </si>
  <si>
    <t>х18мм</t>
  </si>
  <si>
    <t>х20мм</t>
  </si>
  <si>
    <t>х22мм</t>
  </si>
  <si>
    <t>х25мм</t>
  </si>
  <si>
    <t>х28мм</t>
  </si>
  <si>
    <t>х30мм</t>
  </si>
  <si>
    <t>х32мм</t>
  </si>
  <si>
    <t>х35мм</t>
  </si>
  <si>
    <t>х36мм</t>
  </si>
  <si>
    <t>х40мм</t>
  </si>
  <si>
    <t>х45мм</t>
  </si>
  <si>
    <t>х50мм</t>
  </si>
  <si>
    <t>х60мм</t>
  </si>
  <si>
    <t>х80мм</t>
  </si>
  <si>
    <t>13,188'</t>
  </si>
  <si>
    <t>Калибр/толщина</t>
  </si>
  <si>
    <t>х3мм</t>
  </si>
  <si>
    <t>х12мм</t>
  </si>
  <si>
    <t>х4.5мм</t>
  </si>
  <si>
    <t>х5.5мм</t>
  </si>
  <si>
    <t>х6.5мм</t>
  </si>
  <si>
    <t>х13мм</t>
  </si>
  <si>
    <t>м.п.</t>
  </si>
  <si>
    <t>мм.</t>
  </si>
  <si>
    <t>х 56мм</t>
  </si>
  <si>
    <t>25х16</t>
  </si>
  <si>
    <t>30х20</t>
  </si>
  <si>
    <t>32х20</t>
  </si>
  <si>
    <t>40х25</t>
  </si>
  <si>
    <t>40х30</t>
  </si>
  <si>
    <t>45х28</t>
  </si>
  <si>
    <t>50х32</t>
  </si>
  <si>
    <t>56х36</t>
  </si>
  <si>
    <t>63х40</t>
  </si>
  <si>
    <t>65х50</t>
  </si>
  <si>
    <t>70х45</t>
  </si>
  <si>
    <t>75х50</t>
  </si>
  <si>
    <t>80х50</t>
  </si>
  <si>
    <t>80х60</t>
  </si>
  <si>
    <t>90х56</t>
  </si>
  <si>
    <t>100х63</t>
  </si>
  <si>
    <t>100х65</t>
  </si>
  <si>
    <t>100х70</t>
  </si>
  <si>
    <t>125х80</t>
  </si>
  <si>
    <t>140х90</t>
  </si>
  <si>
    <t>160х100</t>
  </si>
  <si>
    <t>180х110</t>
  </si>
  <si>
    <t>200х125</t>
  </si>
  <si>
    <t>Марка изделия</t>
  </si>
  <si>
    <t xml:space="preserve"> </t>
  </si>
  <si>
    <t>Масса изд., кг</t>
  </si>
  <si>
    <t>К1</t>
  </si>
  <si>
    <t>К2</t>
  </si>
  <si>
    <t>А241</t>
  </si>
  <si>
    <t>К3</t>
  </si>
  <si>
    <t>К4</t>
  </si>
  <si>
    <t>А242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</si>
</sst>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GOST Common"/>
      <family val="2"/>
      <charset val="204"/>
    </font>
    <font>
      <sz val="11"/>
      <color rgb="FF000000"/>
      <name val="GOST Common"/>
      <family val="2"/>
      <charset val="204"/>
    </font>
    <font>
      <sz val="10"/>
      <color rgb="FF000000"/>
      <name val="GOST Common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GOST Commo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1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/>
    <xf numFmtId="0" fontId="0" fillId="0" borderId="1" xfId="0" applyNumberFormat="1" applyFill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0" xfId="0" applyNumberFormat="1" applyFont="1"/>
    <xf numFmtId="2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0)%20&#1057;&#1086;&#1088;&#1090;&#1072;&#1084;&#1077;&#1085;&#1090;%20&#1087;&#1086;&#1083;&#1086;&#1089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_Пласт"/>
      <sheetName val="Лист2"/>
      <sheetName val="Лист3"/>
    </sheetNames>
    <sheetDataSet>
      <sheetData sheetId="0">
        <row r="2">
          <cell r="AC2">
            <v>10</v>
          </cell>
        </row>
        <row r="3">
          <cell r="AC3">
            <v>12</v>
          </cell>
        </row>
        <row r="4">
          <cell r="AC4" t="str">
            <v>-</v>
          </cell>
        </row>
        <row r="5">
          <cell r="AC5">
            <v>15</v>
          </cell>
        </row>
        <row r="6">
          <cell r="AC6">
            <v>16</v>
          </cell>
        </row>
        <row r="7">
          <cell r="AC7">
            <v>18</v>
          </cell>
        </row>
        <row r="8">
          <cell r="AC8">
            <v>20</v>
          </cell>
        </row>
        <row r="9">
          <cell r="AC9">
            <v>22</v>
          </cell>
        </row>
        <row r="10">
          <cell r="AC10">
            <v>25</v>
          </cell>
        </row>
        <row r="11">
          <cell r="AC11">
            <v>28</v>
          </cell>
        </row>
        <row r="12">
          <cell r="AC12">
            <v>30</v>
          </cell>
        </row>
        <row r="13">
          <cell r="AC13">
            <v>32</v>
          </cell>
        </row>
        <row r="14">
          <cell r="AC14">
            <v>35</v>
          </cell>
        </row>
        <row r="15">
          <cell r="AC15">
            <v>36</v>
          </cell>
        </row>
        <row r="16">
          <cell r="AC16">
            <v>40</v>
          </cell>
        </row>
        <row r="17">
          <cell r="AC17">
            <v>45</v>
          </cell>
        </row>
        <row r="18">
          <cell r="AC18">
            <v>50</v>
          </cell>
        </row>
        <row r="19">
          <cell r="AC19">
            <v>55</v>
          </cell>
        </row>
        <row r="20">
          <cell r="AC20">
            <v>60</v>
          </cell>
        </row>
        <row r="21">
          <cell r="AC21" t="str">
            <v>-</v>
          </cell>
        </row>
        <row r="22">
          <cell r="AC22">
            <v>65</v>
          </cell>
        </row>
        <row r="23">
          <cell r="AC23">
            <v>70</v>
          </cell>
        </row>
        <row r="24">
          <cell r="AC24">
            <v>75</v>
          </cell>
        </row>
        <row r="25">
          <cell r="AC25">
            <v>80</v>
          </cell>
        </row>
        <row r="26">
          <cell r="AC26" t="str">
            <v>-</v>
          </cell>
        </row>
        <row r="27">
          <cell r="AC27">
            <v>90</v>
          </cell>
        </row>
        <row r="28">
          <cell r="AC28" t="str">
            <v>-</v>
          </cell>
        </row>
        <row r="29">
          <cell r="AC29">
            <v>100</v>
          </cell>
        </row>
        <row r="30">
          <cell r="AC30" t="str">
            <v>-</v>
          </cell>
        </row>
        <row r="31">
          <cell r="AC31" t="str">
            <v>-</v>
          </cell>
        </row>
        <row r="32">
          <cell r="AC32" t="str">
            <v>-</v>
          </cell>
        </row>
        <row r="33">
          <cell r="AC33" t="str">
            <v>-</v>
          </cell>
        </row>
        <row r="34">
          <cell r="AC34" t="str">
            <v>-</v>
          </cell>
        </row>
        <row r="35">
          <cell r="AC35" t="str">
            <v>-</v>
          </cell>
        </row>
        <row r="36">
          <cell r="AC36" t="str">
            <v>-</v>
          </cell>
        </row>
        <row r="37">
          <cell r="AC37" t="str">
            <v>-</v>
          </cell>
        </row>
        <row r="38">
          <cell r="AC38" t="str">
            <v>-</v>
          </cell>
        </row>
        <row r="39">
          <cell r="AC39" t="str">
            <v>-</v>
          </cell>
        </row>
        <row r="40">
          <cell r="AC40" t="str">
            <v>-</v>
          </cell>
        </row>
        <row r="41">
          <cell r="AC41" t="str">
            <v>-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D2D2D2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41"/>
  <sheetViews>
    <sheetView showGridLines="0" workbookViewId="0">
      <selection activeCell="A5" sqref="A5"/>
    </sheetView>
  </sheetViews>
  <sheetFormatPr defaultRowHeight="14.25" x14ac:dyDescent="0.2"/>
  <cols>
    <col min="1" max="1" width="9.140625" style="3"/>
    <col min="2" max="2" width="7.5703125" style="3" customWidth="1"/>
    <col min="3" max="3" width="19.140625" style="8" customWidth="1"/>
    <col min="4" max="4" width="12" style="59" customWidth="1"/>
    <col min="5" max="5" width="5.28515625" style="3" customWidth="1"/>
    <col min="6" max="6" width="7.5703125" style="3" customWidth="1"/>
    <col min="7" max="7" width="9.140625" style="51"/>
    <col min="8" max="16384" width="9.140625" style="1"/>
  </cols>
  <sheetData>
    <row r="1" spans="1:20" ht="28.5" x14ac:dyDescent="0.2">
      <c r="A1" s="12" t="s">
        <v>88</v>
      </c>
      <c r="B1" s="41" t="s">
        <v>0</v>
      </c>
      <c r="C1" s="62" t="s">
        <v>1</v>
      </c>
      <c r="D1" s="62"/>
      <c r="E1" s="13" t="s">
        <v>2</v>
      </c>
      <c r="F1" s="12" t="s">
        <v>17</v>
      </c>
      <c r="G1" s="52" t="s">
        <v>90</v>
      </c>
    </row>
    <row r="2" spans="1:20" ht="22.7" customHeight="1" x14ac:dyDescent="0.2">
      <c r="A2" s="50" t="s">
        <v>91</v>
      </c>
      <c r="B2" s="53">
        <f>Заполнить!B2</f>
        <v>1</v>
      </c>
      <c r="C2" s="54" t="str">
        <f>CONCATENATE(Заполнить!C2,Заполнить!D2,Заполнить!E2,)</f>
        <v>∅18А500С</v>
      </c>
      <c r="D2" s="37" t="str">
        <f>CONCATENATE(Заполнить!F2,Заполнить!G2,Заполнить!H2)</f>
        <v xml:space="preserve">L=100 </v>
      </c>
      <c r="E2" s="53">
        <f>Заполнить!I2</f>
        <v>1</v>
      </c>
      <c r="F2" s="55">
        <f>Заполнить!J2</f>
        <v>2</v>
      </c>
      <c r="G2" s="65">
        <f>IF(Заполнить!K2&lt;&gt;0,Заполнить!K2," ")</f>
        <v>4.9331999999999994</v>
      </c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22.7" customHeight="1" x14ac:dyDescent="0.2">
      <c r="A3" s="50"/>
      <c r="B3" s="41">
        <f>Заполнить!B3</f>
        <v>2</v>
      </c>
      <c r="C3" s="16" t="str">
        <f>CONCATENATE(Заполнить!C3,Заполнить!D3,Заполнить!E3,)</f>
        <v>∅6А240</v>
      </c>
      <c r="D3" s="58" t="str">
        <f>CONCATENATE(Заполнить!F3,Заполнить!G3,Заполнить!H3)</f>
        <v xml:space="preserve">L=60 </v>
      </c>
      <c r="E3" s="53">
        <f>Заполнить!I3</f>
        <v>1</v>
      </c>
      <c r="F3" s="49">
        <f>Заполнить!J3</f>
        <v>0.13320000000000001</v>
      </c>
      <c r="G3" s="65" t="str">
        <f>IF(Заполнить!K3&lt;&gt;0,Заполнить!K3," ")</f>
        <v xml:space="preserve"> 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22.7" customHeight="1" x14ac:dyDescent="0.2">
      <c r="A4" s="50"/>
      <c r="B4" s="53">
        <f>Заполнить!B4</f>
        <v>3</v>
      </c>
      <c r="C4" s="54" t="str">
        <f>CONCATENATE(Заполнить!C4,Заполнить!D4,Заполнить!E4,)</f>
        <v>∅18А500С</v>
      </c>
      <c r="D4" s="37" t="str">
        <f>CONCATENATE(Заполнить!F4,Заполнить!G4,Заполнить!H4)</f>
        <v xml:space="preserve">L=20 </v>
      </c>
      <c r="E4" s="53">
        <f>Заполнить!I4</f>
        <v>1</v>
      </c>
      <c r="F4" s="55">
        <f>Заполнить!J4</f>
        <v>0.4</v>
      </c>
      <c r="G4" s="65" t="str">
        <f>IF(Заполнить!K4&lt;&gt;0,Заполнить!K4," ")</f>
        <v xml:space="preserve"> </v>
      </c>
      <c r="I4" s="42"/>
      <c r="J4" s="15"/>
      <c r="K4" s="15"/>
      <c r="L4" s="61"/>
      <c r="M4" s="61"/>
      <c r="N4" s="61"/>
      <c r="O4" s="61"/>
      <c r="P4" s="61"/>
      <c r="Q4" s="61"/>
      <c r="R4" s="43"/>
      <c r="S4" s="44"/>
      <c r="T4" s="44"/>
    </row>
    <row r="5" spans="1:20" ht="22.7" customHeight="1" x14ac:dyDescent="0.2">
      <c r="A5" s="50"/>
      <c r="B5" s="60">
        <f>Заполнить!B5</f>
        <v>4</v>
      </c>
      <c r="C5" s="16" t="str">
        <f>CONCATENATE(Заполнить!C5,Заполнить!D5,Заполнить!E5,)</f>
        <v>∅8А500С</v>
      </c>
      <c r="D5" s="58" t="str">
        <f>CONCATENATE(Заполнить!F5,Заполнить!G5,Заполнить!H5)</f>
        <v xml:space="preserve">L=20 </v>
      </c>
      <c r="E5" s="53">
        <f>Заполнить!I5</f>
        <v>0</v>
      </c>
      <c r="F5" s="49">
        <f>Заполнить!J5</f>
        <v>7.9000000000000001E-2</v>
      </c>
      <c r="G5" s="65" t="str">
        <f>IF(Заполнить!K5&lt;&gt;0,Заполнить!K5," ")</f>
        <v xml:space="preserve"> </v>
      </c>
      <c r="I5" s="42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2.7" customHeight="1" x14ac:dyDescent="0.2">
      <c r="A6" s="50"/>
      <c r="B6" s="53">
        <f>Заполнить!B6</f>
        <v>5</v>
      </c>
      <c r="C6" s="54" t="str">
        <f>CONCATENATE(Заполнить!C6,Заполнить!D6,Заполнить!E6,)</f>
        <v>∅18А500С</v>
      </c>
      <c r="D6" s="37" t="str">
        <f>CONCATENATE(Заполнить!F6,Заполнить!G6,Заполнить!H6)</f>
        <v xml:space="preserve">L=20 </v>
      </c>
      <c r="E6" s="53">
        <f>Заполнить!I6</f>
        <v>1</v>
      </c>
      <c r="F6" s="55">
        <f>Заполнить!J6</f>
        <v>0.4</v>
      </c>
      <c r="G6" s="65" t="str">
        <f>IF(Заполнить!K6&lt;&gt;0,Заполнить!K6," ")</f>
        <v xml:space="preserve"> 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</row>
    <row r="7" spans="1:20" ht="22.7" customHeight="1" x14ac:dyDescent="0.2">
      <c r="A7" s="50"/>
      <c r="B7" s="60">
        <f>Заполнить!B7</f>
        <v>6</v>
      </c>
      <c r="C7" s="16" t="str">
        <f>CONCATENATE(Заполнить!C7,Заполнить!D7,Заполнить!E7,)</f>
        <v>∅18А500С</v>
      </c>
      <c r="D7" s="58" t="str">
        <f>CONCATENATE(Заполнить!F7,Заполнить!G7,Заполнить!H7)</f>
        <v>м.п.</v>
      </c>
      <c r="E7" s="53">
        <f>Заполнить!I7</f>
        <v>1</v>
      </c>
      <c r="F7" s="49">
        <f>Заполнить!J7</f>
        <v>2</v>
      </c>
      <c r="G7" s="65" t="str">
        <f>IF(Заполнить!K7&lt;&gt;0,Заполнить!K7," ")</f>
        <v xml:space="preserve"> 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</row>
    <row r="8" spans="1:20" ht="22.7" customHeight="1" x14ac:dyDescent="0.2">
      <c r="A8" s="50" t="str">
        <f>IF(Заполнить!A8&lt;&gt;0,Заполнить!A8," ")</f>
        <v>К2</v>
      </c>
      <c r="B8" s="53">
        <f>Заполнить!B8</f>
        <v>1</v>
      </c>
      <c r="C8" s="54" t="str">
        <f>CONCATENATE(Заполнить!C8,Заполнить!D8,Заполнить!E8,)</f>
        <v>∅8А500С</v>
      </c>
      <c r="D8" s="37" t="str">
        <f>CONCATENATE(Заполнить!F8,Заполнить!G8,Заполнить!H8)</f>
        <v xml:space="preserve">L=54 </v>
      </c>
      <c r="E8" s="53">
        <f>Заполнить!I8</f>
        <v>1</v>
      </c>
      <c r="F8" s="55">
        <f>Заполнить!J8</f>
        <v>0.21330000000000002</v>
      </c>
      <c r="G8" s="65">
        <f>IF(Заполнить!K8&lt;&gt;0,Заполнить!K8," ")</f>
        <v>22.955299999999998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</row>
    <row r="9" spans="1:20" ht="22.7" customHeight="1" x14ac:dyDescent="0.2">
      <c r="A9" s="50" t="str">
        <f>IF(Заполнить!A9&lt;&gt;0,Заполнить!A9," ")</f>
        <v xml:space="preserve"> </v>
      </c>
      <c r="B9" s="60">
        <f>Заполнить!B9</f>
        <v>2</v>
      </c>
      <c r="C9" s="16" t="str">
        <f>CONCATENATE(Заполнить!C9,Заполнить!D9,Заполнить!E9,)</f>
        <v>∅28А241</v>
      </c>
      <c r="D9" s="58" t="str">
        <f>CONCATENATE(Заполнить!F9,Заполнить!G9,Заполнить!H9)</f>
        <v xml:space="preserve">L=440 </v>
      </c>
      <c r="E9" s="53">
        <f>Заполнить!I9</f>
        <v>1</v>
      </c>
      <c r="F9" s="49">
        <f>Заполнить!J9</f>
        <v>21.251999999999999</v>
      </c>
      <c r="G9" s="65" t="str">
        <f>IF(Заполнить!K9&lt;&gt;0,Заполнить!K9," ")</f>
        <v xml:space="preserve"> </v>
      </c>
    </row>
    <row r="10" spans="1:20" ht="22.7" customHeight="1" x14ac:dyDescent="0.2">
      <c r="A10" s="50" t="str">
        <f>IF(Заполнить!A10&lt;&gt;0,Заполнить!A10," ")</f>
        <v xml:space="preserve"> </v>
      </c>
      <c r="B10" s="53">
        <f>Заполнить!B10</f>
        <v>3</v>
      </c>
      <c r="C10" s="54" t="str">
        <f>CONCATENATE(Заполнить!C10,Заполнить!D10,Заполнить!E10,)</f>
        <v>∅22А500С</v>
      </c>
      <c r="D10" s="37" t="str">
        <f>CONCATENATE(Заполнить!F10,Заполнить!G10,Заполнить!H10)</f>
        <v xml:space="preserve">L=50 </v>
      </c>
      <c r="E10" s="53">
        <f>Заполнить!I10</f>
        <v>1</v>
      </c>
      <c r="F10" s="55">
        <f>Заполнить!J10</f>
        <v>1.49</v>
      </c>
      <c r="G10" s="65" t="str">
        <f>IF(Заполнить!K10&lt;&gt;0,Заполнить!K10," ")</f>
        <v xml:space="preserve"> </v>
      </c>
    </row>
    <row r="11" spans="1:20" ht="22.7" customHeight="1" x14ac:dyDescent="0.2">
      <c r="A11" s="50" t="str">
        <f>IF(Заполнить!A11&lt;&gt;0,Заполнить!A11," ")</f>
        <v>К3</v>
      </c>
      <c r="B11" s="60">
        <f>Заполнить!B11</f>
        <v>1</v>
      </c>
      <c r="C11" s="16" t="str">
        <f>CONCATENATE(Заполнить!C11,Заполнить!D11,Заполнить!E11,)</f>
        <v>∅4А500С</v>
      </c>
      <c r="D11" s="58" t="str">
        <f>CONCATENATE(Заполнить!F11,Заполнить!G11,Заполнить!H11)</f>
        <v xml:space="preserve">L=440 </v>
      </c>
      <c r="E11" s="53">
        <f>Заполнить!I11</f>
        <v>1</v>
      </c>
      <c r="F11" s="49">
        <f>Заполнить!J11</f>
        <v>0.43560000000000004</v>
      </c>
      <c r="G11" s="65">
        <f>IF(Заполнить!K11&lt;&gt;0,Заполнить!K11," ")</f>
        <v>6.4306000000000001</v>
      </c>
    </row>
    <row r="12" spans="1:20" ht="22.7" customHeight="1" x14ac:dyDescent="0.2">
      <c r="A12" s="50" t="str">
        <f>IF(Заполнить!A12&lt;&gt;0,Заполнить!A12," ")</f>
        <v xml:space="preserve"> </v>
      </c>
      <c r="B12" s="53">
        <f>Заполнить!B12</f>
        <v>2</v>
      </c>
      <c r="C12" s="54" t="str">
        <f>CONCATENATE(Заполнить!C12,Заполнить!D12,Заполнить!E12,)</f>
        <v>∅36А500С</v>
      </c>
      <c r="D12" s="37" t="str">
        <f>CONCATENATE(Заполнить!F12,Заполнить!G12,Заполнить!H12)</f>
        <v xml:space="preserve">L=50 </v>
      </c>
      <c r="E12" s="53">
        <f>Заполнить!I12</f>
        <v>1</v>
      </c>
      <c r="F12" s="55">
        <f>Заполнить!J12</f>
        <v>3.9950000000000001</v>
      </c>
      <c r="G12" s="65" t="str">
        <f>IF(Заполнить!K12&lt;&gt;0,Заполнить!K12," ")</f>
        <v xml:space="preserve"> </v>
      </c>
    </row>
    <row r="13" spans="1:20" ht="22.7" customHeight="1" x14ac:dyDescent="0.2">
      <c r="A13" s="50" t="str">
        <f>IF(Заполнить!A13&lt;&gt;0,Заполнить!A13," ")</f>
        <v xml:space="preserve"> </v>
      </c>
      <c r="B13" s="60">
        <f>Заполнить!B13</f>
        <v>3</v>
      </c>
      <c r="C13" s="16" t="str">
        <f>CONCATENATE(Заполнить!C13,Заполнить!D13,Заполнить!E13,)</f>
        <v>∅18А500С</v>
      </c>
      <c r="D13" s="58" t="str">
        <f>CONCATENATE(Заполнить!F13,Заполнить!G13,Заполнить!H13)</f>
        <v>м.п.</v>
      </c>
      <c r="E13" s="53">
        <f>Заполнить!I13</f>
        <v>1</v>
      </c>
      <c r="F13" s="49">
        <f>Заполнить!J13</f>
        <v>2</v>
      </c>
      <c r="G13" s="65" t="str">
        <f>IF(Заполнить!K13&lt;&gt;0,Заполнить!K13," ")</f>
        <v xml:space="preserve"> </v>
      </c>
    </row>
    <row r="14" spans="1:20" ht="22.7" customHeight="1" x14ac:dyDescent="0.2">
      <c r="A14" s="50" t="str">
        <f>IF(Заполнить!A14&lt;&gt;0,Заполнить!A14," ")</f>
        <v>К4</v>
      </c>
      <c r="B14" s="53">
        <f>Заполнить!B14</f>
        <v>1</v>
      </c>
      <c r="C14" s="54" t="str">
        <f>CONCATENATE(Заполнить!C14,Заполнить!D14,Заполнить!E14,)</f>
        <v>∅12А500С</v>
      </c>
      <c r="D14" s="37" t="str">
        <f>CONCATENATE(Заполнить!F14,Заполнить!G14,Заполнить!H14)</f>
        <v xml:space="preserve">L=120 </v>
      </c>
      <c r="E14" s="53">
        <f>Заполнить!I14</f>
        <v>1</v>
      </c>
      <c r="F14" s="55">
        <f>Заполнить!J14</f>
        <v>1.0656000000000001</v>
      </c>
      <c r="G14" s="65">
        <f>IF(Заполнить!K14&lt;&gt;0,Заполнить!K14," ")</f>
        <v>9.1286000000000005</v>
      </c>
    </row>
    <row r="15" spans="1:20" ht="22.7" customHeight="1" x14ac:dyDescent="0.2">
      <c r="A15" s="50" t="str">
        <f>IF(Заполнить!A15&lt;&gt;0,Заполнить!A15," ")</f>
        <v xml:space="preserve"> </v>
      </c>
      <c r="B15" s="60">
        <f>Заполнить!B15</f>
        <v>2</v>
      </c>
      <c r="C15" s="16" t="str">
        <f>CONCATENATE(Заполнить!C15,Заполнить!D15,Заполнить!E15,)</f>
        <v>∅20А242</v>
      </c>
      <c r="D15" s="58" t="str">
        <f>CONCATENATE(Заполнить!F15,Заполнить!G15,Заполнить!H15)</f>
        <v xml:space="preserve">L=200 </v>
      </c>
      <c r="E15" s="53">
        <f>Заполнить!I15</f>
        <v>1</v>
      </c>
      <c r="F15" s="49">
        <f>Заполнить!J15</f>
        <v>4.9400000000000004</v>
      </c>
      <c r="G15" s="65" t="str">
        <f>IF(Заполнить!K15&lt;&gt;0,Заполнить!K15," ")</f>
        <v xml:space="preserve"> </v>
      </c>
    </row>
    <row r="16" spans="1:20" ht="22.7" customHeight="1" x14ac:dyDescent="0.2">
      <c r="A16" s="50" t="str">
        <f>IF(Заполнить!A16&lt;&gt;0,Заполнить!A16," ")</f>
        <v xml:space="preserve"> </v>
      </c>
      <c r="B16" s="53">
        <f>Заполнить!B16</f>
        <v>3</v>
      </c>
      <c r="C16" s="54" t="str">
        <f>CONCATENATE(Заполнить!C16,Заполнить!D16,Заполнить!E16,)</f>
        <v>∅16А500С</v>
      </c>
      <c r="D16" s="37" t="str">
        <f>CONCATENATE(Заполнить!F16,Заполнить!G16,Заполнить!H16)</f>
        <v xml:space="preserve">L=50 </v>
      </c>
      <c r="E16" s="53">
        <f>Заполнить!I16</f>
        <v>1</v>
      </c>
      <c r="F16" s="55">
        <f>Заполнить!J16</f>
        <v>0.79</v>
      </c>
      <c r="G16" s="65" t="str">
        <f>IF(Заполнить!K16&lt;&gt;0,Заполнить!K16," ")</f>
        <v xml:space="preserve"> </v>
      </c>
    </row>
    <row r="17" spans="1:7" ht="22.7" customHeight="1" x14ac:dyDescent="0.2">
      <c r="A17" s="50" t="str">
        <f>IF(Заполнить!A17&lt;&gt;0,Заполнить!A17," ")</f>
        <v xml:space="preserve"> </v>
      </c>
      <c r="B17" s="60">
        <f>Заполнить!B17</f>
        <v>4</v>
      </c>
      <c r="C17" s="16" t="str">
        <f>CONCATENATE(Заполнить!C17,Заполнить!D17,Заполнить!E17,)</f>
        <v>∅18А500С</v>
      </c>
      <c r="D17" s="58" t="str">
        <f>CONCATENATE(Заполнить!F17,Заполнить!G17,Заполнить!H17)</f>
        <v xml:space="preserve">L=100 </v>
      </c>
      <c r="E17" s="53">
        <f>Заполнить!I17</f>
        <v>1</v>
      </c>
      <c r="F17" s="49">
        <f>Заполнить!J17</f>
        <v>2</v>
      </c>
      <c r="G17" s="65" t="str">
        <f>IF(Заполнить!K17&lt;&gt;0,Заполнить!K17," ")</f>
        <v xml:space="preserve"> </v>
      </c>
    </row>
    <row r="18" spans="1:7" ht="22.7" customHeight="1" x14ac:dyDescent="0.2">
      <c r="A18" s="50" t="str">
        <f>IF(Заполнить!A18&lt;&gt;0,Заполнить!A18," ")</f>
        <v xml:space="preserve"> </v>
      </c>
      <c r="B18" s="53">
        <f>Заполнить!B18</f>
        <v>5</v>
      </c>
      <c r="C18" s="54" t="str">
        <f>CONCATENATE(Заполнить!C18,Заполнить!D18,Заполнить!E18,)</f>
        <v>∅6А500С</v>
      </c>
      <c r="D18" s="37" t="str">
        <f>CONCATENATE(Заполнить!F18,Заполнить!G18,Заполнить!H18)</f>
        <v xml:space="preserve">L=150 </v>
      </c>
      <c r="E18" s="53">
        <f>Заполнить!I18</f>
        <v>1</v>
      </c>
      <c r="F18" s="55">
        <f>Заполнить!J18</f>
        <v>0.33299999999999996</v>
      </c>
      <c r="G18" s="65" t="str">
        <f>IF(Заполнить!K18&lt;&gt;0,Заполнить!K18," ")</f>
        <v xml:space="preserve"> </v>
      </c>
    </row>
    <row r="19" spans="1:7" ht="22.7" customHeight="1" x14ac:dyDescent="0.2"/>
    <row r="20" spans="1:7" ht="22.7" customHeight="1" x14ac:dyDescent="0.2"/>
    <row r="21" spans="1:7" ht="22.7" customHeight="1" x14ac:dyDescent="0.2"/>
    <row r="22" spans="1:7" ht="22.7" customHeight="1" x14ac:dyDescent="0.2"/>
    <row r="23" spans="1:7" ht="22.7" customHeight="1" x14ac:dyDescent="0.2"/>
    <row r="24" spans="1:7" ht="22.7" customHeight="1" x14ac:dyDescent="0.2"/>
    <row r="25" spans="1:7" ht="22.7" customHeight="1" x14ac:dyDescent="0.2"/>
    <row r="26" spans="1:7" ht="22.7" customHeight="1" x14ac:dyDescent="0.2"/>
    <row r="27" spans="1:7" ht="22.7" customHeight="1" x14ac:dyDescent="0.2"/>
    <row r="28" spans="1:7" ht="22.7" customHeight="1" x14ac:dyDescent="0.2"/>
    <row r="29" spans="1:7" ht="22.7" customHeight="1" x14ac:dyDescent="0.2"/>
    <row r="30" spans="1:7" ht="22.7" customHeight="1" x14ac:dyDescent="0.2"/>
    <row r="31" spans="1:7" ht="22.7" customHeight="1" x14ac:dyDescent="0.2"/>
    <row r="32" spans="1:7" ht="22.7" customHeight="1" x14ac:dyDescent="0.2"/>
    <row r="33" ht="22.7" customHeight="1" x14ac:dyDescent="0.2"/>
    <row r="34" ht="22.7" customHeight="1" x14ac:dyDescent="0.2"/>
    <row r="35" ht="22.7" customHeight="1" x14ac:dyDescent="0.2"/>
    <row r="36" ht="22.7" customHeight="1" x14ac:dyDescent="0.2"/>
    <row r="37" ht="22.7" customHeight="1" x14ac:dyDescent="0.2"/>
    <row r="38" ht="22.7" customHeight="1" x14ac:dyDescent="0.2"/>
    <row r="39" ht="22.7" customHeight="1" x14ac:dyDescent="0.2"/>
    <row r="40" ht="22.7" customHeight="1" x14ac:dyDescent="0.2"/>
    <row r="41" ht="22.7" customHeight="1" x14ac:dyDescent="0.2"/>
    <row r="42" ht="22.7" customHeight="1" x14ac:dyDescent="0.2"/>
    <row r="43" ht="22.7" customHeight="1" x14ac:dyDescent="0.2"/>
    <row r="44" ht="22.7" customHeight="1" x14ac:dyDescent="0.2"/>
    <row r="45" ht="22.7" customHeight="1" x14ac:dyDescent="0.2"/>
    <row r="46" ht="22.7" customHeight="1" x14ac:dyDescent="0.2"/>
    <row r="47" ht="22.7" customHeight="1" x14ac:dyDescent="0.2"/>
    <row r="48" ht="22.7" customHeight="1" x14ac:dyDescent="0.2"/>
    <row r="49" ht="22.7" customHeight="1" x14ac:dyDescent="0.2"/>
    <row r="50" ht="22.7" customHeight="1" x14ac:dyDescent="0.2"/>
    <row r="51" ht="22.7" customHeight="1" x14ac:dyDescent="0.2"/>
    <row r="52" ht="22.7" customHeight="1" x14ac:dyDescent="0.2"/>
    <row r="53" ht="22.7" customHeight="1" x14ac:dyDescent="0.2"/>
    <row r="54" ht="22.7" customHeight="1" x14ac:dyDescent="0.2"/>
    <row r="55" ht="22.7" customHeight="1" x14ac:dyDescent="0.2"/>
    <row r="56" ht="22.7" customHeight="1" x14ac:dyDescent="0.2"/>
    <row r="57" ht="22.7" customHeight="1" x14ac:dyDescent="0.2"/>
    <row r="58" ht="22.7" customHeight="1" x14ac:dyDescent="0.2"/>
    <row r="59" ht="22.7" customHeight="1" x14ac:dyDescent="0.2"/>
    <row r="60" ht="22.7" customHeight="1" x14ac:dyDescent="0.2"/>
    <row r="61" ht="22.7" customHeight="1" x14ac:dyDescent="0.2"/>
    <row r="62" ht="22.7" customHeight="1" x14ac:dyDescent="0.2"/>
    <row r="63" ht="22.7" customHeight="1" x14ac:dyDescent="0.2"/>
    <row r="64" ht="22.7" customHeight="1" x14ac:dyDescent="0.2"/>
    <row r="65" ht="22.7" customHeight="1" x14ac:dyDescent="0.2"/>
    <row r="66" ht="22.7" customHeight="1" x14ac:dyDescent="0.2"/>
    <row r="67" ht="22.7" customHeight="1" x14ac:dyDescent="0.2"/>
    <row r="68" ht="22.7" customHeight="1" x14ac:dyDescent="0.2"/>
    <row r="69" ht="22.7" customHeight="1" x14ac:dyDescent="0.2"/>
    <row r="70" ht="22.7" customHeight="1" x14ac:dyDescent="0.2"/>
    <row r="71" ht="22.7" customHeight="1" x14ac:dyDescent="0.2"/>
    <row r="72" ht="22.7" customHeight="1" x14ac:dyDescent="0.2"/>
    <row r="73" ht="22.7" customHeight="1" x14ac:dyDescent="0.2"/>
    <row r="74" ht="22.7" customHeight="1" x14ac:dyDescent="0.2"/>
    <row r="75" ht="22.7" customHeight="1" x14ac:dyDescent="0.2"/>
    <row r="76" ht="22.7" customHeight="1" x14ac:dyDescent="0.2"/>
    <row r="77" ht="22.7" customHeight="1" x14ac:dyDescent="0.2"/>
    <row r="78" ht="22.7" customHeight="1" x14ac:dyDescent="0.2"/>
    <row r="79" ht="22.7" customHeight="1" x14ac:dyDescent="0.2"/>
    <row r="80" ht="22.7" customHeight="1" x14ac:dyDescent="0.2"/>
    <row r="81" ht="22.7" customHeight="1" x14ac:dyDescent="0.2"/>
    <row r="82" ht="22.7" customHeight="1" x14ac:dyDescent="0.2"/>
    <row r="83" ht="22.7" customHeight="1" x14ac:dyDescent="0.2"/>
    <row r="84" ht="22.7" customHeight="1" x14ac:dyDescent="0.2"/>
    <row r="85" ht="22.7" customHeight="1" x14ac:dyDescent="0.2"/>
    <row r="86" ht="22.7" customHeight="1" x14ac:dyDescent="0.2"/>
    <row r="87" ht="22.7" customHeight="1" x14ac:dyDescent="0.2"/>
    <row r="88" ht="22.7" customHeight="1" x14ac:dyDescent="0.2"/>
    <row r="89" ht="22.7" customHeight="1" x14ac:dyDescent="0.2"/>
    <row r="90" ht="22.7" customHeight="1" x14ac:dyDescent="0.2"/>
    <row r="91" ht="22.7" customHeight="1" x14ac:dyDescent="0.2"/>
    <row r="92" ht="22.7" customHeight="1" x14ac:dyDescent="0.2"/>
    <row r="93" ht="22.7" customHeight="1" x14ac:dyDescent="0.2"/>
    <row r="94" ht="22.7" customHeight="1" x14ac:dyDescent="0.2"/>
    <row r="95" ht="22.7" customHeight="1" x14ac:dyDescent="0.2"/>
    <row r="96" ht="22.7" customHeight="1" x14ac:dyDescent="0.2"/>
    <row r="97" ht="22.7" customHeight="1" x14ac:dyDescent="0.2"/>
    <row r="98" ht="22.7" customHeight="1" x14ac:dyDescent="0.2"/>
    <row r="99" ht="22.7" customHeight="1" x14ac:dyDescent="0.2"/>
    <row r="100" ht="22.7" customHeight="1" x14ac:dyDescent="0.2"/>
    <row r="101" ht="22.7" customHeight="1" x14ac:dyDescent="0.2"/>
    <row r="102" ht="22.7" customHeight="1" x14ac:dyDescent="0.2"/>
    <row r="103" ht="22.7" customHeight="1" x14ac:dyDescent="0.2"/>
    <row r="104" ht="22.7" customHeight="1" x14ac:dyDescent="0.2"/>
    <row r="105" ht="22.7" customHeight="1" x14ac:dyDescent="0.2"/>
    <row r="106" ht="22.7" customHeight="1" x14ac:dyDescent="0.2"/>
    <row r="107" ht="22.7" customHeight="1" x14ac:dyDescent="0.2"/>
    <row r="108" ht="22.7" customHeight="1" x14ac:dyDescent="0.2"/>
    <row r="109" ht="22.7" customHeight="1" x14ac:dyDescent="0.2"/>
    <row r="110" ht="22.7" customHeight="1" x14ac:dyDescent="0.2"/>
    <row r="111" ht="22.7" customHeight="1" x14ac:dyDescent="0.2"/>
    <row r="112" ht="22.7" customHeight="1" x14ac:dyDescent="0.2"/>
    <row r="113" ht="22.7" customHeight="1" x14ac:dyDescent="0.2"/>
    <row r="114" ht="22.7" customHeight="1" x14ac:dyDescent="0.2"/>
    <row r="115" ht="22.7" customHeight="1" x14ac:dyDescent="0.2"/>
    <row r="116" ht="22.7" customHeight="1" x14ac:dyDescent="0.2"/>
    <row r="117" ht="22.7" customHeight="1" x14ac:dyDescent="0.2"/>
    <row r="118" ht="22.7" customHeight="1" x14ac:dyDescent="0.2"/>
    <row r="119" ht="22.7" customHeight="1" x14ac:dyDescent="0.2"/>
    <row r="120" ht="22.7" customHeight="1" x14ac:dyDescent="0.2"/>
    <row r="121" ht="22.7" customHeight="1" x14ac:dyDescent="0.2"/>
    <row r="122" ht="22.7" customHeight="1" x14ac:dyDescent="0.2"/>
    <row r="123" ht="22.7" customHeight="1" x14ac:dyDescent="0.2"/>
    <row r="124" ht="22.7" customHeight="1" x14ac:dyDescent="0.2"/>
    <row r="125" ht="22.7" customHeight="1" x14ac:dyDescent="0.2"/>
    <row r="126" ht="22.7" customHeight="1" x14ac:dyDescent="0.2"/>
    <row r="127" ht="22.7" customHeight="1" x14ac:dyDescent="0.2"/>
    <row r="128" ht="22.7" customHeight="1" x14ac:dyDescent="0.2"/>
    <row r="129" ht="22.7" customHeight="1" x14ac:dyDescent="0.2"/>
    <row r="130" ht="22.7" customHeight="1" x14ac:dyDescent="0.2"/>
    <row r="131" ht="22.7" customHeight="1" x14ac:dyDescent="0.2"/>
    <row r="132" ht="22.7" customHeight="1" x14ac:dyDescent="0.2"/>
    <row r="133" ht="22.7" customHeight="1" x14ac:dyDescent="0.2"/>
    <row r="134" ht="22.7" customHeight="1" x14ac:dyDescent="0.2"/>
    <row r="135" ht="22.7" customHeight="1" x14ac:dyDescent="0.2"/>
    <row r="136" ht="22.7" customHeight="1" x14ac:dyDescent="0.2"/>
    <row r="137" ht="22.7" customHeight="1" x14ac:dyDescent="0.2"/>
    <row r="138" ht="22.7" customHeight="1" x14ac:dyDescent="0.2"/>
    <row r="139" ht="22.7" customHeight="1" x14ac:dyDescent="0.2"/>
    <row r="140" ht="22.7" customHeight="1" x14ac:dyDescent="0.2"/>
    <row r="141" ht="22.7" customHeight="1" x14ac:dyDescent="0.2"/>
  </sheetData>
  <mergeCells count="2">
    <mergeCell ref="L4:Q4"/>
    <mergeCell ref="C1:D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7"/>
  <sheetViews>
    <sheetView showGridLines="0" tabSelected="1" zoomScale="130" zoomScaleNormal="130" workbookViewId="0">
      <selection activeCell="S3" sqref="S3"/>
    </sheetView>
  </sheetViews>
  <sheetFormatPr defaultRowHeight="14.25" x14ac:dyDescent="0.2"/>
  <cols>
    <col min="1" max="1" width="9.140625" style="7"/>
    <col min="2" max="2" width="7.5703125" style="3" customWidth="1"/>
    <col min="3" max="3" width="4.5703125" style="9" customWidth="1"/>
    <col min="4" max="4" width="5.7109375" style="11" customWidth="1"/>
    <col min="5" max="5" width="7.28515625" style="1" customWidth="1"/>
    <col min="6" max="6" width="3.7109375" style="1" customWidth="1"/>
    <col min="7" max="7" width="8" style="57" customWidth="1"/>
    <col min="8" max="8" width="7" style="1" customWidth="1"/>
    <col min="9" max="9" width="5.28515625" style="3" customWidth="1"/>
    <col min="10" max="10" width="7.5703125" style="2" customWidth="1"/>
    <col min="11" max="11" width="9.140625" style="64" customWidth="1"/>
    <col min="12" max="12" width="9.140625" style="1"/>
    <col min="13" max="13" width="11.28515625" style="1" customWidth="1"/>
    <col min="14" max="14" width="9.140625" style="1"/>
    <col min="15" max="15" width="12.140625" style="1" customWidth="1"/>
    <col min="16" max="16384" width="9.140625" style="1"/>
  </cols>
  <sheetData>
    <row r="1" spans="1:13" ht="42.75" customHeight="1" x14ac:dyDescent="0.2">
      <c r="A1" s="12" t="s">
        <v>88</v>
      </c>
      <c r="B1" s="24" t="s">
        <v>0</v>
      </c>
      <c r="C1" s="63" t="s">
        <v>1</v>
      </c>
      <c r="D1" s="63"/>
      <c r="E1" s="63"/>
      <c r="F1" s="62"/>
      <c r="G1" s="62"/>
      <c r="H1" s="62"/>
      <c r="I1" s="13" t="s">
        <v>2</v>
      </c>
      <c r="J1" s="12" t="s">
        <v>17</v>
      </c>
      <c r="K1" s="52" t="s">
        <v>90</v>
      </c>
      <c r="L1" s="7"/>
      <c r="M1" s="7"/>
    </row>
    <row r="2" spans="1:13" ht="22.7" customHeight="1" x14ac:dyDescent="0.2">
      <c r="A2" s="12" t="s">
        <v>91</v>
      </c>
      <c r="B2" s="41">
        <f>IF(A2&lt;&gt;0,1,B1+1)</f>
        <v>1</v>
      </c>
      <c r="C2" s="46" t="s">
        <v>3</v>
      </c>
      <c r="D2" s="47">
        <v>18</v>
      </c>
      <c r="E2" s="48" t="s">
        <v>10</v>
      </c>
      <c r="F2" s="10" t="s">
        <v>16</v>
      </c>
      <c r="G2" s="56">
        <v>100</v>
      </c>
      <c r="H2" s="10" t="s">
        <v>89</v>
      </c>
      <c r="I2" s="41">
        <v>1</v>
      </c>
      <c r="J2" s="49">
        <f>IF(H2="м.п.",(IF(C2="∅",INDEX(Арм_масса!$A$2:$B$16,MATCH(Заполнить!D2,[0]!Диаметр_арматуры),2),IF(C2="-",INDEX(Сорт.пласт!$B$2:$AB$41,MATCH(Заполнить!D2,Сорт.пласт!$A$2:$A$41,0),MATCH(Заполнить!E2,Сорт.пласт!$B$1:$AB$1,0)),IF(C2="",INDEX(Сорт_уг_равн!$B$2:$X$25,MATCH(D2,Сорт_уг_равн!$A$2:$A$25,0),MATCH(E2,Сорт_уг_равн!$B$1:$X$1,0)),INDEX(Сорт_уг_не_равн!$B$2:$O$24,MATCH(Заполнить!D2,Сорт_уг_не_равн!$A$2:$A$24,0),MATCH(Заполнить!E2,Сорт_уг_не_равн!$B$1:$O$1,0)))))),IF(C2="∅",INDEX(Арм_масса!$A$2:$B$16,MATCH(Заполнить!D2,[0]!Диаметр_арматуры),2),IF(C2="-",INDEX(Сорт.пласт!$B$2:$AB$41,MATCH(Заполнить!D2,Сорт.пласт!$A$2:$A$41,0),MATCH(Заполнить!E2,Сорт.пласт!$B$1:$AB$1,0)),IF(C2="",INDEX(Сорт_уг_равн!$B$2:$X$25,MATCH(D2,Сорт_уг_равн!$A$2:$A$25,0),MATCH(E2,Сорт_уг_равн!$B$1:$X$1,0)),INDEX(Сорт_уг_не_равн!$B$2:$O$24,MATCH(Заполнить!D2,Сорт_уг_не_равн!$A$2:$A$24,0),MATCH(Заполнить!E2,Сорт_уг_не_равн!$B$1:$O$1,0)))))*G2*0.01)</f>
        <v>2</v>
      </c>
      <c r="K2" s="49">
        <f>I2*J2+IF(AND(A3=0,B3&gt;1),I3*J3,0)+IF(AND(A4=0,B4&gt;2),I4*J4,0)+IF(AND(A5=0,B5&gt;3),I5*J5,0)+IF(AND(A6=0,B6&gt;4),I6*J6,0)+IF(AND(A7=0,B7&gt;5),I7*J7,0)</f>
        <v>4.9331999999999994</v>
      </c>
      <c r="L2" s="7"/>
      <c r="M2" s="7"/>
    </row>
    <row r="3" spans="1:13" ht="22.7" customHeight="1" x14ac:dyDescent="0.2">
      <c r="A3" s="12"/>
      <c r="B3" s="60">
        <f t="shared" ref="B3:B6" si="0">IF(A3&lt;&gt;0,1,B2+1)</f>
        <v>2</v>
      </c>
      <c r="C3" s="46" t="s">
        <v>3</v>
      </c>
      <c r="D3" s="47">
        <v>6</v>
      </c>
      <c r="E3" s="48" t="s">
        <v>6</v>
      </c>
      <c r="F3" s="10" t="s">
        <v>16</v>
      </c>
      <c r="G3" s="56">
        <v>60</v>
      </c>
      <c r="H3" s="10" t="s">
        <v>89</v>
      </c>
      <c r="I3" s="45">
        <v>1</v>
      </c>
      <c r="J3" s="49">
        <f>IF(H3="м.п.",(IF(C3="∅",INDEX(Арм_масса!$A$2:$B$16,MATCH(Заполнить!D3,[0]!Диаметр_арматуры),2),IF(C3="-",INDEX(Сорт.пласт!$B$2:$AB$41,MATCH(Заполнить!D3,Сорт.пласт!$A$2:$A$41,0),MATCH(Заполнить!E3,Сорт.пласт!$B$1:$AB$1,0)),IF(C3="",INDEX(Сорт_уг_равн!$B$2:$X$25,MATCH(D3,Сорт_уг_равн!$A$2:$A$25,0),MATCH(E3,Сорт_уг_равн!$B$1:$X$1,0)),INDEX(Сорт_уг_не_равн!$B$2:$O$24,MATCH(Заполнить!D3,Сорт_уг_не_равн!$A$2:$A$24,0),MATCH(Заполнить!E3,Сорт_уг_не_равн!$B$1:$O$1,0)))))),IF(C3="∅",INDEX(Арм_масса!$A$2:$B$16,MATCH(Заполнить!D3,[0]!Диаметр_арматуры),2),IF(C3="-",INDEX(Сорт.пласт!$B$2:$AB$41,MATCH(Заполнить!D3,Сорт.пласт!$A$2:$A$41,0),MATCH(Заполнить!E3,Сорт.пласт!$B$1:$AB$1,0)),IF(C3="",INDEX(Сорт_уг_равн!$B$2:$X$25,MATCH(D3,Сорт_уг_равн!$A$2:$A$25,0),MATCH(E3,Сорт_уг_равн!$B$1:$X$1,0)),INDEX(Сорт_уг_не_равн!$B$2:$O$24,MATCH(Заполнить!D3,Сорт_уг_не_равн!$A$2:$A$24,0),MATCH(Заполнить!E3,Сорт_уг_не_равн!$B$1:$O$1,0)))))*G3*0.01)</f>
        <v>0.13320000000000001</v>
      </c>
      <c r="K3" s="49"/>
      <c r="L3" s="7"/>
      <c r="M3" s="7"/>
    </row>
    <row r="4" spans="1:13" ht="22.7" customHeight="1" x14ac:dyDescent="0.2">
      <c r="A4" s="12"/>
      <c r="B4" s="60">
        <f t="shared" si="0"/>
        <v>3</v>
      </c>
      <c r="C4" s="46" t="s">
        <v>3</v>
      </c>
      <c r="D4" s="47">
        <v>18</v>
      </c>
      <c r="E4" s="48" t="s">
        <v>10</v>
      </c>
      <c r="F4" s="10" t="s">
        <v>16</v>
      </c>
      <c r="G4" s="56">
        <v>20</v>
      </c>
      <c r="H4" s="10" t="s">
        <v>89</v>
      </c>
      <c r="I4" s="60">
        <v>1</v>
      </c>
      <c r="J4" s="49">
        <f>IF(H4="м.п.",(IF(C4="∅",INDEX(Арм_масса!$A$2:$B$16,MATCH(Заполнить!D4,[0]!Диаметр_арматуры),2),IF(C4="-",INDEX(Сорт.пласт!$B$2:$AB$41,MATCH(Заполнить!D4,Сорт.пласт!$A$2:$A$41,0),MATCH(Заполнить!E4,Сорт.пласт!$B$1:$AB$1,0)),IF(C4="",INDEX(Сорт_уг_равн!$B$2:$X$25,MATCH(D4,Сорт_уг_равн!$A$2:$A$25,0),MATCH(E4,Сорт_уг_равн!$B$1:$X$1,0)),INDEX(Сорт_уг_не_равн!$B$2:$O$24,MATCH(Заполнить!D4,Сорт_уг_не_равн!$A$2:$A$24,0),MATCH(Заполнить!E4,Сорт_уг_не_равн!$B$1:$O$1,0)))))),IF(C4="∅",INDEX(Арм_масса!$A$2:$B$16,MATCH(Заполнить!D4,[0]!Диаметр_арматуры),2),IF(C4="-",INDEX(Сорт.пласт!$B$2:$AB$41,MATCH(Заполнить!D4,Сорт.пласт!$A$2:$A$41,0),MATCH(Заполнить!E4,Сорт.пласт!$B$1:$AB$1,0)),IF(C4="",INDEX(Сорт_уг_равн!$B$2:$X$25,MATCH(D4,Сорт_уг_равн!$A$2:$A$25,0),MATCH(E4,Сорт_уг_равн!$B$1:$X$1,0)),INDEX(Сорт_уг_не_равн!$B$2:$O$24,MATCH(Заполнить!D4,Сорт_уг_не_равн!$A$2:$A$24,0),MATCH(Заполнить!E4,Сорт_уг_не_равн!$B$1:$O$1,0)))))*G4*0.01)</f>
        <v>0.4</v>
      </c>
      <c r="K4" s="49"/>
      <c r="L4" s="7"/>
      <c r="M4" s="7"/>
    </row>
    <row r="5" spans="1:13" ht="22.7" customHeight="1" x14ac:dyDescent="0.2">
      <c r="A5" s="12"/>
      <c r="B5" s="60">
        <f t="shared" si="0"/>
        <v>4</v>
      </c>
      <c r="C5" s="46" t="s">
        <v>3</v>
      </c>
      <c r="D5" s="47">
        <v>8</v>
      </c>
      <c r="E5" s="48" t="s">
        <v>10</v>
      </c>
      <c r="F5" s="10" t="s">
        <v>16</v>
      </c>
      <c r="G5" s="56">
        <v>20</v>
      </c>
      <c r="H5" s="10" t="s">
        <v>89</v>
      </c>
      <c r="I5" s="60">
        <v>0</v>
      </c>
      <c r="J5" s="49">
        <f>IF(H5="м.п.",(IF(C5="∅",INDEX(Арм_масса!$A$2:$B$16,MATCH(Заполнить!D5,[0]!Диаметр_арматуры),2),IF(C5="-",INDEX(Сорт.пласт!$B$2:$AB$41,MATCH(Заполнить!D5,Сорт.пласт!$A$2:$A$41,0),MATCH(Заполнить!E5,Сорт.пласт!$B$1:$AB$1,0)),IF(C5="",INDEX(Сорт_уг_равн!$B$2:$X$25,MATCH(D5,Сорт_уг_равн!$A$2:$A$25,0),MATCH(E5,Сорт_уг_равн!$B$1:$X$1,0)),INDEX(Сорт_уг_не_равн!$B$2:$O$24,MATCH(Заполнить!D5,Сорт_уг_не_равн!$A$2:$A$24,0),MATCH(Заполнить!E5,Сорт_уг_не_равн!$B$1:$O$1,0)))))),IF(C5="∅",INDEX(Арм_масса!$A$2:$B$16,MATCH(Заполнить!D5,[0]!Диаметр_арматуры),2),IF(C5="-",INDEX(Сорт.пласт!$B$2:$AB$41,MATCH(Заполнить!D5,Сорт.пласт!$A$2:$A$41,0),MATCH(Заполнить!E5,Сорт.пласт!$B$1:$AB$1,0)),IF(C5="",INDEX(Сорт_уг_равн!$B$2:$X$25,MATCH(D5,Сорт_уг_равн!$A$2:$A$25,0),MATCH(E5,Сорт_уг_равн!$B$1:$X$1,0)),INDEX(Сорт_уг_не_равн!$B$2:$O$24,MATCH(Заполнить!D5,Сорт_уг_не_равн!$A$2:$A$24,0),MATCH(Заполнить!E5,Сорт_уг_не_равн!$B$1:$O$1,0)))))*G5*0.01)</f>
        <v>7.9000000000000001E-2</v>
      </c>
      <c r="K5" s="49"/>
      <c r="L5" s="7"/>
      <c r="M5" s="7"/>
    </row>
    <row r="6" spans="1:13" ht="22.7" customHeight="1" x14ac:dyDescent="0.2">
      <c r="A6" s="12"/>
      <c r="B6" s="60">
        <f t="shared" si="0"/>
        <v>5</v>
      </c>
      <c r="C6" s="46" t="s">
        <v>3</v>
      </c>
      <c r="D6" s="47">
        <v>18</v>
      </c>
      <c r="E6" s="48" t="s">
        <v>10</v>
      </c>
      <c r="F6" s="10" t="s">
        <v>16</v>
      </c>
      <c r="G6" s="56">
        <v>20</v>
      </c>
      <c r="H6" s="10" t="s">
        <v>89</v>
      </c>
      <c r="I6" s="60">
        <v>1</v>
      </c>
      <c r="J6" s="49">
        <f>IF(H6="м.п.",(IF(C6="∅",INDEX(Арм_масса!$A$2:$B$16,MATCH(Заполнить!D6,[0]!Диаметр_арматуры),2),IF(C6="-",INDEX(Сорт.пласт!$B$2:$AB$41,MATCH(Заполнить!D6,Сорт.пласт!$A$2:$A$41,0),MATCH(Заполнить!E6,Сорт.пласт!$B$1:$AB$1,0)),IF(C6="",INDEX(Сорт_уг_равн!$B$2:$X$25,MATCH(D6,Сорт_уг_равн!$A$2:$A$25,0),MATCH(E6,Сорт_уг_равн!$B$1:$X$1,0)),INDEX(Сорт_уг_не_равн!$B$2:$O$24,MATCH(Заполнить!D6,Сорт_уг_не_равн!$A$2:$A$24,0),MATCH(Заполнить!E6,Сорт_уг_не_равн!$B$1:$O$1,0)))))),IF(C6="∅",INDEX(Арм_масса!$A$2:$B$16,MATCH(Заполнить!D6,[0]!Диаметр_арматуры),2),IF(C6="-",INDEX(Сорт.пласт!$B$2:$AB$41,MATCH(Заполнить!D6,Сорт.пласт!$A$2:$A$41,0),MATCH(Заполнить!E6,Сорт.пласт!$B$1:$AB$1,0)),IF(C6="",INDEX(Сорт_уг_равн!$B$2:$X$25,MATCH(D6,Сорт_уг_равн!$A$2:$A$25,0),MATCH(E6,Сорт_уг_равн!$B$1:$X$1,0)),INDEX(Сорт_уг_не_равн!$B$2:$O$24,MATCH(Заполнить!D6,Сорт_уг_не_равн!$A$2:$A$24,0),MATCH(Заполнить!E6,Сорт_уг_не_равн!$B$1:$O$1,0)))))*G6*0.01)</f>
        <v>0.4</v>
      </c>
      <c r="K6" s="49"/>
      <c r="L6" s="7"/>
      <c r="M6" s="7"/>
    </row>
    <row r="7" spans="1:13" ht="22.7" customHeight="1" x14ac:dyDescent="0.2">
      <c r="A7" s="12"/>
      <c r="B7" s="60">
        <f t="shared" ref="B7:B12" si="1">IF(A7&lt;&gt;0,1,B6+1)</f>
        <v>6</v>
      </c>
      <c r="C7" s="46" t="s">
        <v>3</v>
      </c>
      <c r="D7" s="47">
        <v>18</v>
      </c>
      <c r="E7" s="48" t="s">
        <v>10</v>
      </c>
      <c r="F7" s="10"/>
      <c r="G7" s="56"/>
      <c r="H7" s="10" t="s">
        <v>62</v>
      </c>
      <c r="I7" s="60">
        <v>1</v>
      </c>
      <c r="J7" s="49">
        <f>IF(H7="м.п.",(IF(C7="∅",INDEX(Арм_масса!$A$2:$B$16,MATCH(Заполнить!D7,[0]!Диаметр_арматуры),2),IF(C7="-",INDEX(Сорт.пласт!$B$2:$AB$41,MATCH(Заполнить!D7,Сорт.пласт!$A$2:$A$41,0),MATCH(Заполнить!E7,Сорт.пласт!$B$1:$AB$1,0)),IF(C7="",INDEX(Сорт_уг_равн!$B$2:$X$25,MATCH(D7,Сорт_уг_равн!$A$2:$A$25,0),MATCH(E7,Сорт_уг_равн!$B$1:$X$1,0)),INDEX(Сорт_уг_не_равн!$B$2:$O$24,MATCH(Заполнить!D7,Сорт_уг_не_равн!$A$2:$A$24,0),MATCH(Заполнить!E7,Сорт_уг_не_равн!$B$1:$O$1,0)))))),IF(C7="∅",INDEX(Арм_масса!$A$2:$B$16,MATCH(Заполнить!D7,[0]!Диаметр_арматуры),2),IF(C7="-",INDEX(Сорт.пласт!$B$2:$AB$41,MATCH(Заполнить!D7,Сорт.пласт!$A$2:$A$41,0),MATCH(Заполнить!E7,Сорт.пласт!$B$1:$AB$1,0)),IF(C7="",INDEX(Сорт_уг_равн!$B$2:$X$25,MATCH(D7,Сорт_уг_равн!$A$2:$A$25,0),MATCH(E7,Сорт_уг_равн!$B$1:$X$1,0)),INDEX(Сорт_уг_не_равн!$B$2:$O$24,MATCH(Заполнить!D7,Сорт_уг_не_равн!$A$2:$A$24,0),MATCH(Заполнить!E7,Сорт_уг_не_равн!$B$1:$O$1,0)))))*G7*0.01)</f>
        <v>2</v>
      </c>
      <c r="K7" s="49"/>
      <c r="L7" s="7"/>
      <c r="M7" s="7"/>
    </row>
    <row r="8" spans="1:13" ht="22.7" customHeight="1" x14ac:dyDescent="0.2">
      <c r="A8" s="12" t="s">
        <v>92</v>
      </c>
      <c r="B8" s="60">
        <f t="shared" si="1"/>
        <v>1</v>
      </c>
      <c r="C8" s="46" t="s">
        <v>3</v>
      </c>
      <c r="D8" s="47">
        <v>8</v>
      </c>
      <c r="E8" s="48" t="s">
        <v>10</v>
      </c>
      <c r="F8" s="10" t="s">
        <v>16</v>
      </c>
      <c r="G8" s="56">
        <v>54</v>
      </c>
      <c r="H8" s="10" t="s">
        <v>89</v>
      </c>
      <c r="I8" s="60">
        <v>1</v>
      </c>
      <c r="J8" s="49">
        <f>IF(H8="м.п.",(IF(C8="∅",INDEX(Арм_масса!$A$2:$B$16,MATCH(Заполнить!D8,[0]!Диаметр_арматуры),2),IF(C8="-",INDEX(Сорт.пласт!$B$2:$AB$41,MATCH(Заполнить!D8,Сорт.пласт!$A$2:$A$41,0),MATCH(Заполнить!E8,Сорт.пласт!$B$1:$AB$1,0)),IF(C8="",INDEX(Сорт_уг_равн!$B$2:$X$25,MATCH(D8,Сорт_уг_равн!$A$2:$A$25,0),MATCH(E8,Сорт_уг_равн!$B$1:$X$1,0)),INDEX(Сорт_уг_не_равн!$B$2:$O$24,MATCH(Заполнить!D8,Сорт_уг_не_равн!$A$2:$A$24,0),MATCH(Заполнить!E8,Сорт_уг_не_равн!$B$1:$O$1,0)))))),IF(C8="∅",INDEX(Арм_масса!$A$2:$B$16,MATCH(Заполнить!D8,[0]!Диаметр_арматуры),2),IF(C8="-",INDEX(Сорт.пласт!$B$2:$AB$41,MATCH(Заполнить!D8,Сорт.пласт!$A$2:$A$41,0),MATCH(Заполнить!E8,Сорт.пласт!$B$1:$AB$1,0)),IF(C8="",INDEX(Сорт_уг_равн!$B$2:$X$25,MATCH(D8,Сорт_уг_равн!$A$2:$A$25,0),MATCH(E8,Сорт_уг_равн!$B$1:$X$1,0)),INDEX(Сорт_уг_не_равн!$B$2:$O$24,MATCH(Заполнить!D8,Сорт_уг_не_равн!$A$2:$A$24,0),MATCH(Заполнить!E8,Сорт_уг_не_равн!$B$1:$O$1,0)))))*G8*0.01)</f>
        <v>0.21330000000000002</v>
      </c>
      <c r="K8" s="49">
        <f t="shared" ref="K8" si="2">I8*J8+IF(AND(A9=0,B9&gt;1),I9*J9,0)+IF(AND(A10=0,B10&gt;2),I10*J10,0)+IF(AND(A11=0,B11&gt;3),I11*J11,0)+IF(AND(A12=0,B12&gt;4),I12*J12,0)+IF(AND(A13=0,B13&gt;5),I13*J13,0)</f>
        <v>22.955299999999998</v>
      </c>
      <c r="L8" s="7"/>
      <c r="M8" s="7"/>
    </row>
    <row r="9" spans="1:13" ht="22.7" customHeight="1" x14ac:dyDescent="0.2">
      <c r="A9" s="12"/>
      <c r="B9" s="60">
        <f t="shared" si="1"/>
        <v>2</v>
      </c>
      <c r="C9" s="46" t="s">
        <v>3</v>
      </c>
      <c r="D9" s="47">
        <v>28</v>
      </c>
      <c r="E9" s="48" t="s">
        <v>93</v>
      </c>
      <c r="F9" s="10" t="s">
        <v>16</v>
      </c>
      <c r="G9" s="56">
        <v>440</v>
      </c>
      <c r="H9" s="10" t="s">
        <v>89</v>
      </c>
      <c r="I9" s="60">
        <v>1</v>
      </c>
      <c r="J9" s="49">
        <f>IF(H9="м.п.",(IF(C9="∅",INDEX(Арм_масса!$A$2:$B$16,MATCH(Заполнить!D9,[0]!Диаметр_арматуры),2),IF(C9="-",INDEX(Сорт.пласт!$B$2:$AB$41,MATCH(Заполнить!D9,Сорт.пласт!$A$2:$A$41,0),MATCH(Заполнить!E9,Сорт.пласт!$B$1:$AB$1,0)),IF(C9="",INDEX(Сорт_уг_равн!$B$2:$X$25,MATCH(D9,Сорт_уг_равн!$A$2:$A$25,0),MATCH(E9,Сорт_уг_равн!$B$1:$X$1,0)),INDEX(Сорт_уг_не_равн!$B$2:$O$24,MATCH(Заполнить!D9,Сорт_уг_не_равн!$A$2:$A$24,0),MATCH(Заполнить!E9,Сорт_уг_не_равн!$B$1:$O$1,0)))))),IF(C9="∅",INDEX(Арм_масса!$A$2:$B$16,MATCH(Заполнить!D9,[0]!Диаметр_арматуры),2),IF(C9="-",INDEX(Сорт.пласт!$B$2:$AB$41,MATCH(Заполнить!D9,Сорт.пласт!$A$2:$A$41,0),MATCH(Заполнить!E9,Сорт.пласт!$B$1:$AB$1,0)),IF(C9="",INDEX(Сорт_уг_равн!$B$2:$X$25,MATCH(D9,Сорт_уг_равн!$A$2:$A$25,0),MATCH(E9,Сорт_уг_равн!$B$1:$X$1,0)),INDEX(Сорт_уг_не_равн!$B$2:$O$24,MATCH(Заполнить!D9,Сорт_уг_не_равн!$A$2:$A$24,0),MATCH(Заполнить!E9,Сорт_уг_не_равн!$B$1:$O$1,0)))))*G9*0.01)</f>
        <v>21.251999999999999</v>
      </c>
      <c r="K9" s="49"/>
      <c r="L9" s="7"/>
      <c r="M9" s="7"/>
    </row>
    <row r="10" spans="1:13" ht="22.7" customHeight="1" x14ac:dyDescent="0.2">
      <c r="A10" s="12"/>
      <c r="B10" s="60">
        <f t="shared" si="1"/>
        <v>3</v>
      </c>
      <c r="C10" s="46" t="s">
        <v>3</v>
      </c>
      <c r="D10" s="47">
        <v>22</v>
      </c>
      <c r="E10" s="48" t="s">
        <v>10</v>
      </c>
      <c r="F10" s="10" t="s">
        <v>16</v>
      </c>
      <c r="G10" s="56">
        <v>50</v>
      </c>
      <c r="H10" s="10" t="s">
        <v>89</v>
      </c>
      <c r="I10" s="60">
        <v>1</v>
      </c>
      <c r="J10" s="49">
        <f>IF(H10="м.п.",(IF(C10="∅",INDEX(Арм_масса!$A$2:$B$16,MATCH(Заполнить!D10,[0]!Диаметр_арматуры),2),IF(C10="-",INDEX(Сорт.пласт!$B$2:$AB$41,MATCH(Заполнить!D10,Сорт.пласт!$A$2:$A$41,0),MATCH(Заполнить!E10,Сорт.пласт!$B$1:$AB$1,0)),IF(C10="",INDEX(Сорт_уг_равн!$B$2:$X$25,MATCH(D10,Сорт_уг_равн!$A$2:$A$25,0),MATCH(E10,Сорт_уг_равн!$B$1:$X$1,0)),INDEX(Сорт_уг_не_равн!$B$2:$O$24,MATCH(Заполнить!D10,Сорт_уг_не_равн!$A$2:$A$24,0),MATCH(Заполнить!E10,Сорт_уг_не_равн!$B$1:$O$1,0)))))),IF(C10="∅",INDEX(Арм_масса!$A$2:$B$16,MATCH(Заполнить!D10,[0]!Диаметр_арматуры),2),IF(C10="-",INDEX(Сорт.пласт!$B$2:$AB$41,MATCH(Заполнить!D10,Сорт.пласт!$A$2:$A$41,0),MATCH(Заполнить!E10,Сорт.пласт!$B$1:$AB$1,0)),IF(C10="",INDEX(Сорт_уг_равн!$B$2:$X$25,MATCH(D10,Сорт_уг_равн!$A$2:$A$25,0),MATCH(E10,Сорт_уг_равн!$B$1:$X$1,0)),INDEX(Сорт_уг_не_равн!$B$2:$O$24,MATCH(Заполнить!D10,Сорт_уг_не_равн!$A$2:$A$24,0),MATCH(Заполнить!E10,Сорт_уг_не_равн!$B$1:$O$1,0)))))*G10*0.01)</f>
        <v>1.49</v>
      </c>
      <c r="K10" s="49"/>
      <c r="L10" s="7"/>
      <c r="M10" s="7"/>
    </row>
    <row r="11" spans="1:13" ht="22.7" customHeight="1" x14ac:dyDescent="0.2">
      <c r="A11" s="12" t="s">
        <v>94</v>
      </c>
      <c r="B11" s="60">
        <f t="shared" si="1"/>
        <v>1</v>
      </c>
      <c r="C11" s="46" t="s">
        <v>3</v>
      </c>
      <c r="D11" s="47">
        <v>4</v>
      </c>
      <c r="E11" s="48" t="s">
        <v>10</v>
      </c>
      <c r="F11" s="10" t="s">
        <v>16</v>
      </c>
      <c r="G11" s="56">
        <v>440</v>
      </c>
      <c r="H11" s="10" t="s">
        <v>89</v>
      </c>
      <c r="I11" s="60">
        <v>1</v>
      </c>
      <c r="J11" s="49">
        <f>IF(H11="м.п.",(IF(C11="∅",INDEX(Арм_масса!$A$2:$B$16,MATCH(Заполнить!D11,[0]!Диаметр_арматуры),2),IF(C11="-",INDEX(Сорт.пласт!$B$2:$AB$41,MATCH(Заполнить!D11,Сорт.пласт!$A$2:$A$41,0),MATCH(Заполнить!E11,Сорт.пласт!$B$1:$AB$1,0)),IF(C11="",INDEX(Сорт_уг_равн!$B$2:$X$25,MATCH(D11,Сорт_уг_равн!$A$2:$A$25,0),MATCH(E11,Сорт_уг_равн!$B$1:$X$1,0)),INDEX(Сорт_уг_не_равн!$B$2:$O$24,MATCH(Заполнить!D11,Сорт_уг_не_равн!$A$2:$A$24,0),MATCH(Заполнить!E11,Сорт_уг_не_равн!$B$1:$O$1,0)))))),IF(C11="∅",INDEX(Арм_масса!$A$2:$B$16,MATCH(Заполнить!D11,[0]!Диаметр_арматуры),2),IF(C11="-",INDEX(Сорт.пласт!$B$2:$AB$41,MATCH(Заполнить!D11,Сорт.пласт!$A$2:$A$41,0),MATCH(Заполнить!E11,Сорт.пласт!$B$1:$AB$1,0)),IF(C11="",INDEX(Сорт_уг_равн!$B$2:$X$25,MATCH(D11,Сорт_уг_равн!$A$2:$A$25,0),MATCH(E11,Сорт_уг_равн!$B$1:$X$1,0)),INDEX(Сорт_уг_не_равн!$B$2:$O$24,MATCH(Заполнить!D11,Сорт_уг_не_равн!$A$2:$A$24,0),MATCH(Заполнить!E11,Сорт_уг_не_равн!$B$1:$O$1,0)))))*G11*0.01)</f>
        <v>0.43560000000000004</v>
      </c>
      <c r="K11" s="49">
        <f t="shared" ref="K11" si="3">I11*J11+IF(AND(A12=0,B12&gt;1),I12*J12,0)+IF(AND(A13=0,B13&gt;2),I13*J13,0)+IF(AND(A14=0,B14&gt;3),I14*J14,0)+IF(AND(A15=0,B15&gt;4),I15*J15,0)+IF(AND(A16=0,B16&gt;5),I16*J16,0)</f>
        <v>6.4306000000000001</v>
      </c>
      <c r="L11" s="7"/>
      <c r="M11" s="7"/>
    </row>
    <row r="12" spans="1:13" ht="22.7" customHeight="1" x14ac:dyDescent="0.2">
      <c r="A12" s="12"/>
      <c r="B12" s="60">
        <f t="shared" si="1"/>
        <v>2</v>
      </c>
      <c r="C12" s="46" t="s">
        <v>3</v>
      </c>
      <c r="D12" s="47">
        <v>36</v>
      </c>
      <c r="E12" s="48" t="s">
        <v>10</v>
      </c>
      <c r="F12" s="10" t="s">
        <v>16</v>
      </c>
      <c r="G12" s="56">
        <v>50</v>
      </c>
      <c r="H12" s="10" t="s">
        <v>89</v>
      </c>
      <c r="I12" s="60">
        <v>1</v>
      </c>
      <c r="J12" s="49">
        <f>IF(H12="м.п.",(IF(C12="∅",INDEX(Арм_масса!$A$2:$B$16,MATCH(Заполнить!D12,[0]!Диаметр_арматуры),2),IF(C12="-",INDEX(Сорт.пласт!$B$2:$AB$41,MATCH(Заполнить!D12,Сорт.пласт!$A$2:$A$41,0),MATCH(Заполнить!E12,Сорт.пласт!$B$1:$AB$1,0)),IF(C12="",INDEX(Сорт_уг_равн!$B$2:$X$25,MATCH(D12,Сорт_уг_равн!$A$2:$A$25,0),MATCH(E12,Сорт_уг_равн!$B$1:$X$1,0)),INDEX(Сорт_уг_не_равн!$B$2:$O$24,MATCH(Заполнить!D12,Сорт_уг_не_равн!$A$2:$A$24,0),MATCH(Заполнить!E12,Сорт_уг_не_равн!$B$1:$O$1,0)))))),IF(C12="∅",INDEX(Арм_масса!$A$2:$B$16,MATCH(Заполнить!D12,[0]!Диаметр_арматуры),2),IF(C12="-",INDEX(Сорт.пласт!$B$2:$AB$41,MATCH(Заполнить!D12,Сорт.пласт!$A$2:$A$41,0),MATCH(Заполнить!E12,Сорт.пласт!$B$1:$AB$1,0)),IF(C12="",INDEX(Сорт_уг_равн!$B$2:$X$25,MATCH(D12,Сорт_уг_равн!$A$2:$A$25,0),MATCH(E12,Сорт_уг_равн!$B$1:$X$1,0)),INDEX(Сорт_уг_не_равн!$B$2:$O$24,MATCH(Заполнить!D12,Сорт_уг_не_равн!$A$2:$A$24,0),MATCH(Заполнить!E12,Сорт_уг_не_равн!$B$1:$O$1,0)))))*G12*0.01)</f>
        <v>3.9950000000000001</v>
      </c>
      <c r="K12" s="49"/>
      <c r="L12" s="7"/>
      <c r="M12" s="7"/>
    </row>
    <row r="13" spans="1:13" ht="22.7" customHeight="1" x14ac:dyDescent="0.2">
      <c r="A13" s="12"/>
      <c r="B13" s="60">
        <f t="shared" ref="B13:B18" si="4">IF(A13&lt;&gt;0,1,B12+1)</f>
        <v>3</v>
      </c>
      <c r="C13" s="46" t="s">
        <v>3</v>
      </c>
      <c r="D13" s="47">
        <v>18</v>
      </c>
      <c r="E13" s="48" t="s">
        <v>10</v>
      </c>
      <c r="F13" s="10"/>
      <c r="G13" s="56"/>
      <c r="H13" s="10" t="s">
        <v>62</v>
      </c>
      <c r="I13" s="60">
        <v>1</v>
      </c>
      <c r="J13" s="49">
        <f>IF(H13="м.п.",(IF(C13="∅",INDEX(Арм_масса!$A$2:$B$16,MATCH(Заполнить!D13,[0]!Диаметр_арматуры),2),IF(C13="-",INDEX(Сорт.пласт!$B$2:$AB$41,MATCH(Заполнить!D13,Сорт.пласт!$A$2:$A$41,0),MATCH(Заполнить!E13,Сорт.пласт!$B$1:$AB$1,0)),IF(C13="",INDEX(Сорт_уг_равн!$B$2:$X$25,MATCH(D13,Сорт_уг_равн!$A$2:$A$25,0),MATCH(E13,Сорт_уг_равн!$B$1:$X$1,0)),INDEX(Сорт_уг_не_равн!$B$2:$O$24,MATCH(Заполнить!D13,Сорт_уг_не_равн!$A$2:$A$24,0),MATCH(Заполнить!E13,Сорт_уг_не_равн!$B$1:$O$1,0)))))),IF(C13="∅",INDEX(Арм_масса!$A$2:$B$16,MATCH(Заполнить!D13,[0]!Диаметр_арматуры),2),IF(C13="-",INDEX(Сорт.пласт!$B$2:$AB$41,MATCH(Заполнить!D13,Сорт.пласт!$A$2:$A$41,0),MATCH(Заполнить!E13,Сорт.пласт!$B$1:$AB$1,0)),IF(C13="",INDEX(Сорт_уг_равн!$B$2:$X$25,MATCH(D13,Сорт_уг_равн!$A$2:$A$25,0),MATCH(E13,Сорт_уг_равн!$B$1:$X$1,0)),INDEX(Сорт_уг_не_равн!$B$2:$O$24,MATCH(Заполнить!D13,Сорт_уг_не_равн!$A$2:$A$24,0),MATCH(Заполнить!E13,Сорт_уг_не_равн!$B$1:$O$1,0)))))*G13*0.01)</f>
        <v>2</v>
      </c>
      <c r="K13" s="49"/>
      <c r="L13" s="7"/>
      <c r="M13" s="7"/>
    </row>
    <row r="14" spans="1:13" ht="22.7" customHeight="1" x14ac:dyDescent="0.2">
      <c r="A14" s="12" t="s">
        <v>95</v>
      </c>
      <c r="B14" s="60">
        <f t="shared" si="4"/>
        <v>1</v>
      </c>
      <c r="C14" s="46" t="s">
        <v>3</v>
      </c>
      <c r="D14" s="47">
        <v>12</v>
      </c>
      <c r="E14" s="48" t="s">
        <v>10</v>
      </c>
      <c r="F14" s="10" t="s">
        <v>16</v>
      </c>
      <c r="G14" s="56">
        <v>120</v>
      </c>
      <c r="H14" s="10" t="s">
        <v>89</v>
      </c>
      <c r="I14" s="60">
        <v>1</v>
      </c>
      <c r="J14" s="49">
        <f>IF(H14="м.п.",(IF(C14="∅",INDEX(Арм_масса!$A$2:$B$16,MATCH(Заполнить!D14,[0]!Диаметр_арматуры),2),IF(C14="-",INDEX(Сорт.пласт!$B$2:$AB$41,MATCH(Заполнить!D14,Сорт.пласт!$A$2:$A$41,0),MATCH(Заполнить!E14,Сорт.пласт!$B$1:$AB$1,0)),IF(C14="",INDEX(Сорт_уг_равн!$B$2:$X$25,MATCH(D14,Сорт_уг_равн!$A$2:$A$25,0),MATCH(E14,Сорт_уг_равн!$B$1:$X$1,0)),INDEX(Сорт_уг_не_равн!$B$2:$O$24,MATCH(Заполнить!D14,Сорт_уг_не_равн!$A$2:$A$24,0),MATCH(Заполнить!E14,Сорт_уг_не_равн!$B$1:$O$1,0)))))),IF(C14="∅",INDEX(Арм_масса!$A$2:$B$16,MATCH(Заполнить!D14,[0]!Диаметр_арматуры),2),IF(C14="-",INDEX(Сорт.пласт!$B$2:$AB$41,MATCH(Заполнить!D14,Сорт.пласт!$A$2:$A$41,0),MATCH(Заполнить!E14,Сорт.пласт!$B$1:$AB$1,0)),IF(C14="",INDEX(Сорт_уг_равн!$B$2:$X$25,MATCH(D14,Сорт_уг_равн!$A$2:$A$25,0),MATCH(E14,Сорт_уг_равн!$B$1:$X$1,0)),INDEX(Сорт_уг_не_равн!$B$2:$O$24,MATCH(Заполнить!D14,Сорт_уг_не_равн!$A$2:$A$24,0),MATCH(Заполнить!E14,Сорт_уг_не_равн!$B$1:$O$1,0)))))*G14*0.01)</f>
        <v>1.0656000000000001</v>
      </c>
      <c r="K14" s="49">
        <f t="shared" ref="K14" si="5">I14*J14+IF(AND(A15=0,B15&gt;1),I15*J15,0)+IF(AND(A16=0,B16&gt;2),I16*J16,0)+IF(AND(A17=0,B17&gt;3),I17*J17,0)+IF(AND(A18=0,B18&gt;4),I18*J18,0)+IF(AND(A19=0,B19&gt;5),I19*J19,0)</f>
        <v>9.1286000000000005</v>
      </c>
      <c r="L14" s="7"/>
      <c r="M14" s="7"/>
    </row>
    <row r="15" spans="1:13" ht="22.7" customHeight="1" x14ac:dyDescent="0.2">
      <c r="A15" s="12"/>
      <c r="B15" s="60">
        <f t="shared" si="4"/>
        <v>2</v>
      </c>
      <c r="C15" s="46" t="s">
        <v>3</v>
      </c>
      <c r="D15" s="47">
        <v>20</v>
      </c>
      <c r="E15" s="48" t="s">
        <v>96</v>
      </c>
      <c r="F15" s="10" t="s">
        <v>16</v>
      </c>
      <c r="G15" s="56">
        <v>200</v>
      </c>
      <c r="H15" s="10" t="s">
        <v>89</v>
      </c>
      <c r="I15" s="60">
        <v>1</v>
      </c>
      <c r="J15" s="49">
        <f>IF(H15="м.п.",(IF(C15="∅",INDEX(Арм_масса!$A$2:$B$16,MATCH(Заполнить!D15,[0]!Диаметр_арматуры),2),IF(C15="-",INDEX(Сорт.пласт!$B$2:$AB$41,MATCH(Заполнить!D15,Сорт.пласт!$A$2:$A$41,0),MATCH(Заполнить!E15,Сорт.пласт!$B$1:$AB$1,0)),IF(C15="",INDEX(Сорт_уг_равн!$B$2:$X$25,MATCH(D15,Сорт_уг_равн!$A$2:$A$25,0),MATCH(E15,Сорт_уг_равн!$B$1:$X$1,0)),INDEX(Сорт_уг_не_равн!$B$2:$O$24,MATCH(Заполнить!D15,Сорт_уг_не_равн!$A$2:$A$24,0),MATCH(Заполнить!E15,Сорт_уг_не_равн!$B$1:$O$1,0)))))),IF(C15="∅",INDEX(Арм_масса!$A$2:$B$16,MATCH(Заполнить!D15,[0]!Диаметр_арматуры),2),IF(C15="-",INDEX(Сорт.пласт!$B$2:$AB$41,MATCH(Заполнить!D15,Сорт.пласт!$A$2:$A$41,0),MATCH(Заполнить!E15,Сорт.пласт!$B$1:$AB$1,0)),IF(C15="",INDEX(Сорт_уг_равн!$B$2:$X$25,MATCH(D15,Сорт_уг_равн!$A$2:$A$25,0),MATCH(E15,Сорт_уг_равн!$B$1:$X$1,0)),INDEX(Сорт_уг_не_равн!$B$2:$O$24,MATCH(Заполнить!D15,Сорт_уг_не_равн!$A$2:$A$24,0),MATCH(Заполнить!E15,Сорт_уг_не_равн!$B$1:$O$1,0)))))*G15*0.01)</f>
        <v>4.9400000000000004</v>
      </c>
      <c r="K15" s="49"/>
    </row>
    <row r="16" spans="1:13" ht="22.7" customHeight="1" x14ac:dyDescent="0.2">
      <c r="A16" s="12"/>
      <c r="B16" s="60">
        <f t="shared" si="4"/>
        <v>3</v>
      </c>
      <c r="C16" s="46" t="s">
        <v>3</v>
      </c>
      <c r="D16" s="47">
        <v>16</v>
      </c>
      <c r="E16" s="48" t="s">
        <v>10</v>
      </c>
      <c r="F16" s="10" t="s">
        <v>16</v>
      </c>
      <c r="G16" s="56">
        <v>50</v>
      </c>
      <c r="H16" s="10" t="s">
        <v>89</v>
      </c>
      <c r="I16" s="60">
        <v>1</v>
      </c>
      <c r="J16" s="49">
        <f>IF(H16="м.п.",(IF(C16="∅",INDEX(Арм_масса!$A$2:$B$16,MATCH(Заполнить!D16,[0]!Диаметр_арматуры),2),IF(C16="-",INDEX(Сорт.пласт!$B$2:$AB$41,MATCH(Заполнить!D16,Сорт.пласт!$A$2:$A$41,0),MATCH(Заполнить!E16,Сорт.пласт!$B$1:$AB$1,0)),IF(C16="",INDEX(Сорт_уг_равн!$B$2:$X$25,MATCH(D16,Сорт_уг_равн!$A$2:$A$25,0),MATCH(E16,Сорт_уг_равн!$B$1:$X$1,0)),INDEX(Сорт_уг_не_равн!$B$2:$O$24,MATCH(Заполнить!D16,Сорт_уг_не_равн!$A$2:$A$24,0),MATCH(Заполнить!E16,Сорт_уг_не_равн!$B$1:$O$1,0)))))),IF(C16="∅",INDEX(Арм_масса!$A$2:$B$16,MATCH(Заполнить!D16,[0]!Диаметр_арматуры),2),IF(C16="-",INDEX(Сорт.пласт!$B$2:$AB$41,MATCH(Заполнить!D16,Сорт.пласт!$A$2:$A$41,0),MATCH(Заполнить!E16,Сорт.пласт!$B$1:$AB$1,0)),IF(C16="",INDEX(Сорт_уг_равн!$B$2:$X$25,MATCH(D16,Сорт_уг_равн!$A$2:$A$25,0),MATCH(E16,Сорт_уг_равн!$B$1:$X$1,0)),INDEX(Сорт_уг_не_равн!$B$2:$O$24,MATCH(Заполнить!D16,Сорт_уг_не_равн!$A$2:$A$24,0),MATCH(Заполнить!E16,Сорт_уг_не_равн!$B$1:$O$1,0)))))*G16*0.01)</f>
        <v>0.79</v>
      </c>
      <c r="K16" s="49"/>
    </row>
    <row r="17" spans="1:11" ht="22.7" customHeight="1" x14ac:dyDescent="0.2">
      <c r="A17" s="12"/>
      <c r="B17" s="60">
        <f t="shared" si="4"/>
        <v>4</v>
      </c>
      <c r="C17" s="46" t="s">
        <v>3</v>
      </c>
      <c r="D17" s="47">
        <v>18</v>
      </c>
      <c r="E17" s="48" t="s">
        <v>10</v>
      </c>
      <c r="F17" s="10" t="s">
        <v>16</v>
      </c>
      <c r="G17" s="56">
        <v>100</v>
      </c>
      <c r="H17" s="10" t="s">
        <v>89</v>
      </c>
      <c r="I17" s="60">
        <v>1</v>
      </c>
      <c r="J17" s="49">
        <f>IF(H17="м.п.",(IF(C17="∅",INDEX(Арм_масса!$A$2:$B$16,MATCH(Заполнить!D17,[0]!Диаметр_арматуры),2),IF(C17="-",INDEX(Сорт.пласт!$B$2:$AB$41,MATCH(Заполнить!D17,Сорт.пласт!$A$2:$A$41,0),MATCH(Заполнить!E17,Сорт.пласт!$B$1:$AB$1,0)),IF(C17="",INDEX(Сорт_уг_равн!$B$2:$X$25,MATCH(D17,Сорт_уг_равн!$A$2:$A$25,0),MATCH(E17,Сорт_уг_равн!$B$1:$X$1,0)),INDEX(Сорт_уг_не_равн!$B$2:$O$24,MATCH(Заполнить!D17,Сорт_уг_не_равн!$A$2:$A$24,0),MATCH(Заполнить!E17,Сорт_уг_не_равн!$B$1:$O$1,0)))))),IF(C17="∅",INDEX(Арм_масса!$A$2:$B$16,MATCH(Заполнить!D17,[0]!Диаметр_арматуры),2),IF(C17="-",INDEX(Сорт.пласт!$B$2:$AB$41,MATCH(Заполнить!D17,Сорт.пласт!$A$2:$A$41,0),MATCH(Заполнить!E17,Сорт.пласт!$B$1:$AB$1,0)),IF(C17="",INDEX(Сорт_уг_равн!$B$2:$X$25,MATCH(D17,Сорт_уг_равн!$A$2:$A$25,0),MATCH(E17,Сорт_уг_равн!$B$1:$X$1,0)),INDEX(Сорт_уг_не_равн!$B$2:$O$24,MATCH(Заполнить!D17,Сорт_уг_не_равн!$A$2:$A$24,0),MATCH(Заполнить!E17,Сорт_уг_не_равн!$B$1:$O$1,0)))))*G17*0.01)</f>
        <v>2</v>
      </c>
      <c r="K17" s="49"/>
    </row>
    <row r="18" spans="1:11" ht="22.7" customHeight="1" x14ac:dyDescent="0.2">
      <c r="A18" s="12"/>
      <c r="B18" s="60">
        <f t="shared" si="4"/>
        <v>5</v>
      </c>
      <c r="C18" s="46" t="s">
        <v>3</v>
      </c>
      <c r="D18" s="47">
        <v>6</v>
      </c>
      <c r="E18" s="48" t="s">
        <v>10</v>
      </c>
      <c r="F18" s="10" t="s">
        <v>16</v>
      </c>
      <c r="G18" s="56">
        <v>150</v>
      </c>
      <c r="H18" s="10" t="s">
        <v>89</v>
      </c>
      <c r="I18" s="60">
        <v>1</v>
      </c>
      <c r="J18" s="49">
        <f>IF(H18="м.п.",(IF(C18="∅",INDEX(Арм_масса!$A$2:$B$16,MATCH(Заполнить!D18,[0]!Диаметр_арматуры),2),IF(C18="-",INDEX(Сорт.пласт!$B$2:$AB$41,MATCH(Заполнить!D18,Сорт.пласт!$A$2:$A$41,0),MATCH(Заполнить!E18,Сорт.пласт!$B$1:$AB$1,0)),IF(C18="",INDEX(Сорт_уг_равн!$B$2:$X$25,MATCH(D18,Сорт_уг_равн!$A$2:$A$25,0),MATCH(E18,Сорт_уг_равн!$B$1:$X$1,0)),INDEX(Сорт_уг_не_равн!$B$2:$O$24,MATCH(Заполнить!D18,Сорт_уг_не_равн!$A$2:$A$24,0),MATCH(Заполнить!E18,Сорт_уг_не_равн!$B$1:$O$1,0)))))),IF(C18="∅",INDEX(Арм_масса!$A$2:$B$16,MATCH(Заполнить!D18,[0]!Диаметр_арматуры),2),IF(C18="-",INDEX(Сорт.пласт!$B$2:$AB$41,MATCH(Заполнить!D18,Сорт.пласт!$A$2:$A$41,0),MATCH(Заполнить!E18,Сорт.пласт!$B$1:$AB$1,0)),IF(C18="",INDEX(Сорт_уг_равн!$B$2:$X$25,MATCH(D18,Сорт_уг_равн!$A$2:$A$25,0),MATCH(E18,Сорт_уг_равн!$B$1:$X$1,0)),INDEX(Сорт_уг_не_равн!$B$2:$O$24,MATCH(Заполнить!D18,Сорт_уг_не_равн!$A$2:$A$24,0),MATCH(Заполнить!E18,Сорт_уг_не_равн!$B$1:$O$1,0)))))*G18*0.01)</f>
        <v>0.33299999999999996</v>
      </c>
      <c r="K18" s="49"/>
    </row>
    <row r="19" spans="1:11" ht="22.7" customHeight="1" x14ac:dyDescent="0.2"/>
    <row r="20" spans="1:11" ht="22.7" customHeight="1" x14ac:dyDescent="0.2"/>
    <row r="21" spans="1:11" ht="22.7" customHeight="1" x14ac:dyDescent="0.2"/>
    <row r="22" spans="1:11" ht="22.7" customHeight="1" x14ac:dyDescent="0.2"/>
    <row r="23" spans="1:11" ht="22.7" customHeight="1" x14ac:dyDescent="0.2"/>
    <row r="24" spans="1:11" ht="22.7" customHeight="1" x14ac:dyDescent="0.2"/>
    <row r="25" spans="1:11" ht="22.7" customHeight="1" x14ac:dyDescent="0.2"/>
    <row r="26" spans="1:11" ht="22.7" customHeight="1" x14ac:dyDescent="0.2"/>
    <row r="27" spans="1:11" ht="22.7" customHeight="1" x14ac:dyDescent="0.2"/>
    <row r="28" spans="1:11" ht="22.7" customHeight="1" x14ac:dyDescent="0.2"/>
    <row r="29" spans="1:11" ht="22.7" customHeight="1" x14ac:dyDescent="0.2"/>
    <row r="30" spans="1:11" ht="22.7" customHeight="1" x14ac:dyDescent="0.2"/>
    <row r="31" spans="1:11" ht="22.7" customHeight="1" x14ac:dyDescent="0.2"/>
    <row r="32" spans="1:11" ht="22.7" customHeight="1" x14ac:dyDescent="0.2"/>
    <row r="33" ht="22.7" customHeight="1" x14ac:dyDescent="0.2"/>
    <row r="34" ht="22.7" customHeight="1" x14ac:dyDescent="0.2"/>
    <row r="35" ht="22.7" customHeight="1" x14ac:dyDescent="0.2"/>
    <row r="36" ht="22.7" customHeight="1" x14ac:dyDescent="0.2"/>
    <row r="37" ht="22.7" customHeight="1" x14ac:dyDescent="0.2"/>
  </sheetData>
  <dataConsolidate/>
  <mergeCells count="1">
    <mergeCell ref="C1:H1"/>
  </mergeCells>
  <dataValidations disablePrompts="1" count="1">
    <dataValidation type="list" allowBlank="1" showInputMessage="1" showErrorMessage="1" prompt="∅     Арматура_x000a_—    Полоса_x000a_     ∟ равнополочный_x000a_     ∟ не равнополочный_x000a_" sqref="C2:C18">
      <formula1>профиль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IF(C2="∅",Диаметр_арматуры,IF(C2="-",Сорт.пласт!$A$2:$A$41,IF(C2="",Сорт_уг_равн!$A$2:$A$25,IF(C2="L",Сорт_уг_не_равн!$A$2:$A$24,#REF!))))</xm:f>
          </x14:formula1>
          <xm:sqref>D2:D18</xm:sqref>
        </x14:dataValidation>
        <x14:dataValidation type="list" allowBlank="1" showInputMessage="1" showErrorMessage="1">
          <x14:formula1>
            <xm:f>IF(C2="∅",Класс_арматуры,IF(C2="-",Сорт.пласт!$B$1:$AB$1,IF(C2="",Сорт_уг_равн!$B$1:$X$1,IF(C2="L",Сорт_уг_не_равн!$B$1:$O$1,#REF!))))</xm:f>
          </x14:formula1>
          <xm:sqref>E2:E18</xm:sqref>
        </x14:dataValidation>
        <x14:dataValidation type="list" showInputMessage="1" showErrorMessage="1">
          <x14:formula1>
            <xm:f>Размерность!$A$1:$A$3</xm:f>
          </x14:formula1>
          <xm:sqref>H2:H18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"/>
  <sheetViews>
    <sheetView workbookViewId="0">
      <selection activeCell="B5" sqref="B5"/>
    </sheetView>
  </sheetViews>
  <sheetFormatPr defaultRowHeight="15" x14ac:dyDescent="0.25"/>
  <cols>
    <col min="1" max="2" width="9.140625" style="4"/>
    <col min="3" max="3" width="34.42578125" style="4" customWidth="1"/>
    <col min="4" max="4" width="29" customWidth="1"/>
  </cols>
  <sheetData>
    <row r="2" spans="1:4" x14ac:dyDescent="0.25">
      <c r="A2" s="3">
        <v>1</v>
      </c>
      <c r="B2" s="4" t="s">
        <v>3</v>
      </c>
      <c r="C2" s="4" t="s">
        <v>21</v>
      </c>
    </row>
    <row r="3" spans="1:4" x14ac:dyDescent="0.25">
      <c r="A3" s="4">
        <v>2</v>
      </c>
      <c r="B3" s="3" t="s">
        <v>27</v>
      </c>
      <c r="C3" s="4" t="s">
        <v>18</v>
      </c>
      <c r="D3" t="s">
        <v>25</v>
      </c>
    </row>
    <row r="4" spans="1:4" x14ac:dyDescent="0.25">
      <c r="A4" s="4">
        <v>3</v>
      </c>
      <c r="B4" s="3" t="s">
        <v>22</v>
      </c>
      <c r="C4" s="4" t="s">
        <v>19</v>
      </c>
      <c r="D4" t="s">
        <v>23</v>
      </c>
    </row>
    <row r="5" spans="1:4" x14ac:dyDescent="0.25">
      <c r="A5" s="4">
        <v>4</v>
      </c>
      <c r="B5" s="3" t="s">
        <v>26</v>
      </c>
      <c r="C5" s="4" t="s">
        <v>20</v>
      </c>
      <c r="D5" t="s">
        <v>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33" sqref="B33"/>
    </sheetView>
  </sheetViews>
  <sheetFormatPr defaultRowHeight="15" x14ac:dyDescent="0.25"/>
  <cols>
    <col min="1" max="1" width="9.140625" style="4"/>
    <col min="2" max="2" width="20.7109375" style="4" customWidth="1"/>
    <col min="3" max="3" width="34.85546875" customWidth="1"/>
  </cols>
  <sheetData>
    <row r="1" spans="1:3" x14ac:dyDescent="0.25">
      <c r="A1" s="5" t="s">
        <v>4</v>
      </c>
      <c r="B1" s="5" t="s">
        <v>5</v>
      </c>
      <c r="C1" s="6" t="s">
        <v>13</v>
      </c>
    </row>
    <row r="2" spans="1:3" x14ac:dyDescent="0.25">
      <c r="A2" s="5">
        <v>1</v>
      </c>
      <c r="B2" s="5" t="s">
        <v>6</v>
      </c>
      <c r="C2" s="6" t="s">
        <v>11</v>
      </c>
    </row>
    <row r="3" spans="1:3" x14ac:dyDescent="0.25">
      <c r="A3" s="5">
        <v>2</v>
      </c>
      <c r="B3" s="5" t="s">
        <v>7</v>
      </c>
      <c r="C3" s="6" t="s">
        <v>11</v>
      </c>
    </row>
    <row r="4" spans="1:3" x14ac:dyDescent="0.25">
      <c r="A4" s="5">
        <v>3</v>
      </c>
      <c r="B4" s="5" t="s">
        <v>8</v>
      </c>
      <c r="C4" s="6" t="s">
        <v>11</v>
      </c>
    </row>
    <row r="5" spans="1:3" x14ac:dyDescent="0.25">
      <c r="A5" s="5">
        <v>4</v>
      </c>
      <c r="B5" s="5" t="s">
        <v>10</v>
      </c>
      <c r="C5" s="6" t="s">
        <v>12</v>
      </c>
    </row>
    <row r="6" spans="1:3" x14ac:dyDescent="0.25">
      <c r="A6" s="5">
        <v>5</v>
      </c>
      <c r="B6" s="5" t="s">
        <v>9</v>
      </c>
      <c r="C6" s="6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1" sqref="A11"/>
    </sheetView>
  </sheetViews>
  <sheetFormatPr defaultRowHeight="14.25" x14ac:dyDescent="0.2"/>
  <cols>
    <col min="1" max="2" width="15.7109375" style="7" customWidth="1"/>
    <col min="3" max="16384" width="9.140625" style="1"/>
  </cols>
  <sheetData>
    <row r="1" spans="1:2" ht="28.5" x14ac:dyDescent="0.2">
      <c r="A1" s="7" t="s">
        <v>14</v>
      </c>
      <c r="B1" s="7" t="s">
        <v>15</v>
      </c>
    </row>
    <row r="2" spans="1:2" x14ac:dyDescent="0.2">
      <c r="A2" s="7">
        <v>4</v>
      </c>
      <c r="B2" s="7">
        <v>9.9000000000000005E-2</v>
      </c>
    </row>
    <row r="3" spans="1:2" x14ac:dyDescent="0.2">
      <c r="A3" s="7">
        <v>6</v>
      </c>
      <c r="B3" s="7">
        <v>0.222</v>
      </c>
    </row>
    <row r="4" spans="1:2" x14ac:dyDescent="0.2">
      <c r="A4" s="7">
        <v>8</v>
      </c>
      <c r="B4" s="7">
        <v>0.39500000000000002</v>
      </c>
    </row>
    <row r="5" spans="1:2" x14ac:dyDescent="0.2">
      <c r="A5" s="7">
        <v>10</v>
      </c>
      <c r="B5" s="7">
        <v>0.61699999999999999</v>
      </c>
    </row>
    <row r="6" spans="1:2" x14ac:dyDescent="0.2">
      <c r="A6" s="7">
        <v>12</v>
      </c>
      <c r="B6" s="7">
        <v>0.88800000000000001</v>
      </c>
    </row>
    <row r="7" spans="1:2" x14ac:dyDescent="0.2">
      <c r="A7" s="7">
        <v>14</v>
      </c>
      <c r="B7" s="7">
        <v>1.21</v>
      </c>
    </row>
    <row r="8" spans="1:2" x14ac:dyDescent="0.2">
      <c r="A8" s="7">
        <v>16</v>
      </c>
      <c r="B8" s="7">
        <v>1.58</v>
      </c>
    </row>
    <row r="9" spans="1:2" x14ac:dyDescent="0.2">
      <c r="A9" s="7">
        <v>18</v>
      </c>
      <c r="B9" s="7">
        <v>2</v>
      </c>
    </row>
    <row r="10" spans="1:2" x14ac:dyDescent="0.2">
      <c r="A10" s="7">
        <v>20</v>
      </c>
      <c r="B10" s="7">
        <v>2.4700000000000002</v>
      </c>
    </row>
    <row r="11" spans="1:2" x14ac:dyDescent="0.2">
      <c r="A11" s="7">
        <v>22</v>
      </c>
      <c r="B11" s="7">
        <v>2.98</v>
      </c>
    </row>
    <row r="12" spans="1:2" x14ac:dyDescent="0.2">
      <c r="A12" s="7">
        <v>25</v>
      </c>
      <c r="B12" s="7">
        <v>3.85</v>
      </c>
    </row>
    <row r="13" spans="1:2" x14ac:dyDescent="0.2">
      <c r="A13" s="7">
        <v>28</v>
      </c>
      <c r="B13" s="7">
        <v>4.83</v>
      </c>
    </row>
    <row r="14" spans="1:2" x14ac:dyDescent="0.2">
      <c r="A14" s="7">
        <v>32</v>
      </c>
      <c r="B14" s="7">
        <v>6.31</v>
      </c>
    </row>
    <row r="15" spans="1:2" x14ac:dyDescent="0.2">
      <c r="A15" s="7">
        <v>36</v>
      </c>
      <c r="B15" s="7">
        <v>7.99</v>
      </c>
    </row>
    <row r="16" spans="1:2" x14ac:dyDescent="0.2">
      <c r="A16" s="7">
        <v>40</v>
      </c>
      <c r="B16" s="7">
        <v>9.8699999999999992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A2" zoomScaleNormal="100" workbookViewId="0">
      <selection activeCell="AD13" sqref="AD13"/>
    </sheetView>
  </sheetViews>
  <sheetFormatPr defaultRowHeight="15" x14ac:dyDescent="0.25"/>
  <cols>
    <col min="29" max="29" width="10.28515625" bestFit="1" customWidth="1"/>
  </cols>
  <sheetData>
    <row r="1" spans="1:32" ht="42.75" x14ac:dyDescent="0.25">
      <c r="A1" s="17" t="s">
        <v>28</v>
      </c>
      <c r="B1" s="18" t="s">
        <v>29</v>
      </c>
      <c r="C1" s="18" t="s">
        <v>30</v>
      </c>
      <c r="D1" s="18" t="s">
        <v>31</v>
      </c>
      <c r="E1" s="18" t="s">
        <v>32</v>
      </c>
      <c r="F1" s="18" t="s">
        <v>33</v>
      </c>
      <c r="G1" s="18" t="s">
        <v>34</v>
      </c>
      <c r="H1" s="18" t="s">
        <v>35</v>
      </c>
      <c r="I1" s="18" t="s">
        <v>36</v>
      </c>
      <c r="J1" s="18" t="s">
        <v>35</v>
      </c>
      <c r="K1" s="18" t="s">
        <v>37</v>
      </c>
      <c r="L1" s="18" t="s">
        <v>38</v>
      </c>
      <c r="M1" s="18" t="s">
        <v>39</v>
      </c>
      <c r="N1" s="18" t="s">
        <v>40</v>
      </c>
      <c r="O1" s="18" t="s">
        <v>41</v>
      </c>
      <c r="P1" s="18" t="s">
        <v>42</v>
      </c>
      <c r="Q1" s="18" t="s">
        <v>43</v>
      </c>
      <c r="R1" s="18" t="s">
        <v>44</v>
      </c>
      <c r="S1" s="18" t="s">
        <v>45</v>
      </c>
      <c r="T1" s="18" t="s">
        <v>46</v>
      </c>
      <c r="U1" s="18" t="s">
        <v>47</v>
      </c>
      <c r="V1" s="18" t="s">
        <v>48</v>
      </c>
      <c r="W1" s="18" t="s">
        <v>49</v>
      </c>
      <c r="X1" s="18" t="s">
        <v>50</v>
      </c>
      <c r="Y1" s="18" t="s">
        <v>51</v>
      </c>
      <c r="Z1" s="18" t="s">
        <v>64</v>
      </c>
      <c r="AA1" s="18" t="s">
        <v>52</v>
      </c>
      <c r="AB1" s="18" t="s">
        <v>53</v>
      </c>
      <c r="AC1" s="19"/>
      <c r="AD1" s="20"/>
      <c r="AE1" s="20"/>
      <c r="AF1" s="20"/>
    </row>
    <row r="2" spans="1:32" x14ac:dyDescent="0.25">
      <c r="A2" s="21">
        <v>10</v>
      </c>
      <c r="B2" s="22"/>
      <c r="C2" s="22">
        <v>0.39300000000000002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17"/>
      <c r="AC2" s="23"/>
      <c r="AD2" s="20"/>
      <c r="AE2" s="20"/>
      <c r="AF2" s="20"/>
    </row>
    <row r="3" spans="1:32" x14ac:dyDescent="0.25">
      <c r="A3" s="21">
        <v>12</v>
      </c>
      <c r="B3" s="22">
        <v>0.377</v>
      </c>
      <c r="C3" s="22">
        <v>0.47099999999999997</v>
      </c>
      <c r="D3" s="22">
        <v>0.56499999999999995</v>
      </c>
      <c r="E3" s="22"/>
      <c r="F3" s="22">
        <v>0.754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3"/>
      <c r="AD3" s="20"/>
      <c r="AE3" s="20"/>
      <c r="AF3" s="20"/>
    </row>
    <row r="4" spans="1:32" x14ac:dyDescent="0.25">
      <c r="A4" s="21">
        <v>14</v>
      </c>
      <c r="B4" s="22"/>
      <c r="C4" s="22"/>
      <c r="D4" s="22">
        <v>0.65900000000000003</v>
      </c>
      <c r="E4" s="22"/>
      <c r="F4" s="22">
        <v>0.879</v>
      </c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3"/>
      <c r="AD4" s="20"/>
      <c r="AE4" s="20"/>
      <c r="AF4" s="20"/>
    </row>
    <row r="5" spans="1:32" x14ac:dyDescent="0.25">
      <c r="A5" s="21">
        <v>15</v>
      </c>
      <c r="B5" s="22"/>
      <c r="C5" s="22">
        <v>0.58899999999999997</v>
      </c>
      <c r="D5" s="22">
        <v>0.70699999999999996</v>
      </c>
      <c r="E5" s="22"/>
      <c r="F5" s="22">
        <v>0.94199999999999995</v>
      </c>
      <c r="G5" s="22"/>
      <c r="H5" s="22">
        <v>1.1779999999999999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3"/>
      <c r="AD5" s="20"/>
      <c r="AE5" s="20"/>
      <c r="AF5" s="20"/>
    </row>
    <row r="6" spans="1:32" x14ac:dyDescent="0.25">
      <c r="A6" s="21">
        <v>16</v>
      </c>
      <c r="B6" s="22">
        <v>0.502</v>
      </c>
      <c r="C6" s="22">
        <v>0.628</v>
      </c>
      <c r="D6" s="22">
        <v>0.754</v>
      </c>
      <c r="E6" s="22">
        <v>0.879</v>
      </c>
      <c r="F6" s="22">
        <v>1.0049999999999999</v>
      </c>
      <c r="G6" s="22">
        <v>1.1299999999999999</v>
      </c>
      <c r="H6" s="22">
        <v>1.256</v>
      </c>
      <c r="I6" s="22">
        <v>1.3819999999999999</v>
      </c>
      <c r="J6" s="22">
        <v>1.5069999999999999</v>
      </c>
      <c r="K6" s="22">
        <v>1.758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3"/>
      <c r="AD6" s="20"/>
      <c r="AE6" s="20"/>
      <c r="AF6" s="20"/>
    </row>
    <row r="7" spans="1:32" x14ac:dyDescent="0.25">
      <c r="A7" s="21">
        <v>18</v>
      </c>
      <c r="B7" s="22">
        <v>0.56499999999999995</v>
      </c>
      <c r="C7" s="22">
        <v>0.70699999999999996</v>
      </c>
      <c r="D7" s="22">
        <v>0.84799999999999998</v>
      </c>
      <c r="E7" s="22">
        <v>0.98899999999999999</v>
      </c>
      <c r="F7" s="22">
        <v>1.1299999999999999</v>
      </c>
      <c r="G7" s="22">
        <v>1.272</v>
      </c>
      <c r="H7" s="22">
        <v>1.413</v>
      </c>
      <c r="I7" s="22">
        <v>1.554</v>
      </c>
      <c r="J7" s="22">
        <v>1.696</v>
      </c>
      <c r="K7" s="22">
        <v>1.978</v>
      </c>
      <c r="L7" s="22"/>
      <c r="M7" s="22">
        <v>2.2599999999999998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3"/>
      <c r="AD7" s="20"/>
      <c r="AE7" s="20"/>
      <c r="AF7" s="20"/>
    </row>
    <row r="8" spans="1:32" x14ac:dyDescent="0.25">
      <c r="A8" s="21">
        <v>20</v>
      </c>
      <c r="B8" s="22">
        <v>0.628</v>
      </c>
      <c r="C8" s="22">
        <v>0.78500000000000003</v>
      </c>
      <c r="D8" s="22">
        <v>0.94199999999999995</v>
      </c>
      <c r="E8" s="22">
        <v>1.099</v>
      </c>
      <c r="F8" s="22">
        <v>1.256</v>
      </c>
      <c r="G8" s="22">
        <v>1.413</v>
      </c>
      <c r="H8" s="22">
        <v>1.57</v>
      </c>
      <c r="I8" s="22">
        <v>1.7270000000000001</v>
      </c>
      <c r="J8" s="22">
        <v>1.8839999999999999</v>
      </c>
      <c r="K8" s="22">
        <v>2.198</v>
      </c>
      <c r="L8" s="22">
        <v>2.355</v>
      </c>
      <c r="M8" s="22">
        <v>2.512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3"/>
      <c r="AD8" s="20"/>
      <c r="AE8" s="20"/>
      <c r="AF8" s="20"/>
    </row>
    <row r="9" spans="1:32" x14ac:dyDescent="0.25">
      <c r="A9" s="21">
        <v>22</v>
      </c>
      <c r="B9" s="22">
        <v>0.69099999999999995</v>
      </c>
      <c r="C9" s="22">
        <v>0.86399999999999999</v>
      </c>
      <c r="D9" s="22">
        <v>1.036</v>
      </c>
      <c r="E9" s="22">
        <v>1.2090000000000001</v>
      </c>
      <c r="F9" s="22">
        <v>1.3819999999999999</v>
      </c>
      <c r="G9" s="22">
        <v>1.554</v>
      </c>
      <c r="H9" s="22">
        <v>1.7270000000000001</v>
      </c>
      <c r="I9" s="22">
        <v>1.9</v>
      </c>
      <c r="J9" s="22">
        <v>2.0720000000000001</v>
      </c>
      <c r="K9" s="22">
        <v>2.4180000000000001</v>
      </c>
      <c r="L9" s="22"/>
      <c r="M9" s="22">
        <v>2.7629999999999999</v>
      </c>
      <c r="N9" s="22">
        <v>3.109</v>
      </c>
      <c r="O9" s="22">
        <v>3.4540000000000002</v>
      </c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3"/>
      <c r="AD9" s="20"/>
      <c r="AE9" s="20"/>
      <c r="AF9" s="20"/>
    </row>
    <row r="10" spans="1:32" x14ac:dyDescent="0.25">
      <c r="A10" s="21">
        <v>25</v>
      </c>
      <c r="B10" s="22">
        <v>0.78500000000000003</v>
      </c>
      <c r="C10" s="22">
        <v>0.98099999999999998</v>
      </c>
      <c r="D10" s="22">
        <v>1.1779999999999999</v>
      </c>
      <c r="E10" s="22">
        <v>1.3740000000000001</v>
      </c>
      <c r="F10" s="22">
        <v>1.57</v>
      </c>
      <c r="G10" s="22">
        <v>1.766</v>
      </c>
      <c r="H10" s="22">
        <v>1.9630000000000001</v>
      </c>
      <c r="I10" s="22">
        <v>2.1589999999999998</v>
      </c>
      <c r="J10" s="22">
        <v>2.355</v>
      </c>
      <c r="K10" s="22">
        <v>2.7480000000000002</v>
      </c>
      <c r="L10" s="22">
        <v>2.944</v>
      </c>
      <c r="M10" s="22">
        <v>3.14</v>
      </c>
      <c r="N10" s="22">
        <v>3.5329999999999999</v>
      </c>
      <c r="O10" s="22">
        <v>3.9249999999999998</v>
      </c>
      <c r="P10" s="22">
        <v>4.3179999999999996</v>
      </c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3"/>
      <c r="AD10" s="20"/>
      <c r="AE10" s="20"/>
      <c r="AF10" s="20"/>
    </row>
    <row r="11" spans="1:32" x14ac:dyDescent="0.25">
      <c r="A11" s="21">
        <v>28</v>
      </c>
      <c r="B11" s="22">
        <v>0.879</v>
      </c>
      <c r="C11" s="22">
        <v>1.099</v>
      </c>
      <c r="D11" s="22">
        <v>1.319</v>
      </c>
      <c r="E11" s="22">
        <v>1.5389999999999999</v>
      </c>
      <c r="F11" s="22">
        <v>1.758</v>
      </c>
      <c r="G11" s="22">
        <v>1.978</v>
      </c>
      <c r="H11" s="22">
        <v>2.198</v>
      </c>
      <c r="I11" s="22">
        <v>2.4180000000000001</v>
      </c>
      <c r="J11" s="22">
        <v>2.6379999999999999</v>
      </c>
      <c r="K11" s="22">
        <v>3.077</v>
      </c>
      <c r="L11" s="22"/>
      <c r="M11" s="22">
        <v>3.5169999999999999</v>
      </c>
      <c r="N11" s="22">
        <v>3.956</v>
      </c>
      <c r="O11" s="22">
        <v>4.3959999999999999</v>
      </c>
      <c r="P11" s="22">
        <v>4.8360000000000003</v>
      </c>
      <c r="Q11" s="22">
        <v>5.4950000000000001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3"/>
      <c r="AD11" s="20"/>
      <c r="AE11" s="20"/>
      <c r="AF11" s="20"/>
    </row>
    <row r="12" spans="1:32" x14ac:dyDescent="0.25">
      <c r="A12" s="21">
        <v>30</v>
      </c>
      <c r="B12" s="22">
        <v>0.94199999999999995</v>
      </c>
      <c r="C12" s="22">
        <v>1.1779999999999999</v>
      </c>
      <c r="D12" s="22">
        <v>1.413</v>
      </c>
      <c r="E12" s="22">
        <v>1.649</v>
      </c>
      <c r="F12" s="22">
        <v>1.8839999999999999</v>
      </c>
      <c r="G12" s="22">
        <v>2.12</v>
      </c>
      <c r="H12" s="22">
        <v>2.355</v>
      </c>
      <c r="I12" s="22">
        <v>2.5910000000000002</v>
      </c>
      <c r="J12" s="22">
        <v>2.8260000000000001</v>
      </c>
      <c r="K12" s="22">
        <v>3.2970000000000002</v>
      </c>
      <c r="L12" s="22">
        <v>3.5329999999999999</v>
      </c>
      <c r="M12" s="22">
        <v>3.7679999999999998</v>
      </c>
      <c r="N12" s="22">
        <v>4.2389999999999999</v>
      </c>
      <c r="O12" s="22">
        <v>4.71</v>
      </c>
      <c r="P12" s="22">
        <v>5.181</v>
      </c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3"/>
      <c r="AD12" s="20"/>
      <c r="AE12" s="20"/>
      <c r="AF12" s="20"/>
    </row>
    <row r="13" spans="1:32" x14ac:dyDescent="0.25">
      <c r="A13" s="21">
        <v>32</v>
      </c>
      <c r="B13" s="22">
        <v>1.0049999999999999</v>
      </c>
      <c r="C13" s="22">
        <v>1.256</v>
      </c>
      <c r="D13" s="22">
        <v>1.5069999999999999</v>
      </c>
      <c r="E13" s="22">
        <v>1.758</v>
      </c>
      <c r="F13" s="22">
        <v>2.0099999999999998</v>
      </c>
      <c r="G13" s="22">
        <v>2.2610000000000001</v>
      </c>
      <c r="H13" s="22">
        <v>2.512</v>
      </c>
      <c r="I13" s="22">
        <v>2.7629999999999999</v>
      </c>
      <c r="J13" s="22">
        <v>3.0139999999999998</v>
      </c>
      <c r="K13" s="22">
        <v>3.5169999999999999</v>
      </c>
      <c r="L13" s="22"/>
      <c r="M13" s="22">
        <v>4.0190000000000001</v>
      </c>
      <c r="N13" s="22">
        <v>4.5220000000000002</v>
      </c>
      <c r="O13" s="22">
        <v>5.024</v>
      </c>
      <c r="P13" s="22">
        <v>5.5259999999999998</v>
      </c>
      <c r="Q13" s="22">
        <v>6.28</v>
      </c>
      <c r="R13" s="22">
        <v>7.0339999999999998</v>
      </c>
      <c r="S13" s="22">
        <v>7.5359999999999996</v>
      </c>
      <c r="T13" s="22"/>
      <c r="U13" s="22"/>
      <c r="V13" s="22"/>
      <c r="W13" s="22"/>
      <c r="X13" s="22"/>
      <c r="Y13" s="22"/>
      <c r="Z13" s="22"/>
      <c r="AA13" s="22"/>
      <c r="AB13" s="22"/>
      <c r="AC13" s="23"/>
      <c r="AD13" s="20"/>
      <c r="AE13" s="20"/>
      <c r="AF13" s="20"/>
    </row>
    <row r="14" spans="1:32" x14ac:dyDescent="0.25">
      <c r="A14" s="21">
        <v>35</v>
      </c>
      <c r="B14" s="22">
        <v>1.1000000000000001</v>
      </c>
      <c r="C14" s="22">
        <v>1.3740000000000001</v>
      </c>
      <c r="D14" s="22">
        <v>1.649</v>
      </c>
      <c r="E14" s="22"/>
      <c r="F14" s="22">
        <v>2.198</v>
      </c>
      <c r="G14" s="22"/>
      <c r="H14" s="22">
        <v>2.7480000000000002</v>
      </c>
      <c r="I14" s="22"/>
      <c r="J14" s="22">
        <v>3.2970000000000002</v>
      </c>
      <c r="K14" s="22"/>
      <c r="L14" s="22">
        <v>4.1210000000000004</v>
      </c>
      <c r="M14" s="22"/>
      <c r="N14" s="22"/>
      <c r="O14" s="22">
        <v>5.4950000000000001</v>
      </c>
      <c r="P14" s="22"/>
      <c r="Q14" s="22">
        <v>6.8689999999999998</v>
      </c>
      <c r="R14" s="22"/>
      <c r="S14" s="22">
        <v>8.2430000000000003</v>
      </c>
      <c r="T14" s="22"/>
      <c r="U14" s="22"/>
      <c r="V14" s="22"/>
      <c r="W14" s="22"/>
      <c r="X14" s="22"/>
      <c r="Y14" s="22"/>
      <c r="Z14" s="22"/>
      <c r="AA14" s="22"/>
      <c r="AB14" s="22"/>
      <c r="AC14" s="23"/>
      <c r="AD14" s="20"/>
      <c r="AE14" s="20"/>
      <c r="AF14" s="20"/>
    </row>
    <row r="15" spans="1:32" x14ac:dyDescent="0.25">
      <c r="A15" s="21">
        <v>36</v>
      </c>
      <c r="B15" s="22">
        <v>1.1299999999999999</v>
      </c>
      <c r="C15" s="22">
        <v>1.413</v>
      </c>
      <c r="D15" s="22">
        <v>1.696</v>
      </c>
      <c r="E15" s="22">
        <v>1.978</v>
      </c>
      <c r="F15" s="22">
        <v>2.2610000000000001</v>
      </c>
      <c r="G15" s="22">
        <v>2.5430000000000001</v>
      </c>
      <c r="H15" s="22">
        <v>2.8260000000000001</v>
      </c>
      <c r="I15" s="22">
        <v>3.109</v>
      </c>
      <c r="J15" s="22">
        <v>3.391</v>
      </c>
      <c r="K15" s="22">
        <v>3.956</v>
      </c>
      <c r="L15" s="22"/>
      <c r="M15" s="22">
        <v>4.5220000000000002</v>
      </c>
      <c r="N15" s="22">
        <v>5.0869999999999997</v>
      </c>
      <c r="O15" s="22">
        <v>5.6520000000000001</v>
      </c>
      <c r="P15" s="22">
        <v>6.2169999999999996</v>
      </c>
      <c r="Q15" s="22">
        <v>7.0650000000000004</v>
      </c>
      <c r="R15" s="22">
        <v>7.9130000000000003</v>
      </c>
      <c r="S15" s="22">
        <v>8.4779999999999998</v>
      </c>
      <c r="T15" s="22"/>
      <c r="U15" s="22"/>
      <c r="V15" s="22"/>
      <c r="W15" s="22"/>
      <c r="X15" s="22"/>
      <c r="Y15" s="22"/>
      <c r="Z15" s="22"/>
      <c r="AA15" s="22"/>
      <c r="AB15" s="22"/>
      <c r="AC15" s="23"/>
      <c r="AD15" s="20"/>
      <c r="AE15" s="20"/>
      <c r="AF15" s="20"/>
    </row>
    <row r="16" spans="1:32" x14ac:dyDescent="0.25">
      <c r="A16" s="21">
        <v>40</v>
      </c>
      <c r="B16" s="22">
        <v>1.256</v>
      </c>
      <c r="C16" s="22">
        <v>1.57</v>
      </c>
      <c r="D16" s="22">
        <v>1.8839999999999999</v>
      </c>
      <c r="E16" s="22">
        <v>2.198</v>
      </c>
      <c r="F16" s="22">
        <v>2.512</v>
      </c>
      <c r="G16" s="22">
        <v>2.8260000000000001</v>
      </c>
      <c r="H16" s="22">
        <v>3.14</v>
      </c>
      <c r="I16" s="22">
        <v>3.4540000000000002</v>
      </c>
      <c r="J16" s="22">
        <v>3.7679999999999998</v>
      </c>
      <c r="K16" s="22">
        <v>4.3959999999999999</v>
      </c>
      <c r="L16" s="22">
        <v>4.71</v>
      </c>
      <c r="M16" s="22">
        <v>5.024</v>
      </c>
      <c r="N16" s="22">
        <v>5.6520000000000001</v>
      </c>
      <c r="O16" s="22">
        <v>6.28</v>
      </c>
      <c r="P16" s="22">
        <v>6.9080000000000004</v>
      </c>
      <c r="Q16" s="22">
        <v>7.85</v>
      </c>
      <c r="R16" s="22">
        <v>8.7919999999999998</v>
      </c>
      <c r="S16" s="22">
        <v>9.42</v>
      </c>
      <c r="T16" s="22">
        <v>10.048</v>
      </c>
      <c r="U16" s="22"/>
      <c r="V16" s="22"/>
      <c r="W16" s="22"/>
      <c r="X16" s="22"/>
      <c r="Y16" s="22"/>
      <c r="Z16" s="22"/>
      <c r="AA16" s="22"/>
      <c r="AB16" s="22"/>
      <c r="AC16" s="23"/>
      <c r="AD16" s="20"/>
      <c r="AE16" s="20"/>
      <c r="AF16" s="20"/>
    </row>
    <row r="17" spans="1:32" x14ac:dyDescent="0.25">
      <c r="A17" s="21">
        <v>45</v>
      </c>
      <c r="B17" s="22">
        <v>1.413</v>
      </c>
      <c r="C17" s="22">
        <v>1.766</v>
      </c>
      <c r="D17" s="22">
        <v>2.12</v>
      </c>
      <c r="E17" s="22">
        <v>2.4729999999999999</v>
      </c>
      <c r="F17" s="22">
        <v>2.8260000000000001</v>
      </c>
      <c r="G17" s="22">
        <v>3.1789999999999998</v>
      </c>
      <c r="H17" s="22">
        <v>3.5329999999999999</v>
      </c>
      <c r="I17" s="22">
        <v>3.8860000000000001</v>
      </c>
      <c r="J17" s="22">
        <v>4.2389999999999999</v>
      </c>
      <c r="K17" s="22">
        <v>4.9459999999999997</v>
      </c>
      <c r="L17" s="22">
        <v>5.2990000000000004</v>
      </c>
      <c r="M17" s="22">
        <v>5.6520000000000001</v>
      </c>
      <c r="N17" s="22">
        <v>6.359</v>
      </c>
      <c r="O17" s="22">
        <v>7.0650000000000004</v>
      </c>
      <c r="P17" s="22">
        <v>7.7720000000000002</v>
      </c>
      <c r="Q17" s="22">
        <v>8.8309999999999995</v>
      </c>
      <c r="R17" s="22">
        <v>9.891</v>
      </c>
      <c r="S17" s="22">
        <v>10.598000000000001</v>
      </c>
      <c r="T17" s="22">
        <v>11.304</v>
      </c>
      <c r="U17" s="22"/>
      <c r="V17" s="22">
        <v>12.717000000000001</v>
      </c>
      <c r="W17" s="22"/>
      <c r="X17" s="22"/>
      <c r="Y17" s="22"/>
      <c r="Z17" s="22"/>
      <c r="AA17" s="22"/>
      <c r="AB17" s="22"/>
      <c r="AC17" s="23"/>
      <c r="AD17" s="20"/>
      <c r="AE17" s="20"/>
      <c r="AF17" s="20"/>
    </row>
    <row r="18" spans="1:32" x14ac:dyDescent="0.25">
      <c r="A18" s="21">
        <v>50</v>
      </c>
      <c r="B18" s="22">
        <v>1.57</v>
      </c>
      <c r="C18" s="22">
        <v>1.9630000000000001</v>
      </c>
      <c r="D18" s="22">
        <v>2.355</v>
      </c>
      <c r="E18" s="22">
        <v>2.7480000000000002</v>
      </c>
      <c r="F18" s="22">
        <v>3.14</v>
      </c>
      <c r="G18" s="22">
        <v>3.5329999999999999</v>
      </c>
      <c r="H18" s="22">
        <v>3.9249999999999998</v>
      </c>
      <c r="I18" s="22">
        <v>4.3179999999999996</v>
      </c>
      <c r="J18" s="22">
        <v>4.71</v>
      </c>
      <c r="K18" s="22">
        <v>5.4950000000000001</v>
      </c>
      <c r="L18" s="22">
        <v>5.8879999999999999</v>
      </c>
      <c r="M18" s="22">
        <v>6.28</v>
      </c>
      <c r="N18" s="22">
        <v>7.0650000000000004</v>
      </c>
      <c r="O18" s="22">
        <v>7.85</v>
      </c>
      <c r="P18" s="22">
        <v>8.6349999999999998</v>
      </c>
      <c r="Q18" s="22">
        <v>9.8130000000000006</v>
      </c>
      <c r="R18" s="22">
        <v>10.99</v>
      </c>
      <c r="S18" s="22">
        <v>11.775</v>
      </c>
      <c r="T18" s="22">
        <v>12.56</v>
      </c>
      <c r="U18" s="22"/>
      <c r="V18" s="22">
        <v>14.13</v>
      </c>
      <c r="W18" s="22"/>
      <c r="X18" s="22"/>
      <c r="Y18" s="22"/>
      <c r="Z18" s="22"/>
      <c r="AA18" s="22"/>
      <c r="AB18" s="22"/>
      <c r="AC18" s="23"/>
      <c r="AD18" s="20"/>
      <c r="AE18" s="20"/>
      <c r="AF18" s="20"/>
    </row>
    <row r="19" spans="1:32" x14ac:dyDescent="0.25">
      <c r="A19" s="21">
        <v>55</v>
      </c>
      <c r="B19" s="22"/>
      <c r="C19" s="22">
        <v>2.1589999999999998</v>
      </c>
      <c r="D19" s="22">
        <v>2.5910000000000002</v>
      </c>
      <c r="E19" s="22">
        <v>3.0219999999999998</v>
      </c>
      <c r="F19" s="22">
        <v>3.4540000000000002</v>
      </c>
      <c r="G19" s="22">
        <v>3.8860000000000001</v>
      </c>
      <c r="H19" s="22">
        <v>4.3179999999999996</v>
      </c>
      <c r="I19" s="22">
        <v>4.7489999999999997</v>
      </c>
      <c r="J19" s="22">
        <v>5.181</v>
      </c>
      <c r="K19" s="22">
        <v>6.0449999999999999</v>
      </c>
      <c r="L19" s="22"/>
      <c r="M19" s="22">
        <v>6.9080000000000004</v>
      </c>
      <c r="N19" s="22">
        <v>7.7720000000000002</v>
      </c>
      <c r="O19" s="22">
        <v>8.6349999999999998</v>
      </c>
      <c r="P19" s="22">
        <v>9.4990000000000006</v>
      </c>
      <c r="Q19" s="22">
        <v>10.794</v>
      </c>
      <c r="R19" s="22">
        <v>12.089</v>
      </c>
      <c r="S19" s="22">
        <v>12.952999999999999</v>
      </c>
      <c r="T19" s="22">
        <v>13.816000000000001</v>
      </c>
      <c r="U19" s="22"/>
      <c r="V19" s="22">
        <v>15.542999999999999</v>
      </c>
      <c r="W19" s="22"/>
      <c r="X19" s="22"/>
      <c r="Y19" s="22"/>
      <c r="Z19" s="22"/>
      <c r="AA19" s="22"/>
      <c r="AB19" s="22"/>
      <c r="AC19" s="23"/>
      <c r="AD19" s="20"/>
      <c r="AE19" s="20"/>
      <c r="AF19" s="20"/>
    </row>
    <row r="20" spans="1:32" x14ac:dyDescent="0.25">
      <c r="A20" s="21">
        <v>60</v>
      </c>
      <c r="B20" s="22"/>
      <c r="C20" s="22">
        <v>2.355</v>
      </c>
      <c r="D20" s="22">
        <v>2.8260000000000001</v>
      </c>
      <c r="E20" s="22">
        <v>3.2970000000000002</v>
      </c>
      <c r="F20" s="22">
        <v>3.7679999999999998</v>
      </c>
      <c r="G20" s="22">
        <v>4.2389999999999999</v>
      </c>
      <c r="H20" s="22">
        <v>4.71</v>
      </c>
      <c r="I20" s="22">
        <v>5.181</v>
      </c>
      <c r="J20" s="22">
        <v>5.6520000000000001</v>
      </c>
      <c r="K20" s="22">
        <v>6.5940000000000003</v>
      </c>
      <c r="L20" s="22">
        <v>7.0650000000000004</v>
      </c>
      <c r="M20" s="22">
        <v>7.5359999999999996</v>
      </c>
      <c r="N20" s="22">
        <v>8.4779999999999998</v>
      </c>
      <c r="O20" s="22">
        <v>9.42</v>
      </c>
      <c r="P20" s="22">
        <v>10.362</v>
      </c>
      <c r="Q20" s="22">
        <v>11.775</v>
      </c>
      <c r="R20" s="22">
        <v>13.188000000000001</v>
      </c>
      <c r="S20" s="22">
        <v>14.13</v>
      </c>
      <c r="T20" s="22">
        <v>15.071999999999999</v>
      </c>
      <c r="U20" s="22">
        <v>16.484999999999999</v>
      </c>
      <c r="V20" s="22">
        <v>16.956</v>
      </c>
      <c r="W20" s="22">
        <v>18.84</v>
      </c>
      <c r="X20" s="22">
        <v>21.195</v>
      </c>
      <c r="Y20" s="22">
        <v>23.55</v>
      </c>
      <c r="Z20" s="22">
        <v>26.376000000000001</v>
      </c>
      <c r="AA20" s="22"/>
      <c r="AB20" s="22"/>
      <c r="AC20" s="23"/>
      <c r="AD20" s="20"/>
      <c r="AE20" s="20"/>
      <c r="AF20" s="20"/>
    </row>
    <row r="21" spans="1:32" x14ac:dyDescent="0.25">
      <c r="A21" s="21">
        <v>63</v>
      </c>
      <c r="B21" s="22"/>
      <c r="C21" s="22"/>
      <c r="D21" s="22">
        <v>2.9670000000000001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3"/>
      <c r="AD21" s="20"/>
      <c r="AE21" s="20"/>
      <c r="AF21" s="20"/>
    </row>
    <row r="22" spans="1:32" x14ac:dyDescent="0.25">
      <c r="A22" s="21">
        <v>65</v>
      </c>
      <c r="B22" s="22"/>
      <c r="C22" s="22">
        <v>2.5510000000000002</v>
      </c>
      <c r="D22" s="22">
        <v>3.0619999999999998</v>
      </c>
      <c r="E22" s="22">
        <v>3.5720000000000001</v>
      </c>
      <c r="F22" s="22">
        <v>4.0819999999999999</v>
      </c>
      <c r="G22" s="22">
        <v>4.5919999999999996</v>
      </c>
      <c r="H22" s="22">
        <v>5.1029999999999998</v>
      </c>
      <c r="I22" s="22">
        <v>5.6130000000000004</v>
      </c>
      <c r="J22" s="22">
        <v>6.1230000000000002</v>
      </c>
      <c r="K22" s="22">
        <v>7.1440000000000001</v>
      </c>
      <c r="L22" s="22">
        <v>7.6539999999999999</v>
      </c>
      <c r="M22" s="22">
        <v>8.1639999999999997</v>
      </c>
      <c r="N22" s="22">
        <v>9.1850000000000005</v>
      </c>
      <c r="O22" s="22">
        <v>10.205</v>
      </c>
      <c r="P22" s="22">
        <v>11.226000000000001</v>
      </c>
      <c r="Q22" s="22">
        <v>12.756</v>
      </c>
      <c r="R22" s="22">
        <v>14.287000000000001</v>
      </c>
      <c r="S22" s="22">
        <v>15.308</v>
      </c>
      <c r="T22" s="22">
        <v>16.327999999999999</v>
      </c>
      <c r="U22" s="22"/>
      <c r="V22" s="22">
        <v>18.369</v>
      </c>
      <c r="W22" s="22">
        <v>20.41</v>
      </c>
      <c r="X22" s="22">
        <v>22.960999999999999</v>
      </c>
      <c r="Y22" s="22">
        <v>25.513000000000002</v>
      </c>
      <c r="Z22" s="22">
        <v>28.574000000000002</v>
      </c>
      <c r="AA22" s="22">
        <v>30.614999999999998</v>
      </c>
      <c r="AB22" s="22"/>
      <c r="AC22" s="23"/>
      <c r="AD22" s="20"/>
      <c r="AE22" s="20"/>
      <c r="AF22" s="20"/>
    </row>
    <row r="23" spans="1:32" x14ac:dyDescent="0.25">
      <c r="A23" s="21">
        <v>70</v>
      </c>
      <c r="B23" s="22"/>
      <c r="C23" s="22">
        <v>2.7480000000000002</v>
      </c>
      <c r="D23" s="22">
        <v>3.2970000000000002</v>
      </c>
      <c r="E23" s="22">
        <v>3.847</v>
      </c>
      <c r="F23" s="22">
        <v>4.3959999999999999</v>
      </c>
      <c r="G23" s="22">
        <v>4.9459999999999997</v>
      </c>
      <c r="H23" s="22">
        <v>5.4950000000000001</v>
      </c>
      <c r="I23" s="22">
        <v>6.0449999999999999</v>
      </c>
      <c r="J23" s="22">
        <v>6.5940000000000003</v>
      </c>
      <c r="K23" s="22">
        <v>7.6929999999999996</v>
      </c>
      <c r="L23" s="22">
        <v>8.2430000000000003</v>
      </c>
      <c r="M23" s="22">
        <v>8.7919999999999998</v>
      </c>
      <c r="N23" s="22">
        <v>9.891</v>
      </c>
      <c r="O23" s="22">
        <v>10.99</v>
      </c>
      <c r="P23" s="22">
        <v>12.089</v>
      </c>
      <c r="Q23" s="22">
        <v>13.738</v>
      </c>
      <c r="R23" s="22">
        <v>15.385999999999999</v>
      </c>
      <c r="S23" s="22">
        <v>16.484999999999999</v>
      </c>
      <c r="T23" s="22">
        <v>17.584</v>
      </c>
      <c r="U23" s="22">
        <v>19.233000000000001</v>
      </c>
      <c r="V23" s="22">
        <v>19.782</v>
      </c>
      <c r="W23" s="22">
        <v>21.98</v>
      </c>
      <c r="X23" s="22">
        <v>24.728000000000002</v>
      </c>
      <c r="Y23" s="22">
        <v>27.475000000000001</v>
      </c>
      <c r="Z23" s="22">
        <v>30.771999999999998</v>
      </c>
      <c r="AA23" s="22">
        <v>32.97</v>
      </c>
      <c r="AB23" s="22"/>
      <c r="AC23" s="23"/>
      <c r="AD23" s="20"/>
      <c r="AE23" s="20"/>
      <c r="AF23" s="20"/>
    </row>
    <row r="24" spans="1:32" x14ac:dyDescent="0.25">
      <c r="A24" s="21">
        <v>75</v>
      </c>
      <c r="B24" s="22">
        <v>2.36</v>
      </c>
      <c r="C24" s="22">
        <v>2.944</v>
      </c>
      <c r="D24" s="22">
        <v>3.5329999999999999</v>
      </c>
      <c r="E24" s="22">
        <v>4.1210000000000004</v>
      </c>
      <c r="F24" s="22">
        <v>4.71</v>
      </c>
      <c r="G24" s="22">
        <v>5.2990000000000004</v>
      </c>
      <c r="H24" s="22">
        <v>5.8879999999999999</v>
      </c>
      <c r="I24" s="22">
        <v>6.476</v>
      </c>
      <c r="J24" s="22">
        <v>7.0650000000000004</v>
      </c>
      <c r="K24" s="22">
        <v>8.2430000000000003</v>
      </c>
      <c r="L24" s="22">
        <v>8.8309999999999995</v>
      </c>
      <c r="M24" s="22">
        <v>9.42</v>
      </c>
      <c r="N24" s="22">
        <v>10.598000000000001</v>
      </c>
      <c r="O24" s="22">
        <v>11.775</v>
      </c>
      <c r="P24" s="22">
        <v>12.952999999999999</v>
      </c>
      <c r="Q24" s="22">
        <v>14.718999999999999</v>
      </c>
      <c r="R24" s="22">
        <v>16.484999999999999</v>
      </c>
      <c r="S24" s="22">
        <v>17.663</v>
      </c>
      <c r="T24" s="22">
        <v>18.84</v>
      </c>
      <c r="U24" s="22"/>
      <c r="V24" s="22">
        <v>21.195</v>
      </c>
      <c r="W24" s="22">
        <v>23.55</v>
      </c>
      <c r="X24" s="22">
        <v>26.494</v>
      </c>
      <c r="Y24" s="22">
        <v>29.437999999999999</v>
      </c>
      <c r="Z24" s="22">
        <v>32.97</v>
      </c>
      <c r="AA24" s="22">
        <v>35.325000000000003</v>
      </c>
      <c r="AB24" s="22"/>
      <c r="AC24" s="23"/>
      <c r="AD24" s="20"/>
      <c r="AE24" s="20"/>
      <c r="AF24" s="20"/>
    </row>
    <row r="25" spans="1:32" x14ac:dyDescent="0.25">
      <c r="A25" s="21">
        <v>80</v>
      </c>
      <c r="B25" s="22"/>
      <c r="C25" s="22">
        <v>3.14</v>
      </c>
      <c r="D25" s="22">
        <v>3.7679999999999998</v>
      </c>
      <c r="E25" s="22">
        <v>4.3959999999999999</v>
      </c>
      <c r="F25" s="22">
        <v>5.024</v>
      </c>
      <c r="G25" s="22">
        <v>5.6520000000000001</v>
      </c>
      <c r="H25" s="22">
        <v>6.28</v>
      </c>
      <c r="I25" s="22">
        <v>6.9080000000000004</v>
      </c>
      <c r="J25" s="22">
        <v>7.5359999999999996</v>
      </c>
      <c r="K25" s="22">
        <v>8.7919999999999998</v>
      </c>
      <c r="L25" s="22">
        <v>9.42</v>
      </c>
      <c r="M25" s="22">
        <v>10.048</v>
      </c>
      <c r="N25" s="22">
        <v>11.304</v>
      </c>
      <c r="O25" s="22">
        <v>12.56</v>
      </c>
      <c r="P25" s="22">
        <v>13.816000000000001</v>
      </c>
      <c r="Q25" s="22">
        <v>15.7</v>
      </c>
      <c r="R25" s="22">
        <v>17.584</v>
      </c>
      <c r="S25" s="22">
        <v>18.84</v>
      </c>
      <c r="T25" s="22">
        <v>20.096</v>
      </c>
      <c r="U25" s="22">
        <v>21.98</v>
      </c>
      <c r="V25" s="22">
        <v>22.608000000000001</v>
      </c>
      <c r="W25" s="22">
        <v>25.12</v>
      </c>
      <c r="X25" s="22">
        <v>28.26</v>
      </c>
      <c r="Y25" s="22">
        <v>31.4</v>
      </c>
      <c r="Z25" s="22">
        <v>35.167999999999999</v>
      </c>
      <c r="AA25" s="22">
        <v>37.68</v>
      </c>
      <c r="AB25" s="22"/>
      <c r="AC25" s="23"/>
      <c r="AD25" s="20"/>
      <c r="AE25" s="20"/>
      <c r="AF25" s="20"/>
    </row>
    <row r="26" spans="1:32" x14ac:dyDescent="0.25">
      <c r="A26" s="21">
        <v>85</v>
      </c>
      <c r="B26" s="22"/>
      <c r="C26" s="22"/>
      <c r="D26" s="22">
        <v>4.0039999999999996</v>
      </c>
      <c r="E26" s="22">
        <v>4.6710000000000003</v>
      </c>
      <c r="F26" s="22">
        <v>5.3380000000000001</v>
      </c>
      <c r="G26" s="22">
        <v>6.0049999999999999</v>
      </c>
      <c r="H26" s="22">
        <v>6.673</v>
      </c>
      <c r="I26" s="22">
        <v>7.34</v>
      </c>
      <c r="J26" s="22">
        <v>8.0069999999999997</v>
      </c>
      <c r="K26" s="22">
        <v>9.3420000000000005</v>
      </c>
      <c r="L26" s="22" t="s">
        <v>27</v>
      </c>
      <c r="M26" s="22">
        <v>10.676</v>
      </c>
      <c r="N26" s="22">
        <v>12.010999999999999</v>
      </c>
      <c r="O26" s="22">
        <v>13.345000000000001</v>
      </c>
      <c r="P26" s="22">
        <v>14.68</v>
      </c>
      <c r="Q26" s="22">
        <v>116.681</v>
      </c>
      <c r="R26" s="22">
        <v>18.683</v>
      </c>
      <c r="S26" s="22">
        <v>20.018000000000001</v>
      </c>
      <c r="T26" s="22">
        <v>21.352</v>
      </c>
      <c r="U26" s="22"/>
      <c r="V26" s="22">
        <v>24.021000000000001</v>
      </c>
      <c r="W26" s="22">
        <v>26.69</v>
      </c>
      <c r="X26" s="22">
        <v>30.026</v>
      </c>
      <c r="Y26" s="22">
        <v>33.363</v>
      </c>
      <c r="Z26" s="22">
        <v>37.366</v>
      </c>
      <c r="AA26" s="22">
        <v>40.034999999999997</v>
      </c>
      <c r="AB26" s="22"/>
      <c r="AC26" s="23"/>
      <c r="AD26" s="20"/>
      <c r="AE26" s="20"/>
      <c r="AF26" s="20"/>
    </row>
    <row r="27" spans="1:32" x14ac:dyDescent="0.25">
      <c r="A27" s="21">
        <v>90</v>
      </c>
      <c r="B27" s="22"/>
      <c r="C27" s="22">
        <v>3.5329999999999999</v>
      </c>
      <c r="D27" s="22">
        <v>4.2389999999999999</v>
      </c>
      <c r="E27" s="22">
        <v>4.9459999999999997</v>
      </c>
      <c r="F27" s="22">
        <v>5.6520000000000001</v>
      </c>
      <c r="G27" s="22">
        <v>6.359</v>
      </c>
      <c r="H27" s="22">
        <v>7.0650000000000004</v>
      </c>
      <c r="I27" s="22">
        <v>7.7720000000000002</v>
      </c>
      <c r="J27" s="22">
        <v>8.4779999999999998</v>
      </c>
      <c r="K27" s="22">
        <v>9.891</v>
      </c>
      <c r="L27" s="22">
        <v>10.598000000000001</v>
      </c>
      <c r="M27" s="22">
        <v>11.304</v>
      </c>
      <c r="N27" s="22">
        <v>12.717000000000001</v>
      </c>
      <c r="O27" s="22">
        <v>14.13</v>
      </c>
      <c r="P27" s="22">
        <v>15.542999999999999</v>
      </c>
      <c r="Q27" s="22">
        <v>17.663</v>
      </c>
      <c r="R27" s="22">
        <v>19.782</v>
      </c>
      <c r="S27" s="22">
        <v>21.195</v>
      </c>
      <c r="T27" s="22">
        <v>22.608000000000001</v>
      </c>
      <c r="U27" s="22">
        <v>24.728000000000002</v>
      </c>
      <c r="V27" s="22">
        <v>25.434000000000001</v>
      </c>
      <c r="W27" s="22">
        <v>28.26</v>
      </c>
      <c r="X27" s="22">
        <v>31.792999999999999</v>
      </c>
      <c r="Y27" s="22">
        <v>35.325000000000003</v>
      </c>
      <c r="Z27" s="22">
        <v>39.564</v>
      </c>
      <c r="AA27" s="22">
        <v>42.39</v>
      </c>
      <c r="AB27" s="22"/>
      <c r="AC27" s="23"/>
      <c r="AD27" s="20"/>
      <c r="AE27" s="20"/>
      <c r="AF27" s="20"/>
    </row>
    <row r="28" spans="1:32" x14ac:dyDescent="0.25">
      <c r="A28" s="21">
        <v>95</v>
      </c>
      <c r="B28" s="22"/>
      <c r="C28" s="22"/>
      <c r="D28" s="22">
        <v>4.4749999999999996</v>
      </c>
      <c r="E28" s="22">
        <v>5.22</v>
      </c>
      <c r="F28" s="22">
        <v>5.9660000000000002</v>
      </c>
      <c r="G28" s="22">
        <v>6.7119999999999997</v>
      </c>
      <c r="H28" s="22">
        <v>7.4580000000000002</v>
      </c>
      <c r="I28" s="22">
        <v>8.2029999999999994</v>
      </c>
      <c r="J28" s="22">
        <v>8.9489999999999998</v>
      </c>
      <c r="K28" s="22">
        <v>10.44</v>
      </c>
      <c r="L28" s="22" t="s">
        <v>27</v>
      </c>
      <c r="M28" s="22">
        <v>11.932</v>
      </c>
      <c r="N28" s="22">
        <v>13.423999999999999</v>
      </c>
      <c r="O28" s="22">
        <v>14.914999999999999</v>
      </c>
      <c r="P28" s="22">
        <v>16.407</v>
      </c>
      <c r="Q28" s="22">
        <v>18.643999999999998</v>
      </c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3"/>
      <c r="AD28" s="20"/>
      <c r="AE28" s="20"/>
      <c r="AF28" s="20"/>
    </row>
    <row r="29" spans="1:32" x14ac:dyDescent="0.25">
      <c r="A29" s="21">
        <v>100</v>
      </c>
      <c r="B29" s="22"/>
      <c r="C29" s="22">
        <v>3.9249999999999998</v>
      </c>
      <c r="D29" s="22">
        <v>4.71</v>
      </c>
      <c r="E29" s="22">
        <v>5.4950000000000001</v>
      </c>
      <c r="F29" s="22">
        <v>6.28</v>
      </c>
      <c r="G29" s="22">
        <v>7.0650000000000004</v>
      </c>
      <c r="H29" s="22">
        <v>7.85</v>
      </c>
      <c r="I29" s="22">
        <v>8.6349999999999998</v>
      </c>
      <c r="J29" s="22">
        <v>9.42</v>
      </c>
      <c r="K29" s="22">
        <v>10.99</v>
      </c>
      <c r="L29" s="22">
        <v>11.775</v>
      </c>
      <c r="M29" s="22">
        <v>12.56</v>
      </c>
      <c r="N29" s="22">
        <v>14.13</v>
      </c>
      <c r="O29" s="22">
        <v>15.7</v>
      </c>
      <c r="P29" s="22">
        <v>17.27</v>
      </c>
      <c r="Q29" s="22">
        <v>19.625</v>
      </c>
      <c r="R29" s="22"/>
      <c r="S29" s="22">
        <v>23.55</v>
      </c>
      <c r="T29" s="22"/>
      <c r="U29" s="22">
        <v>27.475000000000001</v>
      </c>
      <c r="V29" s="22"/>
      <c r="W29" s="22">
        <v>31.4</v>
      </c>
      <c r="X29" s="22"/>
      <c r="Y29" s="22">
        <v>39.25</v>
      </c>
      <c r="Z29" s="22"/>
      <c r="AA29" s="22">
        <v>47.1</v>
      </c>
      <c r="AB29" s="22"/>
      <c r="AC29" s="23"/>
      <c r="AD29" s="20"/>
      <c r="AE29" s="20"/>
      <c r="AF29" s="20"/>
    </row>
    <row r="30" spans="1:32" x14ac:dyDescent="0.25">
      <c r="A30" s="21">
        <v>105</v>
      </c>
      <c r="B30" s="22"/>
      <c r="C30" s="22"/>
      <c r="D30" s="22">
        <v>4.9459999999999997</v>
      </c>
      <c r="E30" s="22">
        <v>5.77</v>
      </c>
      <c r="F30" s="22">
        <v>6.5940000000000003</v>
      </c>
      <c r="G30" s="22">
        <v>7.4180000000000001</v>
      </c>
      <c r="H30" s="22"/>
      <c r="I30" s="22"/>
      <c r="J30" s="22"/>
      <c r="K30" s="22"/>
      <c r="L30" s="22"/>
      <c r="M30" s="22"/>
      <c r="N30" s="22"/>
      <c r="O30" s="22"/>
      <c r="P30" s="22">
        <v>18.134</v>
      </c>
      <c r="Q30" s="22">
        <v>20.606000000000002</v>
      </c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3"/>
      <c r="AD30" s="20"/>
      <c r="AE30" s="20"/>
      <c r="AF30" s="20"/>
    </row>
    <row r="31" spans="1:32" x14ac:dyDescent="0.25">
      <c r="A31" s="21">
        <v>110</v>
      </c>
      <c r="B31" s="22"/>
      <c r="C31" s="22"/>
      <c r="D31" s="22">
        <v>5.181</v>
      </c>
      <c r="E31" s="22">
        <v>6.0449999999999999</v>
      </c>
      <c r="F31" s="22">
        <v>6.9080000000000004</v>
      </c>
      <c r="G31" s="22">
        <v>7.7720000000000002</v>
      </c>
      <c r="H31" s="22"/>
      <c r="I31" s="22"/>
      <c r="J31" s="22">
        <v>10.36</v>
      </c>
      <c r="K31" s="22">
        <v>12.09</v>
      </c>
      <c r="L31" s="22"/>
      <c r="M31" s="22"/>
      <c r="N31" s="22"/>
      <c r="O31" s="22"/>
      <c r="P31" s="22">
        <v>18.997</v>
      </c>
      <c r="Q31" s="22">
        <v>21.588000000000001</v>
      </c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3"/>
      <c r="AD31" s="20"/>
      <c r="AE31" s="20"/>
      <c r="AF31" s="20"/>
    </row>
    <row r="32" spans="1:32" x14ac:dyDescent="0.25">
      <c r="A32" s="21">
        <v>120</v>
      </c>
      <c r="B32" s="22"/>
      <c r="C32" s="22"/>
      <c r="D32" s="22">
        <v>5.6520000000000001</v>
      </c>
      <c r="E32" s="22">
        <v>6.5940000000000003</v>
      </c>
      <c r="F32" s="22">
        <v>7.5359999999999996</v>
      </c>
      <c r="G32" s="22"/>
      <c r="H32" s="22">
        <v>9.42</v>
      </c>
      <c r="I32" s="22"/>
      <c r="J32" s="22">
        <v>11.304</v>
      </c>
      <c r="K32" s="22">
        <v>13.19</v>
      </c>
      <c r="L32" s="22">
        <v>14.13</v>
      </c>
      <c r="M32" s="22"/>
      <c r="N32" s="22"/>
      <c r="O32" s="22">
        <v>18.84</v>
      </c>
      <c r="P32" s="22">
        <v>20.724</v>
      </c>
      <c r="Q32" s="22">
        <v>23.55</v>
      </c>
      <c r="R32" s="22"/>
      <c r="S32" s="22">
        <v>28.26</v>
      </c>
      <c r="T32" s="22"/>
      <c r="U32" s="22">
        <v>33</v>
      </c>
      <c r="V32" s="22"/>
      <c r="W32" s="22">
        <v>37.68</v>
      </c>
      <c r="X32" s="22"/>
      <c r="Y32" s="22">
        <v>47.1</v>
      </c>
      <c r="Z32" s="22"/>
      <c r="AA32" s="22"/>
      <c r="AB32" s="22"/>
      <c r="AC32" s="23"/>
      <c r="AD32" s="20"/>
      <c r="AE32" s="20"/>
      <c r="AF32" s="20"/>
    </row>
    <row r="33" spans="1:32" x14ac:dyDescent="0.25">
      <c r="A33" s="21">
        <v>125</v>
      </c>
      <c r="B33" s="22"/>
      <c r="C33" s="22"/>
      <c r="D33" s="22">
        <v>5.8879999999999999</v>
      </c>
      <c r="E33" s="22">
        <v>6.8689999999999998</v>
      </c>
      <c r="F33" s="22">
        <v>7.85</v>
      </c>
      <c r="G33" s="22"/>
      <c r="H33" s="22"/>
      <c r="I33" s="22"/>
      <c r="J33" s="22"/>
      <c r="K33" s="22"/>
      <c r="L33" s="22"/>
      <c r="M33" s="22"/>
      <c r="N33" s="22"/>
      <c r="O33" s="22"/>
      <c r="P33" s="22">
        <v>21.588000000000001</v>
      </c>
      <c r="Q33" s="22">
        <v>24.530999999999999</v>
      </c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3"/>
      <c r="AD33" s="20"/>
      <c r="AE33" s="20"/>
      <c r="AF33" s="20"/>
    </row>
    <row r="34" spans="1:32" x14ac:dyDescent="0.25">
      <c r="A34" s="21">
        <v>130</v>
      </c>
      <c r="B34" s="22"/>
      <c r="C34" s="22"/>
      <c r="D34" s="22">
        <v>6.1230000000000002</v>
      </c>
      <c r="E34" s="22">
        <v>7.1440000000000001</v>
      </c>
      <c r="F34" s="22">
        <v>8.1639999999999997</v>
      </c>
      <c r="G34" s="22">
        <v>9.1850000000000005</v>
      </c>
      <c r="H34" s="22">
        <v>10.205</v>
      </c>
      <c r="I34" s="22"/>
      <c r="J34" s="22">
        <v>12.246</v>
      </c>
      <c r="K34" s="22">
        <v>14.287000000000001</v>
      </c>
      <c r="L34" s="22">
        <v>15.308</v>
      </c>
      <c r="M34" s="22"/>
      <c r="N34" s="22"/>
      <c r="O34" s="22">
        <v>20.41</v>
      </c>
      <c r="P34" s="22">
        <v>22.451000000000001</v>
      </c>
      <c r="Q34" s="22">
        <v>25.513000000000002</v>
      </c>
      <c r="R34" s="22"/>
      <c r="S34" s="22">
        <v>30.614999999999998</v>
      </c>
      <c r="T34" s="22"/>
      <c r="U34" s="22"/>
      <c r="V34" s="22"/>
      <c r="W34" s="22">
        <v>40.82</v>
      </c>
      <c r="X34" s="22"/>
      <c r="Y34" s="22">
        <v>51.024999999999999</v>
      </c>
      <c r="Z34" s="22"/>
      <c r="AA34" s="22"/>
      <c r="AB34" s="22"/>
      <c r="AC34" s="23"/>
      <c r="AD34" s="20"/>
      <c r="AE34" s="20"/>
      <c r="AF34" s="20"/>
    </row>
    <row r="35" spans="1:32" x14ac:dyDescent="0.25">
      <c r="A35" s="21">
        <v>140</v>
      </c>
      <c r="B35" s="22"/>
      <c r="C35" s="22"/>
      <c r="D35" s="22">
        <v>6.5940000000000003</v>
      </c>
      <c r="E35" s="22">
        <v>7.6929999999999996</v>
      </c>
      <c r="F35" s="22">
        <v>8.7919999999999998</v>
      </c>
      <c r="G35" s="22"/>
      <c r="H35" s="22">
        <v>10.99</v>
      </c>
      <c r="I35" s="22"/>
      <c r="J35" s="22" t="s">
        <v>54</v>
      </c>
      <c r="K35" s="22">
        <v>15.385999999999999</v>
      </c>
      <c r="L35" s="22">
        <v>16.484999999999999</v>
      </c>
      <c r="M35" s="22">
        <v>17.584</v>
      </c>
      <c r="N35" s="22">
        <v>19.782</v>
      </c>
      <c r="O35" s="22">
        <v>21.98</v>
      </c>
      <c r="P35" s="22">
        <v>24.178000000000001</v>
      </c>
      <c r="Q35" s="22">
        <v>27.475000000000001</v>
      </c>
      <c r="R35" s="22"/>
      <c r="S35" s="22">
        <v>32.97</v>
      </c>
      <c r="T35" s="22"/>
      <c r="U35" s="22"/>
      <c r="V35" s="22"/>
      <c r="W35" s="22">
        <v>43.96</v>
      </c>
      <c r="X35" s="22"/>
      <c r="Y35" s="22">
        <v>54.95</v>
      </c>
      <c r="Z35" s="22"/>
      <c r="AA35" s="22"/>
      <c r="AB35" s="22"/>
      <c r="AC35" s="23"/>
      <c r="AD35" s="20"/>
      <c r="AE35" s="20"/>
      <c r="AF35" s="20"/>
    </row>
    <row r="36" spans="1:32" x14ac:dyDescent="0.25">
      <c r="A36" s="21">
        <v>150</v>
      </c>
      <c r="B36" s="22"/>
      <c r="C36" s="22"/>
      <c r="D36" s="22">
        <v>7.0650000000000004</v>
      </c>
      <c r="E36" s="22">
        <v>8.2430000000000003</v>
      </c>
      <c r="F36" s="22">
        <v>9.42</v>
      </c>
      <c r="G36" s="22">
        <v>10.598000000000001</v>
      </c>
      <c r="H36" s="22">
        <v>11.775</v>
      </c>
      <c r="I36" s="22">
        <v>12.952999999999999</v>
      </c>
      <c r="J36" s="22">
        <v>14.13</v>
      </c>
      <c r="K36" s="22">
        <v>16.484999999999999</v>
      </c>
      <c r="L36" s="22">
        <v>17.663</v>
      </c>
      <c r="M36" s="22">
        <v>18.84</v>
      </c>
      <c r="N36" s="22">
        <v>21.195</v>
      </c>
      <c r="O36" s="22">
        <v>23.55</v>
      </c>
      <c r="P36" s="22">
        <v>25.905000000000001</v>
      </c>
      <c r="Q36" s="22">
        <v>29.437999999999999</v>
      </c>
      <c r="R36" s="22">
        <v>32.97</v>
      </c>
      <c r="S36" s="22">
        <v>35.325000000000003</v>
      </c>
      <c r="T36" s="22">
        <v>37.68</v>
      </c>
      <c r="U36" s="22">
        <v>41.213000000000001</v>
      </c>
      <c r="V36" s="22">
        <v>42.39</v>
      </c>
      <c r="W36" s="22">
        <v>47.1</v>
      </c>
      <c r="X36" s="22">
        <v>52.988</v>
      </c>
      <c r="Y36" s="22">
        <v>58.875</v>
      </c>
      <c r="Z36" s="22">
        <v>65.94</v>
      </c>
      <c r="AA36" s="22">
        <v>70.650000000000006</v>
      </c>
      <c r="AB36" s="22">
        <v>94.2</v>
      </c>
      <c r="AC36" s="23"/>
      <c r="AD36" s="20"/>
      <c r="AE36" s="20"/>
      <c r="AF36" s="20"/>
    </row>
    <row r="37" spans="1:32" x14ac:dyDescent="0.25">
      <c r="A37" s="21">
        <v>160</v>
      </c>
      <c r="B37" s="22"/>
      <c r="C37" s="22"/>
      <c r="D37" s="22">
        <v>7.5359999999999996</v>
      </c>
      <c r="E37" s="22">
        <v>8.7919999999999998</v>
      </c>
      <c r="F37" s="22">
        <v>10.048</v>
      </c>
      <c r="G37" s="22">
        <v>11.304</v>
      </c>
      <c r="H37" s="22">
        <v>12.56</v>
      </c>
      <c r="I37" s="22">
        <v>13.816000000000001</v>
      </c>
      <c r="J37" s="22">
        <v>15.071999999999999</v>
      </c>
      <c r="K37" s="22">
        <v>17.584</v>
      </c>
      <c r="L37" s="22"/>
      <c r="M37" s="22">
        <v>20.096</v>
      </c>
      <c r="N37" s="22">
        <v>22.608000000000001</v>
      </c>
      <c r="O37" s="22">
        <v>25.12</v>
      </c>
      <c r="P37" s="22">
        <v>27.632000000000001</v>
      </c>
      <c r="Q37" s="22">
        <v>31.4</v>
      </c>
      <c r="R37" s="22">
        <v>35.167999999999999</v>
      </c>
      <c r="S37" s="22">
        <v>37.68</v>
      </c>
      <c r="T37" s="22">
        <v>40.192</v>
      </c>
      <c r="U37" s="22"/>
      <c r="V37" s="22">
        <v>45.216000000000001</v>
      </c>
      <c r="W37" s="22">
        <v>50.24</v>
      </c>
      <c r="X37" s="22">
        <v>56.52</v>
      </c>
      <c r="Y37" s="22">
        <v>62.8</v>
      </c>
      <c r="Z37" s="22">
        <v>70.335999999999999</v>
      </c>
      <c r="AA37" s="22">
        <v>75.36</v>
      </c>
      <c r="AB37" s="22"/>
      <c r="AC37" s="23"/>
      <c r="AD37" s="20"/>
      <c r="AE37" s="20"/>
      <c r="AF37" s="20"/>
    </row>
    <row r="38" spans="1:32" x14ac:dyDescent="0.25">
      <c r="A38" s="21">
        <v>170</v>
      </c>
      <c r="B38" s="22"/>
      <c r="C38" s="22"/>
      <c r="D38" s="22"/>
      <c r="E38" s="22"/>
      <c r="F38" s="22"/>
      <c r="G38" s="22"/>
      <c r="H38" s="22"/>
      <c r="I38" s="22">
        <v>14.68</v>
      </c>
      <c r="J38" s="22">
        <v>16.013999999999999</v>
      </c>
      <c r="K38" s="22">
        <v>18.683</v>
      </c>
      <c r="L38" s="22"/>
      <c r="M38" s="22">
        <v>21.352</v>
      </c>
      <c r="N38" s="22">
        <v>24.021000000000001</v>
      </c>
      <c r="O38" s="22">
        <v>26.69</v>
      </c>
      <c r="P38" s="22">
        <v>29.359000000000002</v>
      </c>
      <c r="Q38" s="22">
        <v>33.363</v>
      </c>
      <c r="R38" s="22">
        <v>37.366</v>
      </c>
      <c r="S38" s="22">
        <v>40.034999999999997</v>
      </c>
      <c r="T38" s="22">
        <v>42.704000000000001</v>
      </c>
      <c r="U38" s="22"/>
      <c r="V38" s="22">
        <v>48.042000000000002</v>
      </c>
      <c r="W38" s="22">
        <v>53.38</v>
      </c>
      <c r="X38" s="22">
        <v>60.052999999999997</v>
      </c>
      <c r="Y38" s="22">
        <v>66.724999999999994</v>
      </c>
      <c r="Z38" s="22">
        <v>74.731999999999999</v>
      </c>
      <c r="AA38" s="22">
        <v>80.069999999999993</v>
      </c>
      <c r="AB38" s="22"/>
      <c r="AC38" s="23"/>
      <c r="AD38" s="20"/>
      <c r="AE38" s="20"/>
      <c r="AF38" s="20"/>
    </row>
    <row r="39" spans="1:32" x14ac:dyDescent="0.25">
      <c r="A39" s="21">
        <v>180</v>
      </c>
      <c r="B39" s="22"/>
      <c r="C39" s="22"/>
      <c r="D39" s="22"/>
      <c r="E39" s="22"/>
      <c r="F39" s="22"/>
      <c r="G39" s="22"/>
      <c r="H39" s="22"/>
      <c r="I39" s="22">
        <v>15.542999999999999</v>
      </c>
      <c r="J39" s="22">
        <v>16.956</v>
      </c>
      <c r="K39" s="22">
        <v>19.782</v>
      </c>
      <c r="L39" s="22"/>
      <c r="M39" s="22">
        <v>22.608000000000001</v>
      </c>
      <c r="N39" s="22">
        <v>25.434000000000001</v>
      </c>
      <c r="O39" s="22">
        <v>28.26</v>
      </c>
      <c r="P39" s="22">
        <v>31.085999999999999</v>
      </c>
      <c r="Q39" s="22">
        <v>35.325000000000003</v>
      </c>
      <c r="R39" s="22">
        <v>39.564</v>
      </c>
      <c r="S39" s="22">
        <v>42.39</v>
      </c>
      <c r="T39" s="22">
        <v>45.216000000000001</v>
      </c>
      <c r="U39" s="22"/>
      <c r="V39" s="22">
        <v>50.868000000000002</v>
      </c>
      <c r="W39" s="22">
        <v>56.52</v>
      </c>
      <c r="X39" s="22">
        <v>63.585000000000001</v>
      </c>
      <c r="Y39" s="22">
        <v>70.650000000000006</v>
      </c>
      <c r="Z39" s="22">
        <v>79.128</v>
      </c>
      <c r="AA39" s="22">
        <v>84.78</v>
      </c>
      <c r="AB39" s="22"/>
      <c r="AC39" s="23"/>
      <c r="AD39" s="20"/>
      <c r="AE39" s="20"/>
      <c r="AF39" s="20"/>
    </row>
    <row r="40" spans="1:32" x14ac:dyDescent="0.25">
      <c r="A40" s="21">
        <v>190</v>
      </c>
      <c r="B40" s="22"/>
      <c r="C40" s="22"/>
      <c r="D40" s="22"/>
      <c r="E40" s="22"/>
      <c r="F40" s="22"/>
      <c r="G40" s="22"/>
      <c r="H40" s="22"/>
      <c r="I40" s="22">
        <v>16.407</v>
      </c>
      <c r="J40" s="22">
        <v>17.898</v>
      </c>
      <c r="K40" s="22">
        <v>20.881</v>
      </c>
      <c r="L40" s="22"/>
      <c r="M40" s="22">
        <v>23.864000000000001</v>
      </c>
      <c r="N40" s="22">
        <v>26.847000000000001</v>
      </c>
      <c r="O40" s="22">
        <v>29.83</v>
      </c>
      <c r="P40" s="22">
        <v>32.813000000000002</v>
      </c>
      <c r="Q40" s="22">
        <v>37.287999999999997</v>
      </c>
      <c r="R40" s="22">
        <v>41.762</v>
      </c>
      <c r="S40" s="22">
        <v>44.744999999999997</v>
      </c>
      <c r="T40" s="22">
        <v>47.728000000000002</v>
      </c>
      <c r="U40" s="22"/>
      <c r="V40" s="22">
        <v>53.694000000000003</v>
      </c>
      <c r="W40" s="22">
        <v>59.66</v>
      </c>
      <c r="X40" s="22">
        <v>67.117999999999995</v>
      </c>
      <c r="Y40" s="22">
        <v>74.575000000000003</v>
      </c>
      <c r="Z40" s="22">
        <v>83.524000000000001</v>
      </c>
      <c r="AA40" s="22">
        <v>89.49</v>
      </c>
      <c r="AB40" s="22"/>
      <c r="AC40" s="23"/>
      <c r="AD40" s="20"/>
      <c r="AE40" s="20"/>
      <c r="AF40" s="20"/>
    </row>
    <row r="41" spans="1:32" x14ac:dyDescent="0.25">
      <c r="A41" s="21">
        <v>200</v>
      </c>
      <c r="B41" s="22"/>
      <c r="C41" s="22"/>
      <c r="D41" s="22"/>
      <c r="E41" s="22"/>
      <c r="F41" s="22"/>
      <c r="G41" s="22"/>
      <c r="H41" s="22">
        <v>15.7</v>
      </c>
      <c r="I41" s="22">
        <v>17.27</v>
      </c>
      <c r="J41" s="22">
        <v>18.84</v>
      </c>
      <c r="K41" s="22">
        <v>21.98</v>
      </c>
      <c r="L41" s="22"/>
      <c r="M41" s="22">
        <v>25.12</v>
      </c>
      <c r="N41" s="22">
        <v>28.26</v>
      </c>
      <c r="O41" s="22">
        <v>31.4</v>
      </c>
      <c r="P41" s="22">
        <v>34.54</v>
      </c>
      <c r="Q41" s="22">
        <v>39.25</v>
      </c>
      <c r="R41" s="22">
        <v>43.96</v>
      </c>
      <c r="S41" s="22">
        <v>47.1</v>
      </c>
      <c r="T41" s="22">
        <v>50.24</v>
      </c>
      <c r="U41" s="22"/>
      <c r="V41" s="22">
        <v>56.52</v>
      </c>
      <c r="W41" s="22">
        <v>62.8</v>
      </c>
      <c r="X41" s="22">
        <v>70.650000000000006</v>
      </c>
      <c r="Y41" s="22">
        <v>78.5</v>
      </c>
      <c r="Z41" s="22">
        <v>87.92</v>
      </c>
      <c r="AA41" s="22">
        <v>94.2</v>
      </c>
      <c r="AB41" s="22"/>
      <c r="AC41" s="23"/>
      <c r="AD41" s="20"/>
      <c r="AE41" s="20"/>
      <c r="AF41" s="20"/>
    </row>
  </sheetData>
  <dataValidations count="3">
    <dataValidation type="list" allowBlank="1" showInputMessage="1" showErrorMessage="1" sqref="AD5">
      <formula1>проверка</formula1>
    </dataValidation>
    <dataValidation type="list" allowBlank="1" showInputMessage="1" showErrorMessage="1" sqref="AE4:AE5">
      <formula1>$B$1:$AB$1</formula1>
    </dataValidation>
    <dataValidation type="list" allowBlank="1" showInputMessage="1" showErrorMessage="1" sqref="AD4">
      <formula1>IF(INDIRECT($AE$4)&gt;0,A3:A42,0)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zoomScaleNormal="100" workbookViewId="0">
      <selection activeCell="A2" sqref="A2:A25"/>
    </sheetView>
  </sheetViews>
  <sheetFormatPr defaultRowHeight="15" x14ac:dyDescent="0.25"/>
  <cols>
    <col min="1" max="1" width="15" style="29" customWidth="1"/>
    <col min="2" max="4" width="9.140625" style="28"/>
    <col min="5" max="16384" width="9.140625" style="27"/>
  </cols>
  <sheetData>
    <row r="1" spans="1:24" ht="28.5" x14ac:dyDescent="0.25">
      <c r="A1" s="30" t="s">
        <v>55</v>
      </c>
      <c r="B1" s="35" t="s">
        <v>56</v>
      </c>
      <c r="C1" s="35" t="s">
        <v>29</v>
      </c>
      <c r="D1" s="35" t="s">
        <v>58</v>
      </c>
      <c r="E1" s="35" t="s">
        <v>30</v>
      </c>
      <c r="F1" s="35" t="s">
        <v>59</v>
      </c>
      <c r="G1" s="35" t="s">
        <v>31</v>
      </c>
      <c r="H1" s="35" t="s">
        <v>60</v>
      </c>
      <c r="I1" s="35" t="s">
        <v>32</v>
      </c>
      <c r="J1" s="35" t="s">
        <v>33</v>
      </c>
      <c r="K1" s="35" t="s">
        <v>34</v>
      </c>
      <c r="L1" s="35" t="s">
        <v>35</v>
      </c>
      <c r="M1" s="35" t="s">
        <v>36</v>
      </c>
      <c r="N1" s="35" t="s">
        <v>57</v>
      </c>
      <c r="O1" s="35" t="s">
        <v>61</v>
      </c>
      <c r="P1" s="35" t="s">
        <v>37</v>
      </c>
      <c r="Q1" s="35" t="s">
        <v>39</v>
      </c>
      <c r="R1" s="35" t="s">
        <v>40</v>
      </c>
      <c r="S1" s="35" t="s">
        <v>41</v>
      </c>
      <c r="T1" s="35" t="s">
        <v>42</v>
      </c>
      <c r="U1" s="35" t="s">
        <v>43</v>
      </c>
      <c r="V1" s="35" t="s">
        <v>44</v>
      </c>
      <c r="W1" s="35" t="s">
        <v>45</v>
      </c>
      <c r="X1" s="35" t="s">
        <v>47</v>
      </c>
    </row>
    <row r="2" spans="1:24" x14ac:dyDescent="0.25">
      <c r="A2" s="31">
        <v>20</v>
      </c>
      <c r="B2" s="31">
        <v>0.89</v>
      </c>
      <c r="C2" s="31">
        <v>1.1499999999999999</v>
      </c>
      <c r="D2" s="31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x14ac:dyDescent="0.25">
      <c r="A3" s="31">
        <v>25</v>
      </c>
      <c r="B3" s="31">
        <v>1.1200000000000001</v>
      </c>
      <c r="C3" s="31">
        <v>1.46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4" x14ac:dyDescent="0.25">
      <c r="A4" s="31">
        <v>28</v>
      </c>
      <c r="B4" s="31">
        <v>1.27</v>
      </c>
      <c r="C4" s="31"/>
      <c r="D4" s="31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</row>
    <row r="5" spans="1:24" x14ac:dyDescent="0.25">
      <c r="A5" s="31">
        <v>30</v>
      </c>
      <c r="B5" s="31">
        <v>1.36</v>
      </c>
      <c r="C5" s="31">
        <v>1.78</v>
      </c>
      <c r="D5" s="31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x14ac:dyDescent="0.25">
      <c r="A6" s="31">
        <v>32</v>
      </c>
      <c r="B6" s="31">
        <v>1.46</v>
      </c>
      <c r="C6" s="31">
        <v>1.91</v>
      </c>
      <c r="D6" s="31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</row>
    <row r="7" spans="1:24" x14ac:dyDescent="0.25">
      <c r="A7" s="31">
        <v>35</v>
      </c>
      <c r="B7" s="31">
        <v>1.6</v>
      </c>
      <c r="C7" s="31">
        <v>2.1</v>
      </c>
      <c r="D7" s="31"/>
      <c r="E7" s="32">
        <v>2.58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x14ac:dyDescent="0.25">
      <c r="A8" s="31">
        <v>40</v>
      </c>
      <c r="B8" s="31">
        <v>1.85</v>
      </c>
      <c r="C8" s="31">
        <v>2.42</v>
      </c>
      <c r="D8" s="31"/>
      <c r="E8" s="32">
        <v>2.98</v>
      </c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</row>
    <row r="9" spans="1:24" x14ac:dyDescent="0.25">
      <c r="A9" s="31">
        <v>45</v>
      </c>
      <c r="B9" s="31">
        <v>2.08</v>
      </c>
      <c r="C9" s="31">
        <v>2.73</v>
      </c>
      <c r="D9" s="31"/>
      <c r="E9" s="32">
        <v>3.37</v>
      </c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</row>
    <row r="10" spans="1:24" x14ac:dyDescent="0.25">
      <c r="A10" s="31">
        <v>50</v>
      </c>
      <c r="B10" s="31">
        <v>2.3199999999999998</v>
      </c>
      <c r="C10" s="31">
        <v>3.05</v>
      </c>
      <c r="D10" s="31"/>
      <c r="E10" s="33">
        <v>3.77</v>
      </c>
      <c r="F10" s="33"/>
      <c r="G10" s="32">
        <v>4.47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x14ac:dyDescent="0.25">
      <c r="A11" s="31">
        <v>56</v>
      </c>
      <c r="B11" s="31"/>
      <c r="C11" s="31">
        <v>3.44</v>
      </c>
      <c r="D11" s="31"/>
      <c r="E11" s="33">
        <v>4.25</v>
      </c>
      <c r="F11" s="33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x14ac:dyDescent="0.25">
      <c r="A12" s="31">
        <v>63</v>
      </c>
      <c r="B12" s="31"/>
      <c r="C12" s="31">
        <v>3.09</v>
      </c>
      <c r="D12" s="31"/>
      <c r="E12" s="33">
        <v>4.8099999999999996</v>
      </c>
      <c r="F12" s="33"/>
      <c r="G12" s="32">
        <v>5.72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x14ac:dyDescent="0.25">
      <c r="A13" s="31">
        <v>70</v>
      </c>
      <c r="B13" s="31"/>
      <c r="C13" s="31"/>
      <c r="D13" s="31">
        <v>4.87</v>
      </c>
      <c r="E13" s="33">
        <v>5.38</v>
      </c>
      <c r="F13" s="33"/>
      <c r="G13" s="34">
        <v>6.39</v>
      </c>
      <c r="H13" s="34"/>
      <c r="I13" s="34">
        <v>7.39</v>
      </c>
      <c r="J13" s="34">
        <v>8.3699999999999992</v>
      </c>
      <c r="K13" s="34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x14ac:dyDescent="0.25">
      <c r="A14" s="31">
        <v>75</v>
      </c>
      <c r="B14" s="31"/>
      <c r="C14" s="31"/>
      <c r="D14" s="31"/>
      <c r="E14" s="33">
        <v>5.8</v>
      </c>
      <c r="F14" s="33"/>
      <c r="G14" s="33">
        <v>6.89</v>
      </c>
      <c r="H14" s="33"/>
      <c r="I14" s="32">
        <v>7.96</v>
      </c>
      <c r="J14" s="33">
        <v>9.02</v>
      </c>
      <c r="K14" s="33">
        <v>10.07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</row>
    <row r="15" spans="1:24" x14ac:dyDescent="0.25">
      <c r="A15" s="31">
        <v>80</v>
      </c>
      <c r="B15" s="31"/>
      <c r="C15" s="31"/>
      <c r="D15" s="31"/>
      <c r="E15" s="32"/>
      <c r="F15" s="32">
        <v>6.78</v>
      </c>
      <c r="G15" s="33">
        <v>7.36</v>
      </c>
      <c r="H15" s="33"/>
      <c r="I15" s="32">
        <v>8.51</v>
      </c>
      <c r="J15" s="33">
        <v>9.65</v>
      </c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x14ac:dyDescent="0.25">
      <c r="A16" s="31">
        <v>90</v>
      </c>
      <c r="B16" s="31"/>
      <c r="C16" s="31"/>
      <c r="D16" s="31"/>
      <c r="E16" s="32"/>
      <c r="F16" s="32"/>
      <c r="G16" s="32"/>
      <c r="H16" s="32">
        <v>8.33</v>
      </c>
      <c r="I16" s="33">
        <v>9.64</v>
      </c>
      <c r="J16" s="33">
        <v>10.93</v>
      </c>
      <c r="K16" s="33">
        <v>12.2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1:24" x14ac:dyDescent="0.25">
      <c r="A17" s="31">
        <v>100</v>
      </c>
      <c r="B17" s="31"/>
      <c r="C17" s="31"/>
      <c r="D17" s="31"/>
      <c r="E17" s="32"/>
      <c r="F17" s="32"/>
      <c r="G17" s="32"/>
      <c r="H17" s="32">
        <v>10.06</v>
      </c>
      <c r="I17" s="33">
        <v>10.79</v>
      </c>
      <c r="J17" s="33">
        <v>12.25</v>
      </c>
      <c r="K17" s="32"/>
      <c r="L17" s="33">
        <v>15.1</v>
      </c>
      <c r="M17" s="33"/>
      <c r="N17" s="33">
        <v>17.899999999999999</v>
      </c>
      <c r="O17" s="33"/>
      <c r="P17" s="33">
        <v>20.63</v>
      </c>
      <c r="Q17" s="33">
        <v>23.3</v>
      </c>
      <c r="R17" s="33"/>
      <c r="S17" s="32"/>
      <c r="T17" s="32"/>
      <c r="U17" s="32"/>
      <c r="V17" s="32"/>
      <c r="W17" s="32"/>
      <c r="X17" s="32"/>
    </row>
    <row r="18" spans="1:24" x14ac:dyDescent="0.25">
      <c r="A18" s="31">
        <v>110</v>
      </c>
      <c r="B18" s="31"/>
      <c r="C18" s="31"/>
      <c r="D18" s="31"/>
      <c r="E18" s="32"/>
      <c r="F18" s="32"/>
      <c r="G18" s="32"/>
      <c r="H18" s="32"/>
      <c r="I18" s="33">
        <v>11.89</v>
      </c>
      <c r="J18" s="33">
        <v>13.5</v>
      </c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1:24" x14ac:dyDescent="0.25">
      <c r="A19" s="31">
        <v>125</v>
      </c>
      <c r="B19" s="31"/>
      <c r="C19" s="31"/>
      <c r="D19" s="31"/>
      <c r="E19" s="32"/>
      <c r="F19" s="32"/>
      <c r="G19" s="32"/>
      <c r="H19" s="32"/>
      <c r="I19" s="32"/>
      <c r="J19" s="33">
        <v>15.46</v>
      </c>
      <c r="K19" s="32">
        <v>17.3</v>
      </c>
      <c r="L19" s="32">
        <v>19.100000000000001</v>
      </c>
      <c r="M19" s="32"/>
      <c r="N19" s="33">
        <v>22.68</v>
      </c>
      <c r="O19" s="33"/>
      <c r="P19" s="33">
        <v>26.2</v>
      </c>
      <c r="Q19" s="33">
        <v>29.65</v>
      </c>
      <c r="R19" s="33"/>
      <c r="S19" s="32"/>
      <c r="T19" s="32"/>
      <c r="U19" s="32"/>
      <c r="V19" s="32"/>
      <c r="W19" s="32"/>
      <c r="X19" s="32"/>
    </row>
    <row r="20" spans="1:24" x14ac:dyDescent="0.25">
      <c r="A20" s="31">
        <v>140</v>
      </c>
      <c r="B20" s="31"/>
      <c r="C20" s="31"/>
      <c r="D20" s="31"/>
      <c r="E20" s="32"/>
      <c r="F20" s="32"/>
      <c r="G20" s="32"/>
      <c r="H20" s="32"/>
      <c r="I20" s="32"/>
      <c r="J20" s="32"/>
      <c r="K20" s="32">
        <v>19.41</v>
      </c>
      <c r="L20" s="32">
        <v>21.45</v>
      </c>
      <c r="M20" s="32"/>
      <c r="N20" s="32">
        <v>25.5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x14ac:dyDescent="0.25">
      <c r="A21" s="31">
        <v>160</v>
      </c>
      <c r="B21" s="31"/>
      <c r="C21" s="31"/>
      <c r="D21" s="31"/>
      <c r="E21" s="32"/>
      <c r="F21" s="32"/>
      <c r="G21" s="32"/>
      <c r="H21" s="32"/>
      <c r="I21" s="32"/>
      <c r="J21" s="32"/>
      <c r="K21" s="32"/>
      <c r="L21" s="33">
        <v>24.67</v>
      </c>
      <c r="M21" s="33">
        <v>27.02</v>
      </c>
      <c r="N21" s="32">
        <v>29.35</v>
      </c>
      <c r="O21" s="32"/>
      <c r="P21" s="33">
        <v>34.020000000000003</v>
      </c>
      <c r="Q21" s="33">
        <v>38.520000000000003</v>
      </c>
      <c r="R21" s="33">
        <v>43.01</v>
      </c>
      <c r="S21" s="33">
        <v>47.41</v>
      </c>
      <c r="T21" s="33"/>
      <c r="U21" s="32"/>
      <c r="V21" s="32"/>
      <c r="W21" s="32"/>
      <c r="X21" s="32"/>
    </row>
    <row r="22" spans="1:24" x14ac:dyDescent="0.25">
      <c r="A22" s="31">
        <v>180</v>
      </c>
      <c r="B22" s="31"/>
      <c r="C22" s="31"/>
      <c r="D22" s="31"/>
      <c r="E22" s="32"/>
      <c r="F22" s="32"/>
      <c r="G22" s="32"/>
      <c r="H22" s="32"/>
      <c r="I22" s="32"/>
      <c r="J22" s="32"/>
      <c r="K22" s="32"/>
      <c r="L22" s="32"/>
      <c r="M22" s="32">
        <v>30.47</v>
      </c>
      <c r="N22" s="33">
        <v>33.119999999999997</v>
      </c>
      <c r="O22" s="33"/>
      <c r="P22" s="32"/>
      <c r="Q22" s="32"/>
      <c r="R22" s="32"/>
      <c r="S22" s="32"/>
      <c r="T22" s="32"/>
      <c r="U22" s="32"/>
      <c r="V22" s="32"/>
      <c r="W22" s="32"/>
      <c r="X22" s="32"/>
    </row>
    <row r="23" spans="1:24" x14ac:dyDescent="0.25">
      <c r="A23" s="31">
        <v>200</v>
      </c>
      <c r="B23" s="31"/>
      <c r="C23" s="31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3">
        <v>36.97</v>
      </c>
      <c r="O23" s="32">
        <v>39.92</v>
      </c>
      <c r="P23" s="32">
        <v>42.8</v>
      </c>
      <c r="Q23" s="33">
        <v>48.65</v>
      </c>
      <c r="R23" s="32"/>
      <c r="S23" s="33">
        <v>60.08</v>
      </c>
      <c r="T23" s="33"/>
      <c r="U23" s="33">
        <v>74.02</v>
      </c>
      <c r="V23" s="33"/>
      <c r="W23" s="33">
        <v>87.56</v>
      </c>
      <c r="X23" s="32"/>
    </row>
    <row r="24" spans="1:24" x14ac:dyDescent="0.25">
      <c r="A24" s="31">
        <v>220</v>
      </c>
      <c r="B24" s="31"/>
      <c r="C24" s="31"/>
      <c r="D24" s="31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3">
        <v>47.4</v>
      </c>
      <c r="Q24" s="33">
        <v>53.83</v>
      </c>
      <c r="R24" s="32"/>
      <c r="S24" s="32"/>
      <c r="T24" s="32"/>
      <c r="U24" s="32"/>
      <c r="V24" s="32"/>
      <c r="W24" s="32"/>
      <c r="X24" s="32"/>
    </row>
    <row r="25" spans="1:24" x14ac:dyDescent="0.25">
      <c r="A25" s="31">
        <v>250</v>
      </c>
      <c r="B25" s="31"/>
      <c r="C25" s="31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3">
        <v>61.55</v>
      </c>
      <c r="R25" s="32">
        <v>68.86</v>
      </c>
      <c r="S25" s="32">
        <v>76.11</v>
      </c>
      <c r="T25" s="33">
        <v>83.31</v>
      </c>
      <c r="U25" s="33">
        <v>93.97</v>
      </c>
      <c r="V25" s="33">
        <v>104.5</v>
      </c>
      <c r="W25" s="33">
        <v>111.44</v>
      </c>
      <c r="X25" s="33">
        <v>128.51</v>
      </c>
    </row>
    <row r="26" spans="1:24" x14ac:dyDescent="0.25">
      <c r="A26" s="26"/>
      <c r="B26" s="25"/>
      <c r="C26" s="25"/>
      <c r="D26" s="25"/>
    </row>
    <row r="27" spans="1:24" x14ac:dyDescent="0.25">
      <c r="A27" s="26"/>
      <c r="B27" s="25"/>
      <c r="C27" s="25"/>
      <c r="D27" s="25"/>
    </row>
    <row r="28" spans="1:24" x14ac:dyDescent="0.25">
      <c r="A28" s="26"/>
      <c r="B28" s="25"/>
      <c r="C28" s="25"/>
      <c r="D28" s="25"/>
    </row>
    <row r="29" spans="1:24" x14ac:dyDescent="0.25">
      <c r="A29" s="26"/>
      <c r="B29" s="25"/>
      <c r="C29" s="25"/>
      <c r="D29" s="25"/>
    </row>
    <row r="30" spans="1:24" x14ac:dyDescent="0.25">
      <c r="A30" s="26"/>
      <c r="B30" s="25">
        <v>20</v>
      </c>
      <c r="C30" s="25" t="s">
        <v>56</v>
      </c>
      <c r="D30" s="25">
        <f>INDEX(B2:$X$25,MATCH(B30,A2:$A$25,0),MATCH(C30,$B$1:$X$1,0))</f>
        <v>0.89</v>
      </c>
    </row>
    <row r="31" spans="1:24" x14ac:dyDescent="0.25">
      <c r="A31" s="26"/>
      <c r="B31" s="25"/>
      <c r="C31" s="25"/>
      <c r="D31" s="25"/>
    </row>
    <row r="32" spans="1:24" x14ac:dyDescent="0.25">
      <c r="A32" s="26"/>
      <c r="B32" s="25"/>
      <c r="C32" s="25"/>
      <c r="D32" s="25"/>
    </row>
    <row r="33" spans="1:4" x14ac:dyDescent="0.25">
      <c r="A33" s="26"/>
      <c r="B33" s="25"/>
      <c r="C33" s="25"/>
      <c r="D33" s="25"/>
    </row>
    <row r="34" spans="1:4" x14ac:dyDescent="0.25">
      <c r="A34" s="26"/>
      <c r="B34" s="25"/>
      <c r="C34" s="25"/>
      <c r="D34" s="25"/>
    </row>
    <row r="35" spans="1:4" x14ac:dyDescent="0.25">
      <c r="A35" s="26"/>
      <c r="B35" s="25"/>
      <c r="C35" s="25"/>
      <c r="D35" s="25"/>
    </row>
    <row r="36" spans="1:4" x14ac:dyDescent="0.25">
      <c r="A36" s="26"/>
      <c r="B36" s="25"/>
      <c r="C36" s="25"/>
      <c r="D36" s="25"/>
    </row>
    <row r="37" spans="1:4" x14ac:dyDescent="0.25">
      <c r="A37" s="26"/>
      <c r="B37" s="25"/>
      <c r="C37" s="25"/>
      <c r="D37" s="25"/>
    </row>
    <row r="38" spans="1:4" x14ac:dyDescent="0.25">
      <c r="A38" s="26"/>
      <c r="B38" s="25"/>
      <c r="C38" s="25"/>
      <c r="D38" s="25"/>
    </row>
    <row r="39" spans="1:4" x14ac:dyDescent="0.25">
      <c r="A39" s="26"/>
      <c r="B39" s="25"/>
      <c r="C39" s="25"/>
      <c r="D39" s="25"/>
    </row>
    <row r="40" spans="1:4" x14ac:dyDescent="0.25">
      <c r="A40" s="26"/>
      <c r="B40" s="25"/>
      <c r="C40" s="25"/>
      <c r="D40" s="25"/>
    </row>
    <row r="41" spans="1:4" x14ac:dyDescent="0.25">
      <c r="A41" s="26"/>
      <c r="B41" s="25"/>
      <c r="C41" s="25"/>
      <c r="D41" s="25"/>
    </row>
    <row r="42" spans="1:4" x14ac:dyDescent="0.25">
      <c r="A42" s="26"/>
      <c r="B42" s="25"/>
      <c r="C42" s="25"/>
      <c r="D42" s="25"/>
    </row>
    <row r="43" spans="1:4" x14ac:dyDescent="0.25">
      <c r="A43" s="26"/>
      <c r="B43" s="25"/>
      <c r="C43" s="25"/>
      <c r="D43" s="25"/>
    </row>
    <row r="44" spans="1:4" x14ac:dyDescent="0.25">
      <c r="A44" s="26"/>
      <c r="B44" s="25"/>
      <c r="C44" s="25"/>
      <c r="D44" s="25"/>
    </row>
    <row r="45" spans="1:4" x14ac:dyDescent="0.25">
      <c r="A45" s="26"/>
      <c r="B45" s="25"/>
      <c r="C45" s="25"/>
      <c r="D45" s="25"/>
    </row>
    <row r="46" spans="1:4" x14ac:dyDescent="0.25">
      <c r="A46" s="26"/>
      <c r="B46" s="25"/>
      <c r="C46" s="25"/>
      <c r="D46" s="25"/>
    </row>
    <row r="47" spans="1:4" x14ac:dyDescent="0.25">
      <c r="A47" s="26"/>
      <c r="B47" s="25"/>
      <c r="C47" s="25"/>
      <c r="D47" s="25"/>
    </row>
    <row r="48" spans="1:4" x14ac:dyDescent="0.25">
      <c r="A48" s="26"/>
      <c r="B48" s="25"/>
      <c r="C48" s="25"/>
      <c r="D48" s="25"/>
    </row>
    <row r="49" spans="1:4" x14ac:dyDescent="0.25">
      <c r="A49" s="26"/>
      <c r="B49" s="25"/>
      <c r="C49" s="25"/>
      <c r="D49" s="25"/>
    </row>
    <row r="50" spans="1:4" x14ac:dyDescent="0.25">
      <c r="A50" s="26"/>
      <c r="B50" s="25"/>
      <c r="C50" s="25"/>
      <c r="D50" s="25"/>
    </row>
    <row r="51" spans="1:4" x14ac:dyDescent="0.25">
      <c r="A51" s="26"/>
      <c r="B51" s="25"/>
      <c r="C51" s="25"/>
      <c r="D51" s="25"/>
    </row>
    <row r="52" spans="1:4" x14ac:dyDescent="0.25">
      <c r="A52" s="26"/>
      <c r="B52" s="25"/>
      <c r="C52" s="25"/>
      <c r="D52" s="25"/>
    </row>
    <row r="53" spans="1:4" x14ac:dyDescent="0.25">
      <c r="A53" s="26"/>
      <c r="B53" s="25"/>
      <c r="C53" s="25"/>
      <c r="D53" s="25"/>
    </row>
    <row r="54" spans="1:4" x14ac:dyDescent="0.25">
      <c r="A54" s="26"/>
      <c r="B54" s="25"/>
      <c r="C54" s="25"/>
      <c r="D54" s="25"/>
    </row>
    <row r="55" spans="1:4" x14ac:dyDescent="0.25">
      <c r="A55" s="26"/>
      <c r="B55" s="25"/>
      <c r="C55" s="25"/>
      <c r="D55" s="25"/>
    </row>
    <row r="56" spans="1:4" x14ac:dyDescent="0.25">
      <c r="A56" s="26"/>
      <c r="B56" s="25"/>
      <c r="C56" s="25"/>
      <c r="D56" s="25"/>
    </row>
    <row r="57" spans="1:4" x14ac:dyDescent="0.25">
      <c r="A57" s="26"/>
      <c r="B57" s="25"/>
      <c r="C57" s="25"/>
      <c r="D57" s="25"/>
    </row>
    <row r="58" spans="1:4" x14ac:dyDescent="0.25">
      <c r="A58" s="26"/>
      <c r="B58" s="25"/>
      <c r="C58" s="25"/>
      <c r="D58" s="25"/>
    </row>
    <row r="59" spans="1:4" x14ac:dyDescent="0.25">
      <c r="A59" s="26"/>
      <c r="B59" s="25"/>
      <c r="C59" s="25"/>
      <c r="D59" s="25"/>
    </row>
    <row r="60" spans="1:4" x14ac:dyDescent="0.25">
      <c r="A60" s="26"/>
      <c r="B60" s="25"/>
      <c r="C60" s="25"/>
      <c r="D60" s="25"/>
    </row>
    <row r="61" spans="1:4" x14ac:dyDescent="0.25">
      <c r="A61" s="26"/>
      <c r="B61" s="25"/>
      <c r="C61" s="25"/>
      <c r="D61" s="25"/>
    </row>
    <row r="62" spans="1:4" x14ac:dyDescent="0.25">
      <c r="A62" s="26"/>
      <c r="B62" s="25"/>
      <c r="C62" s="25"/>
      <c r="D62" s="25"/>
    </row>
    <row r="63" spans="1:4" x14ac:dyDescent="0.25">
      <c r="A63" s="26"/>
      <c r="B63" s="25"/>
      <c r="C63" s="25"/>
      <c r="D63" s="25"/>
    </row>
    <row r="64" spans="1:4" x14ac:dyDescent="0.25">
      <c r="A64" s="26"/>
      <c r="B64" s="25"/>
      <c r="C64" s="25"/>
      <c r="D64" s="25"/>
    </row>
    <row r="65" spans="1:4" x14ac:dyDescent="0.25">
      <c r="A65" s="26"/>
      <c r="B65" s="25"/>
      <c r="C65" s="25"/>
      <c r="D65" s="25"/>
    </row>
    <row r="66" spans="1:4" x14ac:dyDescent="0.25">
      <c r="A66" s="26"/>
      <c r="B66" s="25"/>
      <c r="C66" s="25"/>
      <c r="D66" s="25"/>
    </row>
    <row r="67" spans="1:4" x14ac:dyDescent="0.25">
      <c r="A67" s="26"/>
      <c r="B67" s="25"/>
      <c r="C67" s="25"/>
      <c r="D67" s="25"/>
    </row>
    <row r="68" spans="1:4" x14ac:dyDescent="0.25">
      <c r="A68" s="26"/>
      <c r="B68" s="25"/>
      <c r="C68" s="25"/>
      <c r="D68" s="25"/>
    </row>
    <row r="69" spans="1:4" x14ac:dyDescent="0.25">
      <c r="A69" s="26"/>
      <c r="B69" s="25"/>
      <c r="C69" s="25"/>
      <c r="D69" s="25"/>
    </row>
    <row r="70" spans="1:4" x14ac:dyDescent="0.25">
      <c r="A70" s="26"/>
      <c r="B70" s="25"/>
      <c r="C70" s="25"/>
      <c r="D70" s="25"/>
    </row>
    <row r="71" spans="1:4" x14ac:dyDescent="0.25">
      <c r="A71" s="26"/>
      <c r="B71" s="25"/>
      <c r="C71" s="25"/>
      <c r="D71" s="25"/>
    </row>
    <row r="72" spans="1:4" x14ac:dyDescent="0.25">
      <c r="A72" s="26"/>
      <c r="B72" s="25"/>
      <c r="C72" s="25"/>
      <c r="D72" s="25"/>
    </row>
    <row r="73" spans="1:4" x14ac:dyDescent="0.25">
      <c r="A73" s="26"/>
      <c r="B73" s="25"/>
      <c r="C73" s="25"/>
      <c r="D73" s="25"/>
    </row>
    <row r="74" spans="1:4" x14ac:dyDescent="0.25">
      <c r="A74" s="26"/>
      <c r="B74" s="25"/>
      <c r="C74" s="25"/>
      <c r="D74" s="25"/>
    </row>
    <row r="75" spans="1:4" x14ac:dyDescent="0.25">
      <c r="A75" s="26"/>
      <c r="B75" s="25"/>
      <c r="C75" s="25"/>
      <c r="D75" s="25"/>
    </row>
    <row r="76" spans="1:4" x14ac:dyDescent="0.25">
      <c r="A76" s="26"/>
      <c r="B76" s="25"/>
      <c r="C76" s="25"/>
      <c r="D76" s="25"/>
    </row>
    <row r="77" spans="1:4" x14ac:dyDescent="0.25">
      <c r="A77" s="26"/>
      <c r="B77" s="25"/>
      <c r="C77" s="25"/>
      <c r="D77" s="25"/>
    </row>
    <row r="78" spans="1:4" x14ac:dyDescent="0.25">
      <c r="A78" s="26"/>
      <c r="B78" s="25"/>
      <c r="C78" s="25"/>
      <c r="D78" s="25"/>
    </row>
    <row r="79" spans="1:4" x14ac:dyDescent="0.25">
      <c r="A79" s="26"/>
      <c r="B79" s="25"/>
      <c r="C79" s="25"/>
      <c r="D79" s="25"/>
    </row>
    <row r="80" spans="1:4" x14ac:dyDescent="0.25">
      <c r="A80" s="26"/>
      <c r="B80" s="25"/>
      <c r="C80" s="25"/>
      <c r="D80" s="25"/>
    </row>
    <row r="81" spans="1:4" x14ac:dyDescent="0.25">
      <c r="A81" s="26"/>
      <c r="B81" s="25"/>
      <c r="C81" s="25"/>
      <c r="D81" s="25"/>
    </row>
    <row r="82" spans="1:4" x14ac:dyDescent="0.25">
      <c r="A82" s="26"/>
      <c r="B82" s="25"/>
      <c r="C82" s="25"/>
      <c r="D82" s="25"/>
    </row>
    <row r="83" spans="1:4" x14ac:dyDescent="0.25">
      <c r="A83" s="26"/>
      <c r="B83" s="25"/>
      <c r="C83" s="25"/>
      <c r="D83" s="25"/>
    </row>
    <row r="84" spans="1:4" x14ac:dyDescent="0.25">
      <c r="A84" s="26"/>
      <c r="B84" s="25"/>
      <c r="C84" s="25"/>
      <c r="D84" s="25"/>
    </row>
    <row r="85" spans="1:4" x14ac:dyDescent="0.25">
      <c r="A85" s="26"/>
      <c r="B85" s="25"/>
      <c r="C85" s="25"/>
      <c r="D85" s="25"/>
    </row>
    <row r="86" spans="1:4" x14ac:dyDescent="0.25">
      <c r="A86" s="26"/>
      <c r="B86" s="25"/>
      <c r="C86" s="25"/>
      <c r="D86" s="25"/>
    </row>
    <row r="87" spans="1:4" x14ac:dyDescent="0.25">
      <c r="A87" s="26"/>
      <c r="B87" s="25"/>
      <c r="C87" s="25"/>
      <c r="D87" s="25"/>
    </row>
    <row r="88" spans="1:4" x14ac:dyDescent="0.25">
      <c r="A88" s="26"/>
      <c r="B88" s="25"/>
      <c r="C88" s="25"/>
      <c r="D88" s="25"/>
    </row>
    <row r="89" spans="1:4" x14ac:dyDescent="0.25">
      <c r="A89" s="26"/>
      <c r="B89" s="25"/>
      <c r="C89" s="25"/>
      <c r="D89" s="25"/>
    </row>
  </sheetData>
  <dataValidations disablePrompts="1" count="2">
    <dataValidation type="list" allowBlank="1" showInputMessage="1" showErrorMessage="1" sqref="C30">
      <formula1>$B$1:$X$1</formula1>
    </dataValidation>
    <dataValidation type="list" allowBlank="1" showInputMessage="1" showErrorMessage="1" sqref="B30">
      <formula1>$A$2:$A$25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A11" sqref="A11:XFD11"/>
    </sheetView>
  </sheetViews>
  <sheetFormatPr defaultRowHeight="15" x14ac:dyDescent="0.25"/>
  <cols>
    <col min="1" max="1" width="13.42578125" customWidth="1"/>
  </cols>
  <sheetData>
    <row r="1" spans="1:15" ht="28.5" x14ac:dyDescent="0.25">
      <c r="A1" s="30" t="s">
        <v>55</v>
      </c>
      <c r="B1" s="35" t="s">
        <v>56</v>
      </c>
      <c r="C1" s="35" t="s">
        <v>29</v>
      </c>
      <c r="D1" s="35" t="s">
        <v>30</v>
      </c>
      <c r="E1" s="35" t="s">
        <v>59</v>
      </c>
      <c r="F1" s="35" t="s">
        <v>31</v>
      </c>
      <c r="G1" s="35" t="s">
        <v>60</v>
      </c>
      <c r="H1" s="35" t="s">
        <v>32</v>
      </c>
      <c r="I1" s="35" t="s">
        <v>33</v>
      </c>
      <c r="J1" s="35" t="s">
        <v>34</v>
      </c>
      <c r="K1" s="35" t="s">
        <v>35</v>
      </c>
      <c r="L1" s="35" t="s">
        <v>36</v>
      </c>
      <c r="M1" s="35" t="s">
        <v>57</v>
      </c>
      <c r="N1" s="35" t="s">
        <v>37</v>
      </c>
      <c r="O1" s="35" t="s">
        <v>39</v>
      </c>
    </row>
    <row r="2" spans="1:15" x14ac:dyDescent="0.25">
      <c r="A2" s="38" t="s">
        <v>65</v>
      </c>
      <c r="B2" s="36">
        <v>0.91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x14ac:dyDescent="0.25">
      <c r="A3" s="38" t="s">
        <v>66</v>
      </c>
      <c r="B3" s="36">
        <v>1.1200000000000001</v>
      </c>
      <c r="C3" s="36">
        <v>1.46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x14ac:dyDescent="0.25">
      <c r="A4" s="38" t="s">
        <v>67</v>
      </c>
      <c r="B4" s="36">
        <v>1.17</v>
      </c>
      <c r="C4" s="36">
        <v>1.52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15" x14ac:dyDescent="0.25">
      <c r="A5" s="38" t="s">
        <v>68</v>
      </c>
      <c r="B5" s="36">
        <v>1.48</v>
      </c>
      <c r="C5" s="36">
        <v>1.94</v>
      </c>
      <c r="D5" s="36">
        <v>2.37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1:15" x14ac:dyDescent="0.25">
      <c r="A6" s="38" t="s">
        <v>69</v>
      </c>
      <c r="B6" s="36"/>
      <c r="C6" s="36">
        <v>2.2599999999999998</v>
      </c>
      <c r="D6" s="36">
        <v>2.46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x14ac:dyDescent="0.25">
      <c r="A7" s="38" t="s">
        <v>70</v>
      </c>
      <c r="B7" s="36">
        <v>1.68</v>
      </c>
      <c r="C7" s="36">
        <v>2.2000000000000002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1:15" x14ac:dyDescent="0.25">
      <c r="A8" s="38" t="s">
        <v>71</v>
      </c>
      <c r="B8" s="36">
        <v>1.9</v>
      </c>
      <c r="C8" s="36">
        <v>2.4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1:15" x14ac:dyDescent="0.25">
      <c r="A9" s="38" t="s">
        <v>72</v>
      </c>
      <c r="B9" s="36"/>
      <c r="C9" s="36">
        <v>2.81</v>
      </c>
      <c r="D9" s="36">
        <v>3.46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1:15" x14ac:dyDescent="0.25">
      <c r="A10" s="38" t="s">
        <v>73</v>
      </c>
      <c r="B10" s="36"/>
      <c r="C10" s="36">
        <v>3.17</v>
      </c>
      <c r="D10" s="36">
        <v>3.91</v>
      </c>
      <c r="E10" s="36"/>
      <c r="F10" s="36">
        <v>4.63</v>
      </c>
      <c r="G10" s="36"/>
      <c r="H10" s="39"/>
      <c r="I10" s="36">
        <v>6.03</v>
      </c>
      <c r="J10" s="36"/>
      <c r="K10" s="36"/>
      <c r="L10" s="36"/>
      <c r="M10" s="36"/>
      <c r="N10" s="36"/>
      <c r="O10" s="36"/>
    </row>
    <row r="11" spans="1:15" x14ac:dyDescent="0.25">
      <c r="A11" s="38" t="s">
        <v>74</v>
      </c>
      <c r="B11" s="36"/>
      <c r="C11" s="36"/>
      <c r="D11" s="36">
        <v>4.3600000000000003</v>
      </c>
      <c r="E11" s="36"/>
      <c r="F11" s="36">
        <v>5.18</v>
      </c>
      <c r="G11" s="36"/>
      <c r="H11" s="36">
        <v>5.98</v>
      </c>
      <c r="I11" s="36">
        <v>6.77</v>
      </c>
      <c r="J11" s="36"/>
      <c r="K11" s="36"/>
      <c r="L11" s="36"/>
      <c r="M11" s="36"/>
      <c r="N11" s="36"/>
      <c r="O11" s="36"/>
    </row>
    <row r="12" spans="1:15" x14ac:dyDescent="0.25">
      <c r="A12" s="38" t="s">
        <v>75</v>
      </c>
      <c r="B12" s="36"/>
      <c r="C12" s="36"/>
      <c r="D12" s="36">
        <v>4.3899999999999997</v>
      </c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 x14ac:dyDescent="0.25">
      <c r="A13" s="38" t="s">
        <v>76</v>
      </c>
      <c r="B13" s="36"/>
      <c r="C13" s="36"/>
      <c r="D13" s="36">
        <v>4.79</v>
      </c>
      <c r="E13" s="36"/>
      <c r="F13" s="36">
        <v>5.69</v>
      </c>
      <c r="G13" s="36"/>
      <c r="H13" s="36">
        <v>6.57</v>
      </c>
      <c r="I13" s="36">
        <v>7.43</v>
      </c>
      <c r="J13" s="36"/>
      <c r="K13" s="36"/>
      <c r="L13" s="36"/>
      <c r="M13" s="36"/>
      <c r="N13" s="36"/>
      <c r="O13" s="36"/>
    </row>
    <row r="14" spans="1:15" x14ac:dyDescent="0.25">
      <c r="A14" s="38" t="s">
        <v>77</v>
      </c>
      <c r="B14" s="36"/>
      <c r="C14" s="36"/>
      <c r="D14" s="36">
        <v>4.49</v>
      </c>
      <c r="E14" s="36"/>
      <c r="F14" s="36">
        <v>5.92</v>
      </c>
      <c r="G14" s="36"/>
      <c r="H14" s="36"/>
      <c r="I14" s="36"/>
      <c r="J14" s="36"/>
      <c r="K14" s="36"/>
      <c r="L14" s="36"/>
      <c r="M14" s="36"/>
      <c r="N14" s="36"/>
      <c r="O14" s="36"/>
    </row>
    <row r="15" spans="1:15" x14ac:dyDescent="0.25">
      <c r="A15" s="38" t="s">
        <v>78</v>
      </c>
      <c r="B15" s="36"/>
      <c r="C15" s="36"/>
      <c r="D15" s="36"/>
      <c r="E15" s="36"/>
      <c r="F15" s="36">
        <v>6.39</v>
      </c>
      <c r="G15" s="36"/>
      <c r="H15" s="36">
        <v>7.39</v>
      </c>
      <c r="I15" s="36">
        <v>8.3699999999999992</v>
      </c>
      <c r="J15" s="36"/>
      <c r="K15" s="36"/>
      <c r="L15" s="36"/>
      <c r="M15" s="36"/>
      <c r="N15" s="36"/>
      <c r="O15" s="36"/>
    </row>
    <row r="16" spans="1:15" x14ac:dyDescent="0.25">
      <c r="A16" s="38" t="s">
        <v>79</v>
      </c>
      <c r="B16" s="36"/>
      <c r="C16" s="36"/>
      <c r="D16" s="36"/>
      <c r="E16" s="36">
        <v>6.17</v>
      </c>
      <c r="F16" s="36">
        <v>6.7</v>
      </c>
      <c r="G16" s="36"/>
      <c r="H16" s="36"/>
      <c r="I16" s="36">
        <v>8.77</v>
      </c>
      <c r="J16" s="36"/>
      <c r="K16" s="36"/>
      <c r="L16" s="36"/>
      <c r="M16" s="36"/>
      <c r="N16" s="36"/>
      <c r="O16" s="36"/>
    </row>
    <row r="17" spans="1:15" x14ac:dyDescent="0.25">
      <c r="A17" s="38" t="s">
        <v>80</v>
      </c>
      <c r="B17" s="36"/>
      <c r="C17" s="36"/>
      <c r="D17" s="36"/>
      <c r="E17" s="36"/>
      <c r="F17" s="36">
        <v>7.53</v>
      </c>
      <c r="G17" s="36"/>
      <c r="H17" s="36">
        <v>8.6999999999999993</v>
      </c>
      <c r="I17" s="36">
        <v>9.8699999999999992</v>
      </c>
      <c r="J17" s="36"/>
      <c r="K17" s="36">
        <v>12.14</v>
      </c>
      <c r="L17" s="36"/>
      <c r="M17" s="36"/>
      <c r="N17" s="36"/>
      <c r="O17" s="36"/>
    </row>
    <row r="18" spans="1:15" x14ac:dyDescent="0.25">
      <c r="A18" s="38" t="s">
        <v>81</v>
      </c>
      <c r="B18" s="36"/>
      <c r="C18" s="36"/>
      <c r="D18" s="36"/>
      <c r="E18" s="36"/>
      <c r="F18" s="36"/>
      <c r="G18" s="36"/>
      <c r="H18" s="36">
        <v>8.81</v>
      </c>
      <c r="I18" s="36">
        <v>9.99</v>
      </c>
      <c r="J18" s="39"/>
      <c r="K18" s="36">
        <v>12.3</v>
      </c>
      <c r="L18" s="36"/>
      <c r="M18" s="36"/>
      <c r="N18" s="36"/>
      <c r="O18" s="36"/>
    </row>
    <row r="19" spans="1:15" x14ac:dyDescent="0.25">
      <c r="A19" s="38" t="s">
        <v>82</v>
      </c>
      <c r="B19" s="36"/>
      <c r="C19" s="36"/>
      <c r="D19" s="36"/>
      <c r="E19" s="36"/>
      <c r="F19" s="36"/>
      <c r="G19" s="36">
        <v>8.98</v>
      </c>
      <c r="H19" s="36"/>
      <c r="I19" s="36">
        <v>10.93</v>
      </c>
      <c r="J19" s="36"/>
      <c r="K19" s="36"/>
      <c r="L19" s="36"/>
      <c r="M19" s="36"/>
      <c r="N19" s="36"/>
      <c r="O19" s="36"/>
    </row>
    <row r="20" spans="1:15" x14ac:dyDescent="0.25">
      <c r="A20" s="38" t="s">
        <v>83</v>
      </c>
      <c r="B20" s="36"/>
      <c r="C20" s="36"/>
      <c r="D20" s="36"/>
      <c r="E20" s="36"/>
      <c r="F20" s="36"/>
      <c r="G20" s="36"/>
      <c r="H20" s="36">
        <v>11.04</v>
      </c>
      <c r="I20" s="36">
        <v>12.58</v>
      </c>
      <c r="J20" s="39"/>
      <c r="K20" s="36">
        <v>15.47</v>
      </c>
      <c r="L20" s="39"/>
      <c r="M20" s="36">
        <v>18.34</v>
      </c>
      <c r="N20" s="36"/>
      <c r="O20" s="36"/>
    </row>
    <row r="21" spans="1:15" x14ac:dyDescent="0.25">
      <c r="A21" s="38" t="s">
        <v>84</v>
      </c>
      <c r="B21" s="36"/>
      <c r="C21" s="36"/>
      <c r="D21" s="36"/>
      <c r="E21" s="36"/>
      <c r="F21" s="36"/>
      <c r="G21" s="36"/>
      <c r="H21" s="36"/>
      <c r="I21" s="36">
        <v>14.13</v>
      </c>
      <c r="J21" s="36">
        <v>17.46</v>
      </c>
      <c r="K21" s="36"/>
      <c r="L21" s="36"/>
      <c r="M21" s="36"/>
      <c r="N21" s="36"/>
      <c r="O21" s="36"/>
    </row>
    <row r="22" spans="1:15" x14ac:dyDescent="0.25">
      <c r="A22" s="38" t="s">
        <v>85</v>
      </c>
      <c r="B22" s="36"/>
      <c r="C22" s="36"/>
      <c r="D22" s="36"/>
      <c r="E22" s="36"/>
      <c r="F22" s="36"/>
      <c r="G22" s="36"/>
      <c r="H22" s="36"/>
      <c r="I22" s="36"/>
      <c r="J22" s="36">
        <v>17.96</v>
      </c>
      <c r="K22" s="36">
        <v>19.850000000000001</v>
      </c>
      <c r="L22" s="39"/>
      <c r="M22" s="36">
        <v>23.58</v>
      </c>
      <c r="N22" s="36">
        <v>27.26</v>
      </c>
      <c r="O22" s="36"/>
    </row>
    <row r="23" spans="1:15" x14ac:dyDescent="0.25">
      <c r="A23" s="38" t="s">
        <v>86</v>
      </c>
      <c r="B23" s="36"/>
      <c r="C23" s="36"/>
      <c r="D23" s="36"/>
      <c r="E23" s="36"/>
      <c r="F23" s="36"/>
      <c r="G23" s="36"/>
      <c r="H23" s="36"/>
      <c r="I23" s="36"/>
      <c r="J23" s="36"/>
      <c r="K23" s="36">
        <v>22.2</v>
      </c>
      <c r="L23" s="36"/>
      <c r="M23" s="36">
        <v>26.4</v>
      </c>
      <c r="N23" s="36"/>
      <c r="O23" s="36"/>
    </row>
    <row r="24" spans="1:15" x14ac:dyDescent="0.25">
      <c r="A24" s="38" t="s">
        <v>87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>
        <v>27.37</v>
      </c>
      <c r="M24" s="36">
        <v>29.74</v>
      </c>
      <c r="N24" s="36">
        <v>34.43</v>
      </c>
      <c r="O24" s="36">
        <v>39.07</v>
      </c>
    </row>
    <row r="25" spans="1:15" x14ac:dyDescent="0.25">
      <c r="A25" s="40"/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89</v>
      </c>
    </row>
    <row r="2" spans="1:1" x14ac:dyDescent="0.25">
      <c r="A2" t="s">
        <v>62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Экспорт</vt:lpstr>
      <vt:lpstr>Заполнить</vt:lpstr>
      <vt:lpstr>Профиль</vt:lpstr>
      <vt:lpstr>Арм_класс</vt:lpstr>
      <vt:lpstr>Арм_масса</vt:lpstr>
      <vt:lpstr>Сорт.пласт</vt:lpstr>
      <vt:lpstr>Сорт_уг_равн</vt:lpstr>
      <vt:lpstr>Сорт_уг_не_равн</vt:lpstr>
      <vt:lpstr>Размерность</vt:lpstr>
      <vt:lpstr>Даметр</vt:lpstr>
      <vt:lpstr>Диаметр</vt:lpstr>
      <vt:lpstr>Диаметр_арматуры</vt:lpstr>
      <vt:lpstr>й</vt:lpstr>
      <vt:lpstr>Класс_арматуры</vt:lpstr>
      <vt:lpstr>Масса</vt:lpstr>
      <vt:lpstr>Масса_арматуры</vt:lpstr>
      <vt:lpstr>профиль</vt:lpstr>
      <vt:lpstr>х4мм</vt:lpstr>
      <vt:lpstr>х5мм</vt:lpstr>
      <vt:lpstr>х6мм</vt:lpstr>
      <vt:lpstr>ц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</dc:creator>
  <cp:lastModifiedBy>Admin</cp:lastModifiedBy>
  <dcterms:created xsi:type="dcterms:W3CDTF">2018-04-19T16:22:13Z</dcterms:created>
  <dcterms:modified xsi:type="dcterms:W3CDTF">2018-05-08T07:23:16Z</dcterms:modified>
</cp:coreProperties>
</file>