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0695" activeTab="1"/>
  </bookViews>
  <sheets>
    <sheet name="выгрузка" sheetId="1" r:id="rId1"/>
    <sheet name="излишки" sheetId="4" r:id="rId2"/>
  </sheets>
  <definedNames>
    <definedName name="_xlnm._FilterDatabase" localSheetId="0" hidden="1">выгрузка!$A$1:$G$11</definedName>
  </definedNames>
  <calcPr calcId="145621"/>
</workbook>
</file>

<file path=xl/calcChain.xml><?xml version="1.0" encoding="utf-8"?>
<calcChain xmlns="http://schemas.openxmlformats.org/spreadsheetml/2006/main">
  <c r="A3" i="4" l="1" a="1"/>
  <c r="A3" i="4" s="1"/>
  <c r="B3" i="4" a="1"/>
  <c r="B3" i="4" s="1"/>
  <c r="C3" i="4" a="1"/>
  <c r="C3" i="4" s="1"/>
  <c r="D3" i="4" a="1"/>
  <c r="D3" i="4" s="1"/>
  <c r="E3" i="4" a="1"/>
  <c r="E3" i="4" s="1"/>
  <c r="F3" i="4" a="1"/>
  <c r="F3" i="4" s="1"/>
  <c r="G3" i="4" a="1"/>
  <c r="G3" i="4" s="1"/>
  <c r="A4" i="4" a="1"/>
  <c r="A4" i="4" s="1"/>
  <c r="B4" i="4" a="1"/>
  <c r="B4" i="4" s="1"/>
  <c r="C4" i="4" a="1"/>
  <c r="C4" i="4" s="1"/>
  <c r="D4" i="4" a="1"/>
  <c r="D4" i="4" s="1"/>
  <c r="E4" i="4" a="1"/>
  <c r="E4" i="4" s="1"/>
  <c r="F4" i="4" a="1"/>
  <c r="F4" i="4" s="1"/>
  <c r="G4" i="4" a="1"/>
  <c r="G4" i="4" s="1"/>
  <c r="A5" i="4" a="1"/>
  <c r="A5" i="4" s="1"/>
  <c r="B5" i="4" a="1"/>
  <c r="B5" i="4" s="1"/>
  <c r="C5" i="4" a="1"/>
  <c r="C5" i="4" s="1"/>
  <c r="D5" i="4" a="1"/>
  <c r="D5" i="4" s="1"/>
  <c r="E5" i="4" a="1"/>
  <c r="E5" i="4" s="1"/>
  <c r="F5" i="4" a="1"/>
  <c r="F5" i="4" s="1"/>
  <c r="G5" i="4" a="1"/>
  <c r="G5" i="4" s="1"/>
  <c r="A6" i="4" a="1"/>
  <c r="A6" i="4" s="1"/>
  <c r="B6" i="4" a="1"/>
  <c r="B6" i="4" s="1"/>
  <c r="C6" i="4" a="1"/>
  <c r="C6" i="4" s="1"/>
  <c r="D6" i="4" a="1"/>
  <c r="D6" i="4" s="1"/>
  <c r="E6" i="4" a="1"/>
  <c r="E6" i="4" s="1"/>
  <c r="F6" i="4" a="1"/>
  <c r="F6" i="4" s="1"/>
  <c r="G6" i="4" a="1"/>
  <c r="G6" i="4" s="1"/>
  <c r="A7" i="4" a="1"/>
  <c r="A7" i="4" s="1"/>
  <c r="B7" i="4" a="1"/>
  <c r="B7" i="4" s="1"/>
  <c r="C7" i="4" a="1"/>
  <c r="C7" i="4" s="1"/>
  <c r="D7" i="4" a="1"/>
  <c r="D7" i="4" s="1"/>
  <c r="E7" i="4" a="1"/>
  <c r="E7" i="4" s="1"/>
  <c r="F7" i="4" a="1"/>
  <c r="F7" i="4" s="1"/>
  <c r="G7" i="4" a="1"/>
  <c r="G7" i="4" s="1"/>
  <c r="A8" i="4" a="1"/>
  <c r="A8" i="4" s="1"/>
  <c r="B8" i="4" a="1"/>
  <c r="B8" i="4" s="1"/>
  <c r="C8" i="4" a="1"/>
  <c r="C8" i="4" s="1"/>
  <c r="D8" i="4" a="1"/>
  <c r="D8" i="4" s="1"/>
  <c r="E8" i="4" a="1"/>
  <c r="E8" i="4" s="1"/>
  <c r="F8" i="4" a="1"/>
  <c r="F8" i="4" s="1"/>
  <c r="G8" i="4" a="1"/>
  <c r="G8" i="4" s="1"/>
  <c r="A9" i="4" a="1"/>
  <c r="A9" i="4" s="1"/>
  <c r="B9" i="4" a="1"/>
  <c r="B9" i="4" s="1"/>
  <c r="C9" i="4" a="1"/>
  <c r="C9" i="4" s="1"/>
  <c r="D9" i="4" a="1"/>
  <c r="D9" i="4" s="1"/>
  <c r="E9" i="4" a="1"/>
  <c r="E9" i="4" s="1"/>
  <c r="F9" i="4" a="1"/>
  <c r="F9" i="4" s="1"/>
  <c r="G9" i="4" a="1"/>
  <c r="G9" i="4" s="1"/>
  <c r="A10" i="4" a="1"/>
  <c r="A10" i="4" s="1"/>
  <c r="B10" i="4" a="1"/>
  <c r="B10" i="4" s="1"/>
  <c r="C10" i="4" a="1"/>
  <c r="C10" i="4" s="1"/>
  <c r="D10" i="4" a="1"/>
  <c r="D10" i="4" s="1"/>
  <c r="E10" i="4" a="1"/>
  <c r="E10" i="4" s="1"/>
  <c r="F10" i="4" a="1"/>
  <c r="F10" i="4" s="1"/>
  <c r="G10" i="4" a="1"/>
  <c r="G10" i="4" s="1"/>
  <c r="A11" i="4" a="1"/>
  <c r="A11" i="4" s="1"/>
  <c r="B11" i="4" a="1"/>
  <c r="B11" i="4" s="1"/>
  <c r="C11" i="4" a="1"/>
  <c r="C11" i="4" s="1"/>
  <c r="D11" i="4" a="1"/>
  <c r="D11" i="4" s="1"/>
  <c r="E11" i="4" a="1"/>
  <c r="E11" i="4" s="1"/>
  <c r="F11" i="4" a="1"/>
  <c r="F11" i="4" s="1"/>
  <c r="G11" i="4" a="1"/>
  <c r="G11" i="4" s="1"/>
  <c r="A12" i="4" a="1"/>
  <c r="A12" i="4" s="1"/>
  <c r="B12" i="4" a="1"/>
  <c r="B12" i="4" s="1"/>
  <c r="C12" i="4" a="1"/>
  <c r="C12" i="4" s="1"/>
  <c r="D12" i="4" a="1"/>
  <c r="D12" i="4" s="1"/>
  <c r="E12" i="4" a="1"/>
  <c r="E12" i="4" s="1"/>
  <c r="F12" i="4" a="1"/>
  <c r="F12" i="4" s="1"/>
  <c r="G12" i="4" a="1"/>
  <c r="G12" i="4" s="1"/>
  <c r="G2" i="4" a="1"/>
  <c r="G2" i="4" s="1"/>
  <c r="F2" i="4" a="1"/>
  <c r="F2" i="4" s="1"/>
  <c r="E2" i="4" a="1"/>
  <c r="E2" i="4" s="1"/>
  <c r="D2" i="4" a="1"/>
  <c r="D2" i="4" s="1"/>
  <c r="C2" i="4" a="1"/>
  <c r="C2" i="4" s="1"/>
  <c r="B2" i="4" a="1"/>
  <c r="B2" i="4" s="1"/>
  <c r="A2" i="4" a="1"/>
  <c r="A2" i="4" s="1"/>
  <c r="J2" i="4" l="1" a="1"/>
  <c r="J2" i="4" s="1"/>
  <c r="K2" i="4" l="1"/>
  <c r="L2" i="4"/>
  <c r="M2" i="4"/>
  <c r="N2" i="4" s="1"/>
  <c r="O2" i="4" l="1"/>
  <c r="P2" i="4" l="1" a="1"/>
  <c r="P2" i="4" s="1"/>
  <c r="R2" i="4" l="1"/>
  <c r="S2" i="4"/>
  <c r="T2" i="4" s="1"/>
  <c r="Q2" i="4"/>
  <c r="U2" i="4" l="1"/>
  <c r="V2" i="4" s="1" a="1"/>
  <c r="V2" i="4" s="1"/>
  <c r="X2" i="4" l="1"/>
  <c r="W2" i="4"/>
  <c r="Y2" i="4"/>
  <c r="Z2" i="4" l="1"/>
  <c r="AA2" i="4" s="1"/>
  <c r="I2" i="4" l="1"/>
  <c r="H2" i="4" s="1"/>
  <c r="AB2" i="4" a="1"/>
  <c r="AB2" i="4" s="1"/>
  <c r="AE2" i="4" l="1"/>
  <c r="AF2" i="4" s="1"/>
  <c r="AD2" i="4"/>
  <c r="AC2" i="4"/>
  <c r="AG2" i="4" l="1"/>
  <c r="AH2" i="4" s="1" a="1"/>
  <c r="AH2" i="4" s="1"/>
  <c r="J3" i="4" s="1" a="1"/>
  <c r="J3" i="4" s="1"/>
  <c r="K3" i="4" l="1"/>
  <c r="M3" i="4"/>
  <c r="L3" i="4"/>
  <c r="N3" i="4"/>
  <c r="AK2" i="4"/>
  <c r="AL2" i="4" s="1"/>
  <c r="AI2" i="4"/>
  <c r="AJ2" i="4"/>
  <c r="O3" i="4" l="1"/>
  <c r="AM2" i="4"/>
  <c r="P3" i="4" l="1" a="1"/>
  <c r="P3" i="4" s="1"/>
  <c r="R3" i="4" l="1"/>
  <c r="Q3" i="4"/>
  <c r="S3" i="4"/>
  <c r="T3" i="4" l="1"/>
  <c r="U3" i="4" s="1"/>
  <c r="V3" i="4" l="1" a="1"/>
  <c r="V3" i="4" s="1"/>
  <c r="W3" i="4" l="1"/>
  <c r="Y3" i="4"/>
  <c r="X3" i="4"/>
  <c r="Z3" i="4"/>
  <c r="AA3" i="4" l="1"/>
  <c r="I3" i="4" s="1"/>
  <c r="AB3" i="4" l="1" a="1"/>
  <c r="AB3" i="4" s="1"/>
  <c r="H3" i="4"/>
  <c r="AD3" i="4" l="1"/>
  <c r="AC3" i="4"/>
  <c r="AE3" i="4"/>
  <c r="AF3" i="4" l="1"/>
  <c r="AG3" i="4" s="1"/>
  <c r="AH3" i="4" s="1" a="1"/>
  <c r="AH3" i="4" s="1"/>
  <c r="AI3" i="4" l="1"/>
  <c r="AK3" i="4"/>
  <c r="AJ3" i="4"/>
  <c r="AL3" i="4"/>
  <c r="J4" i="4" a="1"/>
  <c r="J4" i="4" s="1"/>
  <c r="AM3" i="4" l="1"/>
  <c r="L4" i="4"/>
  <c r="K4" i="4"/>
  <c r="M4" i="4"/>
  <c r="N4" i="4" l="1"/>
  <c r="O4" i="4" s="1"/>
  <c r="P4" i="4" l="1" a="1"/>
  <c r="P4" i="4" s="1"/>
  <c r="Q4" i="4" l="1"/>
  <c r="S4" i="4"/>
  <c r="R4" i="4"/>
  <c r="T4" i="4"/>
  <c r="U4" i="4" l="1"/>
  <c r="V4" i="4" l="1" a="1"/>
  <c r="V4" i="4" s="1"/>
  <c r="X4" i="4" l="1"/>
  <c r="W4" i="4"/>
  <c r="Y4" i="4"/>
  <c r="Z4" i="4" l="1"/>
  <c r="AA4" i="4" s="1"/>
  <c r="I4" i="4" s="1"/>
  <c r="H4" i="4" l="1"/>
  <c r="AB4" i="4" a="1"/>
  <c r="AB4" i="4" s="1"/>
  <c r="AC4" i="4" l="1"/>
  <c r="AE4" i="4"/>
  <c r="AD4" i="4"/>
  <c r="AF4" i="4"/>
  <c r="AG4" i="4" l="1"/>
  <c r="AH4" i="4" s="1" a="1"/>
  <c r="AH4" i="4" s="1"/>
  <c r="AJ4" i="4" l="1"/>
  <c r="AI4" i="4"/>
  <c r="AK4" i="4"/>
  <c r="J5" i="4" a="1"/>
  <c r="J5" i="4" s="1"/>
  <c r="AL4" i="4" l="1"/>
  <c r="AM4" i="4" s="1"/>
  <c r="K5" i="4"/>
  <c r="M5" i="4"/>
  <c r="L5" i="4"/>
  <c r="N5" i="4"/>
  <c r="O5" i="4" l="1"/>
  <c r="P5" i="4" l="1" a="1"/>
  <c r="P5" i="4" s="1"/>
  <c r="R5" i="4" l="1"/>
  <c r="Q5" i="4"/>
  <c r="S5" i="4"/>
  <c r="T5" i="4" l="1"/>
  <c r="U5" i="4" s="1"/>
  <c r="V5" i="4" l="1" a="1"/>
  <c r="V5" i="4" s="1"/>
  <c r="W5" i="4" l="1"/>
  <c r="Y5" i="4"/>
  <c r="X5" i="4"/>
  <c r="Z5" i="4"/>
  <c r="AA5" i="4" l="1"/>
  <c r="I5" i="4" s="1"/>
  <c r="H5" i="4" l="1"/>
  <c r="AB5" i="4" a="1"/>
  <c r="AB5" i="4" s="1"/>
  <c r="AD5" i="4" l="1"/>
  <c r="AC5" i="4"/>
  <c r="AE5" i="4"/>
  <c r="AF5" i="4" l="1"/>
  <c r="AG5" i="4" s="1"/>
  <c r="AH5" i="4" s="1" a="1"/>
  <c r="AH5" i="4" s="1"/>
  <c r="AI5" i="4" l="1"/>
  <c r="AK5" i="4"/>
  <c r="AJ5" i="4"/>
  <c r="AL5" i="4"/>
  <c r="J6" i="4" a="1"/>
  <c r="J6" i="4" s="1"/>
  <c r="AM5" i="4" l="1"/>
  <c r="L6" i="4"/>
  <c r="K6" i="4"/>
  <c r="M6" i="4"/>
  <c r="N6" i="4" l="1"/>
  <c r="O6" i="4" s="1"/>
  <c r="P6" i="4" l="1" a="1"/>
  <c r="P6" i="4" s="1"/>
  <c r="Q6" i="4" l="1"/>
  <c r="S6" i="4"/>
  <c r="R6" i="4"/>
  <c r="T6" i="4"/>
  <c r="U6" i="4" l="1"/>
  <c r="V6" i="4" l="1" a="1"/>
  <c r="V6" i="4" s="1"/>
  <c r="X6" i="4" l="1"/>
  <c r="W6" i="4"/>
  <c r="Y6" i="4"/>
  <c r="Z6" i="4" l="1"/>
  <c r="AA6" i="4" s="1"/>
  <c r="I6" i="4" s="1"/>
  <c r="AB6" i="4" l="1" a="1"/>
  <c r="AB6" i="4" s="1"/>
  <c r="H6" i="4"/>
  <c r="AC6" i="4" l="1"/>
  <c r="AE6" i="4"/>
  <c r="AD6" i="4"/>
  <c r="AF6" i="4"/>
  <c r="AG6" i="4" l="1"/>
  <c r="AH6" i="4" s="1" a="1"/>
  <c r="AH6" i="4" s="1"/>
  <c r="AJ6" i="4" l="1"/>
  <c r="AI6" i="4"/>
  <c r="AK6" i="4"/>
  <c r="J7" i="4" a="1"/>
  <c r="J7" i="4" s="1"/>
  <c r="AL6" i="4" l="1"/>
  <c r="AM6" i="4" s="1"/>
  <c r="K7" i="4"/>
  <c r="M7" i="4"/>
  <c r="L7" i="4"/>
  <c r="N7" i="4"/>
  <c r="O7" i="4" l="1"/>
  <c r="P7" i="4" l="1" a="1"/>
  <c r="P7" i="4" s="1"/>
  <c r="R7" i="4" l="1"/>
  <c r="Q7" i="4"/>
  <c r="S7" i="4"/>
  <c r="T7" i="4" l="1"/>
  <c r="U7" i="4" s="1"/>
  <c r="V7" i="4" l="1" a="1"/>
  <c r="V7" i="4" s="1"/>
  <c r="W7" i="4" l="1"/>
  <c r="Y7" i="4"/>
  <c r="X7" i="4"/>
  <c r="Z7" i="4"/>
  <c r="AA7" i="4" l="1"/>
  <c r="I7" i="4" s="1"/>
  <c r="AB7" i="4" l="1" a="1"/>
  <c r="AB7" i="4" s="1"/>
  <c r="H7" i="4"/>
  <c r="AD7" i="4" l="1"/>
  <c r="AC7" i="4"/>
  <c r="AE7" i="4"/>
  <c r="AF7" i="4" l="1"/>
  <c r="AG7" i="4" s="1"/>
  <c r="AH7" i="4" s="1" a="1"/>
  <c r="AH7" i="4" s="1"/>
  <c r="AJ7" i="4" l="1"/>
  <c r="AK7" i="4"/>
  <c r="AL7" i="4" s="1"/>
  <c r="AI7" i="4"/>
  <c r="J8" i="4" a="1"/>
  <c r="J8" i="4" s="1"/>
  <c r="K8" i="4" l="1"/>
  <c r="M8" i="4"/>
  <c r="N8" i="4" s="1"/>
  <c r="L8" i="4"/>
  <c r="AM7" i="4"/>
  <c r="O8" i="4" l="1"/>
  <c r="P8" i="4" l="1" a="1"/>
  <c r="P8" i="4" s="1"/>
  <c r="R8" i="4" l="1"/>
  <c r="Q8" i="4"/>
  <c r="S8" i="4"/>
  <c r="T8" i="4" l="1"/>
  <c r="U8" i="4" s="1"/>
  <c r="V8" i="4" l="1" a="1"/>
  <c r="V8" i="4" s="1"/>
  <c r="W8" i="4" l="1"/>
  <c r="Y8" i="4"/>
  <c r="X8" i="4"/>
  <c r="Z8" i="4"/>
  <c r="AA8" i="4" l="1"/>
  <c r="I8" i="4" s="1"/>
  <c r="H8" i="4" l="1"/>
  <c r="AB8" i="4" a="1"/>
  <c r="AB8" i="4" s="1"/>
  <c r="AD8" i="4" l="1"/>
  <c r="AE8" i="4"/>
  <c r="AF8" i="4" s="1"/>
  <c r="AC8" i="4"/>
  <c r="AG8" i="4" l="1"/>
  <c r="AH8" i="4" s="1" a="1"/>
  <c r="AH8" i="4" s="1"/>
  <c r="AI8" i="4" l="1"/>
  <c r="AK8" i="4"/>
  <c r="AL8" i="4" s="1"/>
  <c r="AJ8" i="4"/>
  <c r="J9" i="4" a="1"/>
  <c r="J9" i="4" s="1"/>
  <c r="AM8" i="4" l="1"/>
  <c r="L9" i="4"/>
  <c r="K9" i="4"/>
  <c r="M9" i="4"/>
  <c r="N9" i="4" l="1"/>
  <c r="O9" i="4" s="1"/>
  <c r="P9" i="4" l="1" a="1"/>
  <c r="P9" i="4" s="1"/>
  <c r="Q9" i="4" l="1"/>
  <c r="S9" i="4"/>
  <c r="R9" i="4"/>
  <c r="T9" i="4"/>
  <c r="U9" i="4" l="1"/>
  <c r="V9" i="4" l="1" a="1"/>
  <c r="V9" i="4" s="1"/>
  <c r="X9" i="4" l="1"/>
  <c r="Y9" i="4"/>
  <c r="Z9" i="4" s="1"/>
  <c r="W9" i="4"/>
  <c r="AA9" i="4" l="1"/>
  <c r="I9" i="4" s="1"/>
  <c r="AB9" i="4" l="1" a="1"/>
  <c r="AB9" i="4" s="1"/>
  <c r="H9" i="4"/>
  <c r="AC9" i="4" l="1"/>
  <c r="AE9" i="4"/>
  <c r="AF9" i="4"/>
  <c r="AD9" i="4"/>
  <c r="AG9" i="4" l="1"/>
  <c r="AH9" i="4" s="1" a="1"/>
  <c r="AH9" i="4" s="1"/>
  <c r="AJ9" i="4" l="1"/>
  <c r="AI9" i="4"/>
  <c r="AK9" i="4"/>
  <c r="AL9" i="4" l="1"/>
  <c r="J10" i="4" s="1" a="1"/>
  <c r="J10" i="4" s="1"/>
  <c r="K10" i="4" l="1"/>
  <c r="M10" i="4"/>
  <c r="L10" i="4"/>
  <c r="N10" i="4"/>
  <c r="AM9" i="4"/>
  <c r="O10" i="4" l="1"/>
  <c r="P10" i="4" l="1" a="1"/>
  <c r="P10" i="4" s="1"/>
  <c r="R10" i="4" l="1"/>
  <c r="S10" i="4"/>
  <c r="T10" i="4" s="1"/>
  <c r="Q10" i="4"/>
  <c r="U10" i="4" l="1"/>
  <c r="V10" i="4" l="1" a="1"/>
  <c r="V10" i="4" s="1"/>
  <c r="W10" i="4" l="1"/>
  <c r="Y10" i="4"/>
  <c r="Z10" i="4"/>
  <c r="X10" i="4"/>
  <c r="AA10" i="4" l="1"/>
  <c r="I10" i="4" s="1"/>
  <c r="AB10" i="4" l="1" a="1"/>
  <c r="AB10" i="4" s="1"/>
  <c r="H10" i="4"/>
  <c r="AD10" i="4" l="1"/>
  <c r="AC10" i="4"/>
  <c r="AE10" i="4"/>
  <c r="AF10" i="4" l="1"/>
  <c r="AG10" i="4" s="1"/>
  <c r="AH10" i="4" s="1" a="1"/>
  <c r="AH10" i="4" s="1"/>
  <c r="AI10" i="4" l="1"/>
  <c r="AK10" i="4"/>
  <c r="AJ10" i="4"/>
  <c r="AL10" i="4"/>
  <c r="J11" i="4" a="1"/>
  <c r="J11" i="4" s="1"/>
  <c r="AM10" i="4" l="1"/>
  <c r="L11" i="4"/>
  <c r="M11" i="4"/>
  <c r="K11" i="4"/>
  <c r="N11" i="4" l="1"/>
  <c r="O11" i="4" s="1"/>
  <c r="P11" i="4" l="1" a="1"/>
  <c r="P11" i="4" s="1"/>
  <c r="Q11" i="4" l="1"/>
  <c r="S11" i="4"/>
  <c r="T11" i="4"/>
  <c r="R11" i="4"/>
  <c r="U11" i="4" l="1"/>
  <c r="V11" i="4" l="1" a="1"/>
  <c r="V11" i="4" s="1"/>
  <c r="X11" i="4" l="1"/>
  <c r="W11" i="4"/>
  <c r="Y11" i="4"/>
  <c r="Z11" i="4" l="1"/>
  <c r="AA11" i="4" s="1"/>
  <c r="I11" i="4" s="1"/>
  <c r="AB11" i="4" l="1" a="1"/>
  <c r="AB11" i="4" s="1"/>
  <c r="H11" i="4"/>
  <c r="AC11" i="4" l="1"/>
  <c r="AE11" i="4"/>
  <c r="AD11" i="4"/>
  <c r="AF11" i="4"/>
  <c r="AG11" i="4" l="1"/>
  <c r="AH11" i="4" s="1" a="1"/>
  <c r="AH11" i="4" s="1"/>
  <c r="AJ11" i="4" l="1"/>
  <c r="AK11" i="4"/>
  <c r="AL11" i="4" s="1"/>
  <c r="AI11" i="4"/>
  <c r="J12" i="4" a="1"/>
  <c r="J12" i="4" s="1"/>
  <c r="K12" i="4" l="1"/>
  <c r="M12" i="4"/>
  <c r="N12" i="4" s="1"/>
  <c r="L12" i="4"/>
  <c r="AM11" i="4"/>
  <c r="O12" i="4" l="1"/>
  <c r="P12" i="4" l="1" a="1"/>
  <c r="P12" i="4" s="1"/>
  <c r="R12" i="4" l="1"/>
  <c r="Q12" i="4"/>
  <c r="S12" i="4"/>
  <c r="T12" i="4" l="1"/>
  <c r="U12" i="4" s="1"/>
  <c r="V12" i="4" l="1" a="1"/>
  <c r="V12" i="4" s="1"/>
  <c r="W12" i="4" l="1"/>
  <c r="Y12" i="4"/>
  <c r="X12" i="4"/>
  <c r="Z12" i="4"/>
  <c r="AA12" i="4" l="1"/>
  <c r="I12" i="4" s="1"/>
  <c r="AB12" i="4" l="1" a="1"/>
  <c r="AB12" i="4" s="1"/>
  <c r="H12" i="4"/>
  <c r="AD12" i="4" l="1"/>
  <c r="AE12" i="4"/>
  <c r="AC12" i="4"/>
  <c r="AF12" i="4"/>
  <c r="AG12" i="4" l="1"/>
  <c r="AH12" i="4" s="1" a="1"/>
  <c r="AH12" i="4" s="1"/>
  <c r="I538" i="1" l="1"/>
  <c r="I504" i="1"/>
  <c r="I437" i="1"/>
  <c r="I221" i="1"/>
  <c r="I181" i="1"/>
  <c r="I520" i="1"/>
  <c r="I91" i="1"/>
  <c r="I214" i="1"/>
  <c r="I255" i="1"/>
  <c r="I547" i="1"/>
  <c r="I471" i="1"/>
  <c r="I408" i="1"/>
  <c r="I469" i="1"/>
  <c r="I297" i="1"/>
  <c r="I321" i="1"/>
  <c r="I552" i="1"/>
  <c r="I27" i="1"/>
  <c r="I329" i="1"/>
  <c r="I223" i="1"/>
  <c r="I515" i="1"/>
  <c r="I367" i="1"/>
  <c r="I383" i="1"/>
  <c r="I83" i="1"/>
  <c r="I222" i="1"/>
  <c r="I259" i="1"/>
  <c r="I623" i="1"/>
  <c r="I115" i="1"/>
  <c r="I374" i="1"/>
  <c r="I351" i="1"/>
  <c r="I639" i="1"/>
  <c r="I596" i="1"/>
  <c r="I633" i="1"/>
  <c r="I417" i="1"/>
  <c r="I197" i="1"/>
  <c r="I164" i="1"/>
  <c r="I495" i="1"/>
  <c r="I433" i="1"/>
  <c r="I229" i="1"/>
  <c r="I179" i="1"/>
  <c r="I430" i="1"/>
  <c r="I578" i="1"/>
  <c r="I409" i="1"/>
  <c r="I271" i="1"/>
  <c r="I6" i="1"/>
  <c r="I632" i="1"/>
  <c r="I18" i="1"/>
  <c r="I322" i="1"/>
  <c r="I21" i="1"/>
  <c r="I648" i="1"/>
  <c r="I177" i="1"/>
  <c r="I418" i="1"/>
  <c r="I216" i="1"/>
  <c r="I451" i="1"/>
  <c r="I499" i="1"/>
  <c r="I536" i="1"/>
  <c r="I82" i="1"/>
  <c r="I370" i="1"/>
  <c r="I53" i="1"/>
  <c r="I371" i="1"/>
  <c r="I114" i="1"/>
  <c r="I386" i="1"/>
  <c r="I184" i="1"/>
  <c r="I643" i="1"/>
  <c r="I395" i="1"/>
  <c r="I427" i="1"/>
  <c r="I170" i="1"/>
  <c r="I422" i="1"/>
  <c r="I220" i="1"/>
  <c r="I48" i="1"/>
  <c r="I201" i="1"/>
  <c r="I502" i="1"/>
  <c r="I312" i="1"/>
  <c r="I105" i="1"/>
  <c r="I439" i="1"/>
  <c r="I291" i="1"/>
  <c r="I147" i="1"/>
  <c r="I298" i="1"/>
  <c r="I303" i="1"/>
  <c r="I25" i="1"/>
  <c r="I10" i="1"/>
  <c r="I330" i="1"/>
  <c r="I440" i="1"/>
  <c r="I94" i="1"/>
  <c r="I456" i="1"/>
  <c r="I211" i="1"/>
  <c r="I483" i="1"/>
  <c r="I334" i="1"/>
  <c r="I36" i="1"/>
  <c r="I151" i="1"/>
  <c r="I593" i="1"/>
  <c r="I309" i="1"/>
  <c r="I486" i="1"/>
  <c r="I296" i="1"/>
  <c r="I175" i="1"/>
  <c r="I341" i="1"/>
  <c r="I570" i="1"/>
  <c r="I39" i="1"/>
  <c r="I169" i="1"/>
  <c r="I521" i="1"/>
  <c r="I257" i="1"/>
  <c r="I106" i="1"/>
  <c r="I518" i="1"/>
  <c r="I328" i="1"/>
  <c r="I239" i="1"/>
  <c r="I226" i="1"/>
  <c r="I534" i="1"/>
  <c r="I344" i="1"/>
  <c r="I137" i="1"/>
  <c r="I489" i="1"/>
  <c r="I130" i="1"/>
  <c r="I250" i="1"/>
  <c r="I558" i="1"/>
  <c r="I47" i="1"/>
  <c r="I173" i="1"/>
  <c r="I533" i="1"/>
  <c r="I574" i="1"/>
  <c r="I38" i="1"/>
  <c r="I84" i="1"/>
  <c r="I613" i="1"/>
  <c r="I326" i="1"/>
  <c r="I388" i="1"/>
  <c r="I458" i="1"/>
  <c r="I272" i="1"/>
  <c r="I77" i="1"/>
  <c r="I399" i="1"/>
  <c r="I474" i="1"/>
  <c r="I300" i="1"/>
  <c r="I93" i="1"/>
  <c r="I248" i="1"/>
  <c r="I563" i="1"/>
  <c r="I278" i="1"/>
  <c r="I579" i="1"/>
  <c r="I509" i="1"/>
  <c r="I376" i="1"/>
  <c r="I618" i="1"/>
  <c r="I135" i="1"/>
  <c r="I264" i="1"/>
  <c r="I392" i="1"/>
  <c r="I389" i="1"/>
  <c r="I126" i="1"/>
  <c r="I128" i="1"/>
  <c r="I281" i="1"/>
  <c r="I484" i="1"/>
  <c r="I194" i="1"/>
  <c r="I282" i="1"/>
  <c r="I30" i="1"/>
  <c r="I340" i="1"/>
  <c r="I424" i="1"/>
  <c r="I357" i="1"/>
  <c r="I62" i="1"/>
  <c r="I96" i="1"/>
  <c r="I617" i="1"/>
  <c r="I420" i="1"/>
  <c r="I436" i="1"/>
  <c r="I385" i="1"/>
  <c r="I132" i="1"/>
  <c r="I401" i="1"/>
  <c r="I253" i="1"/>
  <c r="I468" i="1"/>
  <c r="I590" i="1"/>
  <c r="I566" i="1"/>
  <c r="I605" i="1"/>
  <c r="I382" i="1"/>
  <c r="I155" i="1"/>
  <c r="I416" i="1"/>
  <c r="I231" i="1"/>
  <c r="I441" i="1"/>
  <c r="I171" i="1"/>
  <c r="I56" i="1"/>
  <c r="I71" i="1"/>
  <c r="I360" i="1"/>
  <c r="I133" i="1"/>
  <c r="I493" i="1"/>
  <c r="I273" i="1"/>
  <c r="I466" i="1"/>
  <c r="I149" i="1"/>
  <c r="I573" i="1"/>
  <c r="I266" i="1"/>
  <c r="I550" i="1"/>
  <c r="I356" i="1"/>
  <c r="I121" i="1"/>
  <c r="I37" i="1"/>
  <c r="I2" i="1"/>
  <c r="I349" i="1"/>
  <c r="I498" i="1"/>
  <c r="I12" i="1"/>
  <c r="I541" i="1"/>
  <c r="I202" i="1"/>
  <c r="I517" i="1"/>
  <c r="I57" i="1"/>
  <c r="I55" i="1"/>
  <c r="I545" i="1"/>
  <c r="I87" i="1"/>
  <c r="I625" i="1"/>
  <c r="I594" i="1"/>
  <c r="I276" i="1"/>
  <c r="I423" i="1"/>
  <c r="I185" i="1"/>
  <c r="I113" i="1"/>
  <c r="I592" i="1"/>
  <c r="I318" i="1"/>
  <c r="I92" i="1"/>
  <c r="I5" i="1"/>
  <c r="I597" i="1"/>
  <c r="I166" i="1"/>
  <c r="I377" i="1"/>
  <c r="I207" i="1"/>
  <c r="I525" i="1"/>
  <c r="I630" i="1"/>
  <c r="I403" i="1"/>
  <c r="I286" i="1"/>
  <c r="I144" i="1"/>
  <c r="I31" i="1"/>
  <c r="I428" i="1"/>
  <c r="I523" i="1"/>
  <c r="I60" i="1"/>
  <c r="I565" i="1"/>
  <c r="I219" i="1"/>
  <c r="I519" i="1"/>
  <c r="I492" i="1"/>
  <c r="I425" i="1"/>
  <c r="I235" i="1"/>
  <c r="I599" i="1"/>
  <c r="I572" i="1"/>
  <c r="I67" i="1"/>
  <c r="I353" i="1"/>
  <c r="I308" i="1"/>
  <c r="I124" i="1"/>
  <c r="I285" i="1"/>
  <c r="I524" i="1"/>
  <c r="I457" i="1"/>
  <c r="I267" i="1"/>
  <c r="I567" i="1"/>
  <c r="I540" i="1"/>
  <c r="I473" i="1"/>
  <c r="I277" i="1"/>
  <c r="I232" i="1"/>
  <c r="I464" i="1"/>
  <c r="I646" i="1"/>
  <c r="I568" i="1"/>
  <c r="I59" i="1"/>
  <c r="I182" i="1"/>
  <c r="I270" i="1"/>
  <c r="I584" i="1"/>
  <c r="I50" i="1"/>
  <c r="I354" i="1"/>
  <c r="I331" i="1"/>
  <c r="I611" i="1"/>
  <c r="I601" i="1"/>
  <c r="I472" i="1"/>
  <c r="I405" i="1"/>
  <c r="I158" i="1"/>
  <c r="I54" i="1"/>
  <c r="I488" i="1"/>
  <c r="I421" i="1"/>
  <c r="I189" i="1"/>
  <c r="I553" i="1"/>
  <c r="I537" i="1"/>
  <c r="I479" i="1"/>
  <c r="I580" i="1"/>
  <c r="I180" i="1"/>
  <c r="I647" i="1"/>
  <c r="I620" i="1"/>
  <c r="I163" i="1"/>
  <c r="I196" i="1"/>
  <c r="I81" i="1"/>
  <c r="I391" i="1"/>
  <c r="I154" i="1"/>
  <c r="I398" i="1"/>
  <c r="I245" i="1"/>
  <c r="I251" i="1"/>
  <c r="I33" i="1"/>
  <c r="I284" i="1"/>
  <c r="I58" i="1"/>
  <c r="I228" i="1"/>
  <c r="I49" i="1"/>
  <c r="I359" i="1"/>
  <c r="I90" i="1"/>
  <c r="I366" i="1"/>
  <c r="I118" i="1"/>
  <c r="I431" i="1"/>
  <c r="I69" i="1"/>
  <c r="I387" i="1"/>
  <c r="I146" i="1"/>
  <c r="I402" i="1"/>
  <c r="I85" i="1"/>
  <c r="I415" i="1"/>
  <c r="I317" i="1"/>
  <c r="I482" i="1"/>
  <c r="I280" i="1"/>
  <c r="I287" i="1"/>
  <c r="I627" i="1"/>
  <c r="I600" i="1"/>
  <c r="I123" i="1"/>
  <c r="I246" i="1"/>
  <c r="I338" i="1"/>
  <c r="I619" i="1"/>
  <c r="I193" i="1"/>
  <c r="I559" i="1"/>
  <c r="I554" i="1"/>
  <c r="I315" i="1"/>
  <c r="I634" i="1"/>
  <c r="I64" i="1"/>
  <c r="I355" i="1"/>
  <c r="I454" i="1"/>
  <c r="I304" i="1"/>
  <c r="I268" i="1"/>
  <c r="I107" i="1"/>
  <c r="I381" i="1"/>
  <c r="I621" i="1"/>
  <c r="I598" i="1"/>
  <c r="I467" i="1"/>
  <c r="I419" i="1"/>
  <c r="I516" i="1"/>
  <c r="I70" i="1"/>
  <c r="I629" i="1"/>
  <c r="I102" i="1"/>
  <c r="I645" i="1"/>
  <c r="I452" i="1"/>
  <c r="I435" i="1"/>
  <c r="I535" i="1"/>
  <c r="I347" i="1"/>
  <c r="I606" i="1"/>
  <c r="I411" i="1"/>
  <c r="I324" i="1"/>
  <c r="I63" i="1"/>
  <c r="I24" i="1"/>
  <c r="I7" i="1"/>
  <c r="I104" i="1"/>
  <c r="I167" i="1"/>
  <c r="I585" i="1"/>
  <c r="I233" i="1"/>
  <c r="I112" i="1"/>
  <c r="I470" i="1"/>
  <c r="I162" i="1"/>
  <c r="I319" i="1"/>
  <c r="I412" i="1"/>
  <c r="I238" i="1"/>
  <c r="I496" i="1"/>
  <c r="I269" i="1"/>
  <c r="I215" i="1"/>
  <c r="I507" i="1"/>
  <c r="I480" i="1"/>
  <c r="I313" i="1"/>
  <c r="I307" i="1"/>
  <c r="I587" i="1"/>
  <c r="I560" i="1"/>
  <c r="I11" i="1"/>
  <c r="I510" i="1"/>
  <c r="I78" i="1"/>
  <c r="I247" i="1"/>
  <c r="I539" i="1"/>
  <c r="I512" i="1"/>
  <c r="I198" i="1"/>
  <c r="I263" i="1"/>
  <c r="I555" i="1"/>
  <c r="I528" i="1"/>
  <c r="I445" i="1"/>
  <c r="I446" i="1"/>
  <c r="I32" i="1"/>
  <c r="I295" i="1"/>
  <c r="I583" i="1"/>
  <c r="I556" i="1"/>
  <c r="I35" i="1"/>
  <c r="I311" i="1"/>
  <c r="I17" i="1"/>
  <c r="I636" i="1"/>
  <c r="I26" i="1"/>
  <c r="I314" i="1"/>
  <c r="I159" i="1"/>
  <c r="I187" i="1"/>
  <c r="I487" i="1"/>
  <c r="I460" i="1"/>
  <c r="I393" i="1"/>
  <c r="I203" i="1"/>
  <c r="I503" i="1"/>
  <c r="I476" i="1"/>
  <c r="I131" i="1"/>
  <c r="I206" i="1"/>
  <c r="I52" i="1"/>
  <c r="I150" i="1"/>
  <c r="I546" i="1"/>
  <c r="I362" i="1"/>
  <c r="I176" i="1"/>
  <c r="I635" i="1"/>
  <c r="I608" i="1"/>
  <c r="I378" i="1"/>
  <c r="I256" i="1"/>
  <c r="I61" i="1"/>
  <c r="I379" i="1"/>
  <c r="I98" i="1"/>
  <c r="I461" i="1"/>
  <c r="I345" i="1"/>
  <c r="I208" i="1"/>
  <c r="I13" i="1"/>
  <c r="I640" i="1"/>
  <c r="I410" i="1"/>
  <c r="I224" i="1"/>
  <c r="I29" i="1"/>
  <c r="I288" i="1"/>
  <c r="I34" i="1"/>
  <c r="I397" i="1"/>
  <c r="I299" i="1"/>
  <c r="I244" i="1"/>
  <c r="I65" i="1"/>
  <c r="I375" i="1"/>
  <c r="I122" i="1"/>
  <c r="I260" i="1"/>
  <c r="I145" i="1"/>
  <c r="I497" i="1"/>
  <c r="I293" i="1"/>
  <c r="I462" i="1"/>
  <c r="I346" i="1"/>
  <c r="I327" i="1"/>
  <c r="I615" i="1"/>
  <c r="I588" i="1"/>
  <c r="I99" i="1"/>
  <c r="I343" i="1"/>
  <c r="I631" i="1"/>
  <c r="I604" i="1"/>
  <c r="I373" i="1"/>
  <c r="I95" i="1"/>
  <c r="I305" i="1"/>
  <c r="I511" i="1"/>
  <c r="I612" i="1"/>
  <c r="I111" i="1"/>
  <c r="I274" i="1"/>
  <c r="I72" i="1"/>
  <c r="I320" i="1"/>
  <c r="I129" i="1"/>
  <c r="I481" i="1"/>
  <c r="I249" i="1"/>
  <c r="I336" i="1"/>
  <c r="I40" i="1"/>
  <c r="I561" i="1"/>
  <c r="I242" i="1"/>
  <c r="I526" i="1"/>
  <c r="I478" i="1"/>
  <c r="I212" i="1"/>
  <c r="I161" i="1"/>
  <c r="I513" i="1"/>
  <c r="I325" i="1"/>
  <c r="I23" i="1"/>
  <c r="I8" i="1"/>
  <c r="I529" i="1"/>
  <c r="I178" i="1"/>
  <c r="I494" i="1"/>
  <c r="I414" i="1"/>
  <c r="I581" i="1"/>
  <c r="I28" i="1"/>
  <c r="I557" i="1"/>
  <c r="I234" i="1"/>
  <c r="I530" i="1"/>
  <c r="I44" i="1"/>
  <c r="I637" i="1"/>
  <c r="I380" i="1"/>
  <c r="I614" i="1"/>
  <c r="I127" i="1"/>
  <c r="I80" i="1"/>
  <c r="I101" i="1"/>
  <c r="I447" i="1"/>
  <c r="I209" i="1"/>
  <c r="I434" i="1"/>
  <c r="I117" i="1"/>
  <c r="I477" i="1"/>
  <c r="I241" i="1"/>
  <c r="I450" i="1"/>
  <c r="I16" i="1"/>
  <c r="I551" i="1"/>
  <c r="I160" i="1"/>
  <c r="I548" i="1"/>
  <c r="I14" i="1"/>
  <c r="I88" i="1"/>
  <c r="I609" i="1"/>
  <c r="I350" i="1"/>
  <c r="I46" i="1"/>
  <c r="I168" i="1"/>
  <c r="I443" i="1"/>
  <c r="I432" i="1"/>
  <c r="I290" i="1"/>
  <c r="I429" i="1"/>
  <c r="I352" i="1"/>
  <c r="I120" i="1"/>
  <c r="I641" i="1"/>
  <c r="I384" i="1"/>
  <c r="I110" i="1"/>
  <c r="I136" i="1"/>
  <c r="I289" i="1"/>
  <c r="I400" i="1"/>
  <c r="I626" i="1"/>
  <c r="I365" i="1"/>
  <c r="I73" i="1"/>
  <c r="I156" i="1"/>
  <c r="I134" i="1"/>
  <c r="I3" i="1"/>
  <c r="I453" i="1"/>
  <c r="I191" i="1"/>
  <c r="I644" i="1"/>
  <c r="I586" i="1"/>
  <c r="I76" i="1"/>
  <c r="I342" i="1"/>
  <c r="I616" i="1"/>
  <c r="I152" i="1"/>
  <c r="I174" i="1"/>
  <c r="I508" i="1"/>
  <c r="I413" i="1"/>
  <c r="I119" i="1"/>
  <c r="I310" i="1"/>
  <c r="I200" i="1"/>
  <c r="I602" i="1"/>
  <c r="I490" i="1"/>
  <c r="I316" i="1"/>
  <c r="I109" i="1"/>
  <c r="I463" i="1"/>
  <c r="I506" i="1"/>
  <c r="I79" i="1"/>
  <c r="I20" i="1"/>
  <c r="I549" i="1"/>
  <c r="I186" i="1"/>
  <c r="I333" i="1"/>
  <c r="I394" i="1"/>
  <c r="I348" i="1"/>
  <c r="I141" i="1"/>
  <c r="I501" i="1"/>
  <c r="I542" i="1"/>
  <c r="I15" i="1"/>
  <c r="I157" i="1"/>
  <c r="I301" i="1"/>
  <c r="I582" i="1"/>
  <c r="I258" i="1"/>
  <c r="I210" i="1"/>
  <c r="I302" i="1"/>
  <c r="I368" i="1"/>
  <c r="I610" i="1"/>
  <c r="I97" i="1"/>
  <c r="I252" i="1"/>
  <c r="I265" i="1"/>
  <c r="I455" i="1"/>
  <c r="I569" i="1"/>
  <c r="I43" i="1"/>
  <c r="I622" i="1"/>
  <c r="I68" i="1"/>
  <c r="I638" i="1"/>
  <c r="I148" i="1"/>
  <c r="I86" i="1"/>
  <c r="I165" i="1"/>
  <c r="I396" i="1"/>
  <c r="I140" i="1"/>
  <c r="I116" i="1"/>
  <c r="I22" i="1"/>
  <c r="I217" i="1"/>
  <c r="I142" i="1"/>
  <c r="I172" i="1"/>
  <c r="I213" i="1"/>
  <c r="I577" i="1"/>
  <c r="I143" i="1"/>
  <c r="I449" i="1"/>
  <c r="I261" i="1"/>
  <c r="I195" i="1"/>
  <c r="I527" i="1"/>
  <c r="I465" i="1"/>
  <c r="I254" i="1"/>
  <c r="I275" i="1"/>
  <c r="I575" i="1"/>
  <c r="I532" i="1"/>
  <c r="I505" i="1"/>
  <c r="I4" i="1"/>
  <c r="I337" i="1"/>
  <c r="I227" i="1"/>
  <c r="I591" i="1"/>
  <c r="I51" i="1"/>
  <c r="I190" i="1"/>
  <c r="I243" i="1"/>
  <c r="I543" i="1"/>
  <c r="I500" i="1"/>
  <c r="I407" i="1"/>
  <c r="I562" i="1"/>
  <c r="I230" i="1"/>
  <c r="I279" i="1"/>
  <c r="I571" i="1"/>
  <c r="I544" i="1"/>
  <c r="I262" i="1"/>
  <c r="I192" i="1"/>
  <c r="I283" i="1"/>
  <c r="I624" i="1"/>
  <c r="I139" i="1"/>
  <c r="I642" i="1"/>
  <c r="I205" i="1"/>
  <c r="I183" i="1"/>
  <c r="I475" i="1"/>
  <c r="I448" i="1"/>
  <c r="I237" i="1"/>
  <c r="I199" i="1"/>
  <c r="I491" i="1"/>
  <c r="I607" i="1"/>
  <c r="I595" i="1"/>
  <c r="I103" i="1"/>
  <c r="I564" i="1"/>
  <c r="I218" i="1"/>
  <c r="I42" i="1"/>
  <c r="I358" i="1"/>
  <c r="I335" i="1"/>
  <c r="I89" i="1"/>
  <c r="I74" i="1"/>
  <c r="I438" i="1"/>
  <c r="I236" i="1"/>
  <c r="I41" i="1"/>
  <c r="I292" i="1"/>
  <c r="I531" i="1"/>
  <c r="I19" i="1"/>
  <c r="I390" i="1"/>
  <c r="I188" i="1"/>
  <c r="I153" i="1"/>
  <c r="I138" i="1"/>
  <c r="I406" i="1"/>
  <c r="I204" i="1"/>
  <c r="I9" i="1"/>
  <c r="I628" i="1"/>
  <c r="I459" i="1"/>
  <c r="I75" i="1"/>
  <c r="I426" i="1"/>
  <c r="I240" i="1"/>
  <c r="I45" i="1"/>
  <c r="I363" i="1"/>
  <c r="I442" i="1"/>
  <c r="I332" i="1"/>
  <c r="I125" i="1"/>
  <c r="I485" i="1"/>
  <c r="I225" i="1"/>
  <c r="I66" i="1"/>
  <c r="I306" i="1"/>
  <c r="I323" i="1"/>
  <c r="I576" i="1"/>
  <c r="I339" i="1"/>
  <c r="I294" i="1"/>
  <c r="I364" i="1"/>
  <c r="I108" i="1"/>
  <c r="I444" i="1"/>
  <c r="I404" i="1"/>
  <c r="I522" i="1"/>
  <c r="I100" i="1"/>
  <c r="I369" i="1"/>
  <c r="I372" i="1"/>
  <c r="I361" i="1"/>
  <c r="I589" i="1"/>
  <c r="I514" i="1"/>
  <c r="AJ12" i="4"/>
  <c r="AK12" i="4"/>
  <c r="AI12" i="4"/>
  <c r="AL12" i="4" l="1"/>
  <c r="I603" i="1" s="1"/>
  <c r="AM12" i="4" l="1"/>
</calcChain>
</file>

<file path=xl/sharedStrings.xml><?xml version="1.0" encoding="utf-8"?>
<sst xmlns="http://schemas.openxmlformats.org/spreadsheetml/2006/main" count="2630" uniqueCount="1308">
  <si>
    <t>ШТ</t>
  </si>
  <si>
    <t>Салат листовой Фриллис 100г</t>
  </si>
  <si>
    <t>Салат Руккола 125 г</t>
  </si>
  <si>
    <t>Салат Микс 125г</t>
  </si>
  <si>
    <t>Салат Руккола+ Корн 125 г</t>
  </si>
  <si>
    <t>Салат Руккола+ Радиччио 125 г</t>
  </si>
  <si>
    <t>Салат Шпинат 125 г</t>
  </si>
  <si>
    <t>Салат дуболистный зеленый 1шт</t>
  </si>
  <si>
    <t>Салат Айсберг кочан 1шт</t>
  </si>
  <si>
    <t>Салат листовой в горшочке (Россия) 1шт</t>
  </si>
  <si>
    <t>общая цена</t>
  </si>
  <si>
    <t>критерий2</t>
  </si>
  <si>
    <t>Кол-во</t>
  </si>
  <si>
    <t>единица измерения</t>
  </si>
  <si>
    <t>цена штуки</t>
  </si>
  <si>
    <t>Наименование</t>
  </si>
  <si>
    <t>Код</t>
  </si>
  <si>
    <t>Первый товар</t>
  </si>
  <si>
    <t>Цена за штуку</t>
  </si>
  <si>
    <t>итог по товару</t>
  </si>
  <si>
    <t>критерий 2</t>
  </si>
  <si>
    <t>Статус</t>
  </si>
  <si>
    <t>Остаток</t>
  </si>
  <si>
    <t>1HAW</t>
  </si>
  <si>
    <t>371004159618</t>
  </si>
  <si>
    <t>Томатная паста 365 ДНЕЙ 25% 360г</t>
  </si>
  <si>
    <t>450201457214</t>
  </si>
  <si>
    <t>Жев рез DIROL вкус лайм и маракуйа 13,6г</t>
  </si>
  <si>
    <t>150402013021</t>
  </si>
  <si>
    <t>Морковь мытая п/э 1000г</t>
  </si>
  <si>
    <t>370405374172</t>
  </si>
  <si>
    <t>Паштет 365 ДНЕЙ Сливоч. из печ. гус. 70г</t>
  </si>
  <si>
    <t>290122135675</t>
  </si>
  <si>
    <t>Сыр твор КАРАТ Виолетта с зелен 70% 140г</t>
  </si>
  <si>
    <t>290122135673</t>
  </si>
  <si>
    <t>Сыр твор КАРАТ Виолетта сливоч 70% 140г</t>
  </si>
  <si>
    <t>310601099984</t>
  </si>
  <si>
    <t>Вода мин.СТАРЫЙ ИСТОЧНИК Славян.газ.1.5L</t>
  </si>
  <si>
    <t>150203049597</t>
  </si>
  <si>
    <t>Томаты Черри сливовидн оранж250г</t>
  </si>
  <si>
    <t>370405157443</t>
  </si>
  <si>
    <t>Паштет 365 ДНЕЙ из куриного мяса 250г</t>
  </si>
  <si>
    <t>420201200660</t>
  </si>
  <si>
    <t>Корм д/кош FELIX с индейкой конс.85г</t>
  </si>
  <si>
    <t>350102140940</t>
  </si>
  <si>
    <t>Макароны БАЙСАД Спагетти 400г</t>
  </si>
  <si>
    <t>420204142421</t>
  </si>
  <si>
    <t>Корм д/кош 365 ДНЕЙ мяс асс сухой 400</t>
  </si>
  <si>
    <t>310208166411</t>
  </si>
  <si>
    <t>Нектар 365 ДНЕЙ тропик 0.2L</t>
  </si>
  <si>
    <t>350301072084</t>
  </si>
  <si>
    <t>Крупа гречневая ЛЕНТА ядрица 1 сорт 900г</t>
  </si>
  <si>
    <t>370103304031</t>
  </si>
  <si>
    <t>Р/к сайра ЛЕНТА тихоокеан натур 240г</t>
  </si>
  <si>
    <t>420201348621</t>
  </si>
  <si>
    <t>Корм д/кош WHISKAS Желе индейка+овощ 85г</t>
  </si>
  <si>
    <t>450201379292</t>
  </si>
  <si>
    <t>Жев рез DIROL X-fresh мандарина 16г</t>
  </si>
  <si>
    <t>350103351893</t>
  </si>
  <si>
    <t>Макароны 365 ДНЕЙ Перья 400г</t>
  </si>
  <si>
    <t>290404230443</t>
  </si>
  <si>
    <t>Спред ТМ КРЕМЛЕВСКОЕ раст-жир 60%п/п 450</t>
  </si>
  <si>
    <t>290112299540</t>
  </si>
  <si>
    <t>Сыр УМАЛАТ Сулугуни 45% 280г</t>
  </si>
  <si>
    <t>151001364226</t>
  </si>
  <si>
    <t>Грибы шампиньоны 250г</t>
  </si>
  <si>
    <t>420201371439</t>
  </si>
  <si>
    <t>Корм д/кошек FELIX Дв.вкус.с ягн.и куриц</t>
  </si>
  <si>
    <t>290302388495</t>
  </si>
  <si>
    <t>Майонез РЯБА Провансаль оливков 67% 372г</t>
  </si>
  <si>
    <t>330302462791</t>
  </si>
  <si>
    <t>Чай черный CURTIS Барбарисовая Мелод 36г</t>
  </si>
  <si>
    <t>320201258754</t>
  </si>
  <si>
    <t>Шоколад РОССИЯ Российский гор 70% 90г</t>
  </si>
  <si>
    <t>150102216368</t>
  </si>
  <si>
    <t>Огурцы короткоплодные колючие 450г</t>
  </si>
  <si>
    <t>370401288707</t>
  </si>
  <si>
    <t>М/к говядина ЕЛИНСК туш ГОСТ в/с Экст338</t>
  </si>
  <si>
    <t>320401121300</t>
  </si>
  <si>
    <t>Шоколад Ф.КРУПСКОЙ с пом-сливоч.шок.нач.</t>
  </si>
  <si>
    <t>290403341543</t>
  </si>
  <si>
    <t>Маргарин ЗНАТИНЪ Сливочн 30% перг 180г</t>
  </si>
  <si>
    <t>371004372396</t>
  </si>
  <si>
    <t>Паста томатная КУБАНОЧКА 280г</t>
  </si>
  <si>
    <t>391103374611</t>
  </si>
  <si>
    <t>Прокладки 365 ДНЕЙ Ежедн гигиенич 20шт</t>
  </si>
  <si>
    <t>450506184196</t>
  </si>
  <si>
    <t>Пряник 365 ДНЕЙ Тульский с фрукт нач140г</t>
  </si>
  <si>
    <t>310601073063</t>
  </si>
  <si>
    <t>Вода мин. РЫЧАЛ-СУ лечеб-стол.ст. 0.5L</t>
  </si>
  <si>
    <t>351001077589</t>
  </si>
  <si>
    <t>Лапша б/п КВИСТИ Говядина 70г</t>
  </si>
  <si>
    <t>250805083329</t>
  </si>
  <si>
    <t>Продукт йог EHRMANN Усл абрик 1,2% 95г</t>
  </si>
  <si>
    <t>450201100345</t>
  </si>
  <si>
    <t>Жев. рез MENTOS PURE вкус мяты 100г</t>
  </si>
  <si>
    <t>350102151645</t>
  </si>
  <si>
    <t>Макароны ЗНАТНЫЕ Букатини № 10 450г</t>
  </si>
  <si>
    <t>370108199667</t>
  </si>
  <si>
    <t>Сардина ЛЕНТА атлант нат с доб масла240г</t>
  </si>
  <si>
    <t>151302233082</t>
  </si>
  <si>
    <t>420201266601</t>
  </si>
  <si>
    <t>Корм д/кош FELIX Аппет Кус Ягнен Желе85г</t>
  </si>
  <si>
    <t>310601302123</t>
  </si>
  <si>
    <t>Вода мин.BORJOMI Боржоми пит.леч.ст0.33L</t>
  </si>
  <si>
    <t>370503306323</t>
  </si>
  <si>
    <t>Фасоль ЛЕНТА белая в т/с крышка-ключ400г</t>
  </si>
  <si>
    <t>420201371440</t>
  </si>
  <si>
    <t>Корм д/кошек FELIX Дв.вкус.говяд.и птиц.</t>
  </si>
  <si>
    <t>290301430892</t>
  </si>
  <si>
    <t>Майонез РЯБА Живой провансаль 67% 372г</t>
  </si>
  <si>
    <t>310208435592</t>
  </si>
  <si>
    <t>Нектар 365 ДНЕЙ Апельсин-яблочн т/п 0.2L</t>
  </si>
  <si>
    <t>420107436860</t>
  </si>
  <si>
    <t>Корм д/собак PEDIGREE мел пор с говя 85г</t>
  </si>
  <si>
    <t>401509454807</t>
  </si>
  <si>
    <t>Губка д/обуви ЛЕНТА коричневая</t>
  </si>
  <si>
    <t>630101460980</t>
  </si>
  <si>
    <t>Кастрюля ЛЫСЬВЕНСКИЕ ЭМАЛИ Пион 6л</t>
  </si>
  <si>
    <t>320203461119</t>
  </si>
  <si>
    <t>Шок RITTER SPORT Малина и йогурт 100г</t>
  </si>
  <si>
    <t>150102341482</t>
  </si>
  <si>
    <t>Огурцы среднеплодные гладкие 600г</t>
  </si>
  <si>
    <t>151303305012</t>
  </si>
  <si>
    <t>350102132475</t>
  </si>
  <si>
    <t>Макароны ЛЕНТА Рожки 500г</t>
  </si>
  <si>
    <t>170301461197</t>
  </si>
  <si>
    <t>Круассан ВОЛШ ПЕК с кремом какао 80г</t>
  </si>
  <si>
    <t>170301461229</t>
  </si>
  <si>
    <t>Круассан ВОЛШ ПЕК с крем со вк ваниль80г</t>
  </si>
  <si>
    <t>170301461230</t>
  </si>
  <si>
    <t>Круассан ВОЛШ ПЕК с нач вишня 80г</t>
  </si>
  <si>
    <t>170301461231</t>
  </si>
  <si>
    <t>Штрудель ВОЛШ ПЕК с нач лесн ягоды 80г</t>
  </si>
  <si>
    <t>170301461232</t>
  </si>
  <si>
    <t>Штрудель ВОЛШ ПЕК с нач ябл и корица 80г</t>
  </si>
  <si>
    <t>370402100059</t>
  </si>
  <si>
    <t>М/к свинина ЛЕНТА тушеная ГОСТ в/с 325г</t>
  </si>
  <si>
    <t>150203176988</t>
  </si>
  <si>
    <t>Томаты черри тепличные на ветке 250г</t>
  </si>
  <si>
    <t>370203177518</t>
  </si>
  <si>
    <t>Сироп ПИКАНТА кленовый 300г</t>
  </si>
  <si>
    <t>391301298222</t>
  </si>
  <si>
    <t>Палочки ватные OLA! Silk sense 200шт</t>
  </si>
  <si>
    <t>150203299669</t>
  </si>
  <si>
    <t>Томаты черри микс 250г</t>
  </si>
  <si>
    <t>391001362420</t>
  </si>
  <si>
    <t>З/паста 365 ДНЕЙ Гигиен.семейная 50мл</t>
  </si>
  <si>
    <t>320301368261</t>
  </si>
  <si>
    <t>Яйцо шок KINDER SURPRISE Весна 20г</t>
  </si>
  <si>
    <t>320203431283</t>
  </si>
  <si>
    <t>Шоколад RITTER SPORT мол Какао-крем 100г</t>
  </si>
  <si>
    <t>330101075666</t>
  </si>
  <si>
    <t>Кофе 365 ДНЕЙ раств сублимирован м/у 90г</t>
  </si>
  <si>
    <t>290305113159</t>
  </si>
  <si>
    <t>Соус май АСТОРИЯ Смет грибы 42% д/п 233г</t>
  </si>
  <si>
    <t>290305113160</t>
  </si>
  <si>
    <t>Соус май АСТОРИЯ Слив-чесноч 42%д/п 233г</t>
  </si>
  <si>
    <t>350102135550</t>
  </si>
  <si>
    <t>Макароны БАЙСАД Вермишель 400г</t>
  </si>
  <si>
    <t>290305189693</t>
  </si>
  <si>
    <t>Соус майон АСТОРИЯ Сыр 42% пак с доз233г</t>
  </si>
  <si>
    <t>290123210171</t>
  </si>
  <si>
    <t>Сыр КАРАТ плавл шоколад десерт 30% 230</t>
  </si>
  <si>
    <t>290302218709</t>
  </si>
  <si>
    <t>Майонез РЯБА Прован Оливков 67% ДПД 744г</t>
  </si>
  <si>
    <t>450104343587</t>
  </si>
  <si>
    <t>Паста ЛЕНТА шоколадно-молочная 700г</t>
  </si>
  <si>
    <t>290305379178</t>
  </si>
  <si>
    <t>Соус АСТОРИЯ Барбекю д/п с доз. 200г</t>
  </si>
  <si>
    <t>370602165368</t>
  </si>
  <si>
    <t>Огурцы 365 ДНЕЙ маринованные 1500мл</t>
  </si>
  <si>
    <t>350201073015</t>
  </si>
  <si>
    <t>Мука МАКФА в/с 2кг</t>
  </si>
  <si>
    <t>150901083031</t>
  </si>
  <si>
    <t>Укроп в горшочке 1 шт</t>
  </si>
  <si>
    <t>290404113163</t>
  </si>
  <si>
    <t>Спред КРЕМЛЕВСКОЕ растит-жировой 180г</t>
  </si>
  <si>
    <t>290403113181</t>
  </si>
  <si>
    <t>Маргарин СЛИВОЧНИК Столовый перг 180г</t>
  </si>
  <si>
    <t>290403113182</t>
  </si>
  <si>
    <t>Маргарин ХОЗЯЮШКА Сливочный фол 200г</t>
  </si>
  <si>
    <t>310221165049</t>
  </si>
  <si>
    <t>Нектар 365 ДНЕЙ яблочный 2L</t>
  </si>
  <si>
    <t>150403241305</t>
  </si>
  <si>
    <t>Лук белый 3 шт</t>
  </si>
  <si>
    <t>370503367153</t>
  </si>
  <si>
    <t>Фасоль 365 ДНЕЙ белая натуральная 360г</t>
  </si>
  <si>
    <t>290404390103</t>
  </si>
  <si>
    <t>Спред КРЕСТЬЯНСКИЙ Сливоч раст-жир60%180</t>
  </si>
  <si>
    <t>350101428188</t>
  </si>
  <si>
    <t>Макароны BARILLA Filini 500 г</t>
  </si>
  <si>
    <t>450303187590</t>
  </si>
  <si>
    <t>Пастила 365 ДНЕЙ с кусочк мармелада 220г</t>
  </si>
  <si>
    <t>181101031543</t>
  </si>
  <si>
    <t>Абрикосы 1уп</t>
  </si>
  <si>
    <t>290302048292</t>
  </si>
  <si>
    <t>Майонез РЯБА Оливковый 67% 233г</t>
  </si>
  <si>
    <t>371007366700</t>
  </si>
  <si>
    <t>Соус HEINZ осн раст масел Сыр-Чесн 230г</t>
  </si>
  <si>
    <t>420201378666</t>
  </si>
  <si>
    <t>Корм д/кош KITEKAT Рыба в соусе 85г</t>
  </si>
  <si>
    <t>330301075289</t>
  </si>
  <si>
    <t>Чай черный ЛИСМА Крепкий 25пак</t>
  </si>
  <si>
    <t>250501354361</t>
  </si>
  <si>
    <t>Сливки ЛЕНТА 10% 200г</t>
  </si>
  <si>
    <t>150602170719</t>
  </si>
  <si>
    <t>Картофель для варки 3кг</t>
  </si>
  <si>
    <t>360104357474</t>
  </si>
  <si>
    <t>Приправа МАГЕТА для рыбы 30г</t>
  </si>
  <si>
    <t>150403016597</t>
  </si>
  <si>
    <t>Лук репчатый п/э 1000г</t>
  </si>
  <si>
    <t>420204142367</t>
  </si>
  <si>
    <t>Корм д/кош 365 ДНЕЙ с куриц сухой 400г</t>
  </si>
  <si>
    <t>420201453450</t>
  </si>
  <si>
    <t>Корм д/кош 365 ДНЕЙ С говяд.в соусе 85г</t>
  </si>
  <si>
    <t>150905026801</t>
  </si>
  <si>
    <t>Стебель сельдерея 1шт</t>
  </si>
  <si>
    <t>350205044552</t>
  </si>
  <si>
    <t>Сода пищевая ГОСТ 32802-2014 500г</t>
  </si>
  <si>
    <t>320201176710</t>
  </si>
  <si>
    <t>Шоколад RITTER SPORT Темн с марцип 100г</t>
  </si>
  <si>
    <t>350206189533</t>
  </si>
  <si>
    <t>Мак пищевой НАЦИОНАЛЬ кондитерский 150г</t>
  </si>
  <si>
    <t>420201200662</t>
  </si>
  <si>
    <t>Корм д/кош FELIX с курицей конс.85г</t>
  </si>
  <si>
    <t>310603229354</t>
  </si>
  <si>
    <t>Вода пит. 365 ДНЕЙ Артезианск.н/газ.0.6L</t>
  </si>
  <si>
    <t>151302232760</t>
  </si>
  <si>
    <t>310601242900</t>
  </si>
  <si>
    <t>Вода мин.СТАРЫЙ ИСТОЧНИК Смирнов ПЭТ1.5L</t>
  </si>
  <si>
    <t>450407257298</t>
  </si>
  <si>
    <t>Вафли ЯШКИНО с халвой 200г</t>
  </si>
  <si>
    <t>251104259753</t>
  </si>
  <si>
    <t>Фрукты АППЕТИССИМО в мол крем с манд150г</t>
  </si>
  <si>
    <t>310603260567</t>
  </si>
  <si>
    <t>Вода пит. ШИШКИН ЛЕС н/газ. 1L</t>
  </si>
  <si>
    <t>251008303340</t>
  </si>
  <si>
    <t>Сырок 365 ДНЕЙ с ванилином 100г</t>
  </si>
  <si>
    <t>330101303502</t>
  </si>
  <si>
    <t>Кофе ЛЕНТА нат раств сублимиров 100г</t>
  </si>
  <si>
    <t>370104303945</t>
  </si>
  <si>
    <t>Р/к тунец УЛЬТРАМАРИН кус в соб соку 185</t>
  </si>
  <si>
    <t>150203341484</t>
  </si>
  <si>
    <t>Томаты черри коктейль 450г</t>
  </si>
  <si>
    <t>420201348619</t>
  </si>
  <si>
    <t>Корм д/кош WHISKAS Желе с лососем 85г</t>
  </si>
  <si>
    <t>350307373412</t>
  </si>
  <si>
    <t>Крупа Перловая МИСТРАЛЬ 1 сорт 900г</t>
  </si>
  <si>
    <t>450409379025</t>
  </si>
  <si>
    <t>Мини-круассаны ЛЕНТА С джемом клубн.180г</t>
  </si>
  <si>
    <t>330302381434</t>
  </si>
  <si>
    <t>Чай чер. CURTIS French Truffle 20пир</t>
  </si>
  <si>
    <t>250804387401</t>
  </si>
  <si>
    <t>Йогурт EPICA с вишней и черешн 4,8% 130г</t>
  </si>
  <si>
    <t>330102399987</t>
  </si>
  <si>
    <t>Кофе PIRKKA Коста Рика мелк помола 500г</t>
  </si>
  <si>
    <t>380302450208</t>
  </si>
  <si>
    <t>Д/п смесь FRISO Gold Pep AC ал мол 400г</t>
  </si>
  <si>
    <t>610505463888</t>
  </si>
  <si>
    <t>Ароматизатор DISCO Подвесной PH3670/3672</t>
  </si>
  <si>
    <t>610505463889</t>
  </si>
  <si>
    <t>Ароматизатор VINYL Подвесной PH3673/3675</t>
  </si>
  <si>
    <t>450504185900</t>
  </si>
  <si>
    <t>Крекер 365 ДНЕЙ Волшебн калейдоскоп 300г</t>
  </si>
  <si>
    <t>450504058147</t>
  </si>
  <si>
    <t>Крекер КОНФИ Рыбки с луком 220г</t>
  </si>
  <si>
    <t>320203058258</t>
  </si>
  <si>
    <t>Шоколад  ALPEN GOLD Молочный черника 90г</t>
  </si>
  <si>
    <t>330102071813</t>
  </si>
  <si>
    <t>Кофе LAVAZZA Crema e Gusto нат мол 250г</t>
  </si>
  <si>
    <t>290301076125</t>
  </si>
  <si>
    <t>Майонез МАХЕЕВЪ Прован лим/сок 67%400мл</t>
  </si>
  <si>
    <t>350102077551</t>
  </si>
  <si>
    <t>Макароны МАКФА Перья любительск 450г</t>
  </si>
  <si>
    <t>350102079447</t>
  </si>
  <si>
    <t>Макароны МАКФА Петушиные гребешки 450г</t>
  </si>
  <si>
    <t>350102079450</t>
  </si>
  <si>
    <t>Макароны МАКФА Витки 450г</t>
  </si>
  <si>
    <t>350102151637</t>
  </si>
  <si>
    <t>Мак изд ЗНАТНЫЕ перья 450г</t>
  </si>
  <si>
    <t>390703288807</t>
  </si>
  <si>
    <t>КРАСКА Д/ВОЛОС PALETTE ICC G4 КАКАО</t>
  </si>
  <si>
    <t>320103292110</t>
  </si>
  <si>
    <t>Карамель 365 ДНЕЙ леденцовая Дюшес 250</t>
  </si>
  <si>
    <t>320203349972</t>
  </si>
  <si>
    <t>Шоколад МИЛКА мол с карамел. нач. 90г</t>
  </si>
  <si>
    <t>320102378732</t>
  </si>
  <si>
    <t>Конфеты Konti молочн трюфель 200г</t>
  </si>
  <si>
    <t>450505447201</t>
  </si>
  <si>
    <t>Печенье ЛЕНТА Венское 600г</t>
  </si>
  <si>
    <t>330309462123</t>
  </si>
  <si>
    <t>Чай травяной КРЫМСКИЙ БУКЕТ Витамин 50г</t>
  </si>
  <si>
    <t>430101029213</t>
  </si>
  <si>
    <t>Чипсы PRINGLES со вкусом бекона 165г</t>
  </si>
  <si>
    <t>370701060473</t>
  </si>
  <si>
    <t>Икра ПИКАНТА кабачковая 520г</t>
  </si>
  <si>
    <t>440101117104</t>
  </si>
  <si>
    <t>Подгуз 365 ДНЕЙ Джуниор 15-25кг 56шт</t>
  </si>
  <si>
    <t>150203265072</t>
  </si>
  <si>
    <t>Томаты черри красные тепличные  250г</t>
  </si>
  <si>
    <t>320101344468</t>
  </si>
  <si>
    <t>Фундук ЛЕНТА в шоколадной глазури 150г</t>
  </si>
  <si>
    <t>150204345650</t>
  </si>
  <si>
    <t>Ассорти огурцы и томаты 700г</t>
  </si>
  <si>
    <t>310102400956</t>
  </si>
  <si>
    <t>Напиток б/а АЙРН-БРЮ с/газ аром ПЭТ 2L</t>
  </si>
  <si>
    <t>440203432346</t>
  </si>
  <si>
    <t>Пеленки ЛЕНТА Disney дет одн 60*40см 5шт</t>
  </si>
  <si>
    <t>450105440442</t>
  </si>
  <si>
    <t>Марм жев CHUPA CHUPS Мини пластиноч 150г</t>
  </si>
  <si>
    <t>450409463298</t>
  </si>
  <si>
    <t>Мини круассаны 7 DAYS с крем ваниль 105г</t>
  </si>
  <si>
    <t>320203384554</t>
  </si>
  <si>
    <t>Шоколад РЩД Мол/бел с нач.с кок.струж90г</t>
  </si>
  <si>
    <t>150801060658</t>
  </si>
  <si>
    <t>Перец микс 1уп</t>
  </si>
  <si>
    <t>610502146103</t>
  </si>
  <si>
    <t>Очиститель-конд NEKKER д/кож 500 триггер</t>
  </si>
  <si>
    <t>310206177471</t>
  </si>
  <si>
    <t>Сок ЛЕНТА гранатовый прямой отжим 1L</t>
  </si>
  <si>
    <t>371201182471</t>
  </si>
  <si>
    <t>Кетчуп HEINZ с чесн и прян дой-пак 350г</t>
  </si>
  <si>
    <t>371201182472</t>
  </si>
  <si>
    <t>Кетчуп HEINZ для гриля и шашлыка 350г</t>
  </si>
  <si>
    <t>290305189695</t>
  </si>
  <si>
    <t>Соус майон АСТОРИЯ Лук со смет 42% 233г</t>
  </si>
  <si>
    <t>371201247032</t>
  </si>
  <si>
    <t>Кетчуп HEINZ супер острый дой-пак 350г</t>
  </si>
  <si>
    <t>320104335777</t>
  </si>
  <si>
    <t>Конфеты 365 ДНЕЙ Молоч топл молоко 250г</t>
  </si>
  <si>
    <t>150301352888</t>
  </si>
  <si>
    <t>Баклажаны тепличные фас 600г</t>
  </si>
  <si>
    <t>380202011697</t>
  </si>
  <si>
    <t>Д/п каша HEINZ гречневая низкоаллер 200г</t>
  </si>
  <si>
    <t>380202115696</t>
  </si>
  <si>
    <t>Д/п кашка HEINZ многозерновая 5 злак200г</t>
  </si>
  <si>
    <t>380202343943</t>
  </si>
  <si>
    <t>Д/п каша HEINZ пшен-кукурузная с тыкв200</t>
  </si>
  <si>
    <t>440505263101</t>
  </si>
  <si>
    <t>Т/бумага ZEWA Deluxe Kids 3-сл.4шт</t>
  </si>
  <si>
    <t>371007358628</t>
  </si>
  <si>
    <t>Соус HEINZ Кисло-сладкий деликатес. 230г</t>
  </si>
  <si>
    <t>430706369574</t>
  </si>
  <si>
    <t>Смесь сладк СЕМУШКА жар орех  цукат 150г</t>
  </si>
  <si>
    <t>350702445067</t>
  </si>
  <si>
    <t>Хлопья УВЕЛКА овс Геркулес полез 400г</t>
  </si>
  <si>
    <t>310603047182</t>
  </si>
  <si>
    <t>Вода мин. СВЯТОЙ ИСТОЧНИК н/газ. 1.5L</t>
  </si>
  <si>
    <t>350201049705</t>
  </si>
  <si>
    <t>Мука ЛЕНТА пшеничная в/с 2кг</t>
  </si>
  <si>
    <t>180401057931</t>
  </si>
  <si>
    <t>Малина свежая 125г</t>
  </si>
  <si>
    <t>310211077894</t>
  </si>
  <si>
    <t>Сок САДЫ ПРИДОНЬЯ Яблочный прям отж1L</t>
  </si>
  <si>
    <t>290127084982</t>
  </si>
  <si>
    <t>Сыр КАРАТ сливочный Виолетта 60% 180г</t>
  </si>
  <si>
    <t>370501087972</t>
  </si>
  <si>
    <t>Горошек зел ЛЕНТА 425мл</t>
  </si>
  <si>
    <t>150505107232</t>
  </si>
  <si>
    <t>Пшеница  проростки 150 г</t>
  </si>
  <si>
    <t>310218143452</t>
  </si>
  <si>
    <t>Сок САДЫ ПРИДОНЬЯ Яблоко-груша1L</t>
  </si>
  <si>
    <t>310220165048</t>
  </si>
  <si>
    <t>Нектар 365 ДНЕЙ апельсиновый 2L</t>
  </si>
  <si>
    <t>310603165523</t>
  </si>
  <si>
    <t>Вода питьевая 365 ДНЕЙ очищ н/газ. 1.5L</t>
  </si>
  <si>
    <t>440101180292</t>
  </si>
  <si>
    <t>Подгуз GOO.N L 9-14кг 54шт</t>
  </si>
  <si>
    <t>380404187628</t>
  </si>
  <si>
    <t>Д/п вода ФРУТОНЯНЯ детск пит артез 330мл</t>
  </si>
  <si>
    <t>440102201702</t>
  </si>
  <si>
    <t>Подгуз-трусики GOO.N д/девL 9-14кг44шт</t>
  </si>
  <si>
    <t>250501216764</t>
  </si>
  <si>
    <t>Сливки ЛЕНТА стерил питьевые 10% 500г</t>
  </si>
  <si>
    <t>310603260569</t>
  </si>
  <si>
    <t>Вода пит. ШИШКИН ЛЕС н/газ. 1.75L</t>
  </si>
  <si>
    <t>380101285327</t>
  </si>
  <si>
    <t>Д/п пюре ФН ябл-банан с твор/сах 6мес90г</t>
  </si>
  <si>
    <t>250604307813</t>
  </si>
  <si>
    <t>Сметана МЗ КИРЖАЧСКИЙ ГОСТ 20% 450г</t>
  </si>
  <si>
    <t>370502334015</t>
  </si>
  <si>
    <t>Кукуруза ЛЕНТА 425мл</t>
  </si>
  <si>
    <t>320105339729</t>
  </si>
  <si>
    <t>Конфеты ФРУЖЕ Чернослив/минд шок пак190г</t>
  </si>
  <si>
    <t>320105339733</t>
  </si>
  <si>
    <t>Конфеты ФРУЖЕ Ягоды фружеле в шок пак190</t>
  </si>
  <si>
    <t>150202342652</t>
  </si>
  <si>
    <t>Томаты розовые 700г</t>
  </si>
  <si>
    <t>320105344999</t>
  </si>
  <si>
    <t>Конф НАТ ПРОД Фруже Инжир с трюф.нач190г</t>
  </si>
  <si>
    <t>151001378108</t>
  </si>
  <si>
    <t>Грибы Шампиньоны МИНИ 300г</t>
  </si>
  <si>
    <t>310105400466</t>
  </si>
  <si>
    <t>Нап б/а НАП ИЗ ЧЕРН Тархун с/газ ст 0.5L</t>
  </si>
  <si>
    <t>190102431258</t>
  </si>
  <si>
    <t>Монобукет Роза мини 9шт</t>
  </si>
  <si>
    <t>250804441521</t>
  </si>
  <si>
    <t>Биойогурт СЛОБОДА лактоб малин 2,7% 170г</t>
  </si>
  <si>
    <t>250804447051</t>
  </si>
  <si>
    <t>Йогурт БОЛЬШ КРУЖКА перс-абр 1,8% 160г</t>
  </si>
  <si>
    <t>250805449349</t>
  </si>
  <si>
    <t>Прод йог FRUTTIS паст с клубник 4,5%150</t>
  </si>
  <si>
    <t>250806452342</t>
  </si>
  <si>
    <t>Прод йог EHRMANN Эрмиг ябл/кориц 3,2%140</t>
  </si>
  <si>
    <t>310202452803</t>
  </si>
  <si>
    <t>Морс ЛЕНТА Брусничный т/пак. 1L</t>
  </si>
  <si>
    <t>560201464406</t>
  </si>
  <si>
    <t>Соска-пустышка МИР ДЕТСТВА Еноты 13038</t>
  </si>
  <si>
    <t>600505465137</t>
  </si>
  <si>
    <t>Обезжириватель ХИМИК аэрозоль 300мл</t>
  </si>
  <si>
    <t>150602017273</t>
  </si>
  <si>
    <t>Картофель сетка фас 5000г</t>
  </si>
  <si>
    <t>150402050717</t>
  </si>
  <si>
    <t>Морковь новый урожай в пучках 1шт</t>
  </si>
  <si>
    <t>150602061502</t>
  </si>
  <si>
    <t>Картофель мытый п/э 2500г</t>
  </si>
  <si>
    <t>150403078061</t>
  </si>
  <si>
    <t>Лук шалот 200 г</t>
  </si>
  <si>
    <t>450405121131</t>
  </si>
  <si>
    <t>Корж НЕВСКИЙ Бисквитный светлый 400г</t>
  </si>
  <si>
    <t>420206142420</t>
  </si>
  <si>
    <t>Корм д/кош 365 ДНЕЙ сухой с рыбой 2кг</t>
  </si>
  <si>
    <t>420206142422</t>
  </si>
  <si>
    <t>Корм д/кош 365 ДНЕЙ сухой мяс/ассорт 2кг</t>
  </si>
  <si>
    <t>610408161879</t>
  </si>
  <si>
    <t>Разветвитель прикуриват PHANTOM 2149-51</t>
  </si>
  <si>
    <t>151003175822</t>
  </si>
  <si>
    <t>Грибы суш фас смеси грибов (ассорт) 45г</t>
  </si>
  <si>
    <t>450301242983</t>
  </si>
  <si>
    <t>Зефир ЛЯНЕЖ Ванил в ваф. трубочке 300г</t>
  </si>
  <si>
    <t>190102306258</t>
  </si>
  <si>
    <t>Монобукет Ирисы 9шт</t>
  </si>
  <si>
    <t>350708339536</t>
  </si>
  <si>
    <t>Хлопья 365 ДНЕЙ кукурузные 350г</t>
  </si>
  <si>
    <t>730405342267</t>
  </si>
  <si>
    <t>Чехол д/гл дос HC 114*34 термост покрыт</t>
  </si>
  <si>
    <t>450409429829</t>
  </si>
  <si>
    <t>Круассаны 7DAYS Mini варен сгущенка 300г</t>
  </si>
  <si>
    <t>671005460522</t>
  </si>
  <si>
    <t>Клавиатура SMARTBUY игровая RUSH 304</t>
  </si>
  <si>
    <t>400506461179</t>
  </si>
  <si>
    <t>Ср-во SANFOR WC gel super power 1000мл</t>
  </si>
  <si>
    <t>730405462906</t>
  </si>
  <si>
    <t>Полотно EVA под чехол д/глад доски Е1306</t>
  </si>
  <si>
    <t>320201073050</t>
  </si>
  <si>
    <t>Шоколад RITTER SPORT Горький элитный 100</t>
  </si>
  <si>
    <t>190102289427</t>
  </si>
  <si>
    <t>Монобукет Тюльпаны 11шт</t>
  </si>
  <si>
    <t>310202344233</t>
  </si>
  <si>
    <t>Морс ЛЕНТА клюквенный ст 1L</t>
  </si>
  <si>
    <t>290123031879</t>
  </si>
  <si>
    <t>Сыр HOCHLAND плавл с ветч 55% ван 400г</t>
  </si>
  <si>
    <t>440401178792</t>
  </si>
  <si>
    <t>Масло д/млад BUBCHEN Baby Ol с рож 400мл</t>
  </si>
  <si>
    <t>190102262491</t>
  </si>
  <si>
    <t>Монобукет Роза кустовая 7шт</t>
  </si>
  <si>
    <t>371008281471</t>
  </si>
  <si>
    <t>Соус HEINZ д/спагет Болоньез мяс фар450г</t>
  </si>
  <si>
    <t>420501289628</t>
  </si>
  <si>
    <t>Наполнитель ЛЕНТА д/кош туал силик 1,7кг</t>
  </si>
  <si>
    <t>420104315166</t>
  </si>
  <si>
    <t>Корм д/соб 365 ДНЕЙ с Говяд сух 2,5кг</t>
  </si>
  <si>
    <t>320501436581</t>
  </si>
  <si>
    <t>Н-р конф ALPEN GOLD Комопоз десят 180г</t>
  </si>
  <si>
    <t>450402437213</t>
  </si>
  <si>
    <t>Кекс DAN CAKE с кусочками шоколада 400г</t>
  </si>
  <si>
    <t>290123452332</t>
  </si>
  <si>
    <t>Сыр ЛЕНТА плавл с грибами 50% ванн 400г</t>
  </si>
  <si>
    <t>350708466484</t>
  </si>
  <si>
    <t>Хлопья ЛЮБЯТОВО кукурузные 600г</t>
  </si>
  <si>
    <t>310602041713</t>
  </si>
  <si>
    <t>Вода мин. СВЯТОЙ ИСТОЧНИК газ. 1.5L</t>
  </si>
  <si>
    <t>370204068556</t>
  </si>
  <si>
    <t>Мед 365 ДНЕЙ натуральный цветочный 1000г</t>
  </si>
  <si>
    <t>371102070935</t>
  </si>
  <si>
    <t>Соус СЭН СОЙ соев Террияки столовый 253г</t>
  </si>
  <si>
    <t>370701070968</t>
  </si>
  <si>
    <t>Икра ПИКАНТА из баклажанов 520 г</t>
  </si>
  <si>
    <t>310601152610</t>
  </si>
  <si>
    <t>Вода мин ДЖЕРМУК пит.леч-стол.газ.1L ПЭТ</t>
  </si>
  <si>
    <t>310105159605</t>
  </si>
  <si>
    <t>Напиток б/а 365 ДНЕЙ Лимонад ср/газ 1.5L</t>
  </si>
  <si>
    <t>310223161717</t>
  </si>
  <si>
    <t>Нектар ФРУКТ САД яблоч-виногр д/д.п1.93L</t>
  </si>
  <si>
    <t>310227161750</t>
  </si>
  <si>
    <t>Сок ФРУКТОВЫЙ САДтоматный д/дет.пит1.93L</t>
  </si>
  <si>
    <t>330102180512</t>
  </si>
  <si>
    <t>Кофе ЛЕНТА жареный молотый 500г</t>
  </si>
  <si>
    <t>250301191071</t>
  </si>
  <si>
    <t>Молоко ГАРМОНИЯ паст пит 3,4-4,7% ПЭТ900</t>
  </si>
  <si>
    <t>150505245672</t>
  </si>
  <si>
    <t>Проростки чечевицы 75г</t>
  </si>
  <si>
    <t>440102254357</t>
  </si>
  <si>
    <t>Подгуз-трусики 365 ДНЕЙ Maxi 8-13кг48шт</t>
  </si>
  <si>
    <t>310105260168</t>
  </si>
  <si>
    <t>Напит б/а НАП ИЗ ЧЕРНОГОЛ Дюшес с/газ.2L</t>
  </si>
  <si>
    <t>310105260172</t>
  </si>
  <si>
    <t>Напит б/а НАП ИЗ ЧЕРНОГОЛ Тархун с/газ2L</t>
  </si>
  <si>
    <t>350305264706</t>
  </si>
  <si>
    <t>Крупа Кукурузная УВЕЛКА 80г*5 пак 400г</t>
  </si>
  <si>
    <t>350305277000</t>
  </si>
  <si>
    <t>Рис и Пшено УВЕЛКА Дружба 80г*5 пак 400г</t>
  </si>
  <si>
    <t>250412291523</t>
  </si>
  <si>
    <t>Биотворог ФРУТОНЯНЯ д/дет пит классич100</t>
  </si>
  <si>
    <t>370702295854</t>
  </si>
  <si>
    <t>Кабачки ПИКАНТА по-домашнему 520г</t>
  </si>
  <si>
    <t>440101345248</t>
  </si>
  <si>
    <t>Подгуз 365 ДНЕЙ Миди 4-9кг 22шт</t>
  </si>
  <si>
    <t>390406347875</t>
  </si>
  <si>
    <t>Дез-т OLD SPICE Lagoon Tвердый 50мл</t>
  </si>
  <si>
    <t>250802358033</t>
  </si>
  <si>
    <t>Напиток VELLE Смусси манго-марак 240мл</t>
  </si>
  <si>
    <t>420501374616</t>
  </si>
  <si>
    <t>Пеленки 365 ДНЕЙ однор д/жив 60*40 30шт</t>
  </si>
  <si>
    <t>330301381905</t>
  </si>
  <si>
    <t>Чай RICHARD Royal Ceylon 100пак 200г</t>
  </si>
  <si>
    <t>641002436821</t>
  </si>
  <si>
    <t>Ранец MAGTALLER Boxi 20316-30/42/46/52</t>
  </si>
  <si>
    <t>310222461568</t>
  </si>
  <si>
    <t>Нектар 365 ДНЕЙ Мультифруктов т/п 1.93L</t>
  </si>
  <si>
    <t>330303462792</t>
  </si>
  <si>
    <t>Чай RICHARD Royal Green 100пак</t>
  </si>
  <si>
    <t>310221463823</t>
  </si>
  <si>
    <t>Нектар 365 ДНЕЙ Яблоко освет т/пак 1.93L</t>
  </si>
  <si>
    <t>150501107317</t>
  </si>
  <si>
    <t>Картофель свежий очищенный  1000г</t>
  </si>
  <si>
    <t>150802168864</t>
  </si>
  <si>
    <t>Перец острый Равит 100г</t>
  </si>
  <si>
    <t>190102277255</t>
  </si>
  <si>
    <t>Монобукет Хризантема Семицветик 7шт</t>
  </si>
  <si>
    <t>400106342447</t>
  </si>
  <si>
    <t>СР-ВО Д/СТИРКИ PERSIL Дуо-Капс СОВ 23шт</t>
  </si>
  <si>
    <t>150501366740</t>
  </si>
  <si>
    <t>Набор очищенных овощей для борща 500г</t>
  </si>
  <si>
    <t>610308144850</t>
  </si>
  <si>
    <t>Огнетушитель порошков.ОП-2(з) ВСЕ-02 2кг</t>
  </si>
  <si>
    <t>350401184194</t>
  </si>
  <si>
    <t>Сахар ЛЕНТА ГОСТ 900г</t>
  </si>
  <si>
    <t>330103335518</t>
  </si>
  <si>
    <t>Кофе PAULIG Arabica ДАРК в зернах 1кг</t>
  </si>
  <si>
    <t>310207440154</t>
  </si>
  <si>
    <t>Нектар ЛЕНТА Вишневый ст. 3L</t>
  </si>
  <si>
    <t>440101117103</t>
  </si>
  <si>
    <t>Подгуз 365 ДНЕЙ Макси 8-18кг 64шт</t>
  </si>
  <si>
    <t>420501136989</t>
  </si>
  <si>
    <t>Напол-ль д/к/туал 365 ДНЕЙ древ 6,5л 4кг</t>
  </si>
  <si>
    <t>330105187846</t>
  </si>
  <si>
    <t>Капсулы NESCAFE DolceGustoLatteMacch 16к</t>
  </si>
  <si>
    <t>610203308032</t>
  </si>
  <si>
    <t>Антифриз РЕГИОН красный 4 кг 66117403</t>
  </si>
  <si>
    <t>290403351442</t>
  </si>
  <si>
    <t>Маргарин ХОЗЯЮШКА Сливочн Нижег 60% 400г</t>
  </si>
  <si>
    <t>440101258170</t>
  </si>
  <si>
    <t>ПОДГУЗ HUGGIES Ultra Comfort 4 д/м 80ШТ</t>
  </si>
  <si>
    <t>440102264513</t>
  </si>
  <si>
    <t>ТРУСИКИ-ПОДГУЗ HUGGIES Д/Д5 13-17КГ 48ШТ</t>
  </si>
  <si>
    <t>310603309510</t>
  </si>
  <si>
    <t>Вода пит СВЯТОЙ ИСТОЧНИК н/газ 5L ПЭТ</t>
  </si>
  <si>
    <t>340204363375</t>
  </si>
  <si>
    <t>Печенье УС Творож б/сах из мук амар 160г</t>
  </si>
  <si>
    <t>540402378045</t>
  </si>
  <si>
    <t>Перчатки жен нат.кожа AL-L2</t>
  </si>
  <si>
    <t>540402378394</t>
  </si>
  <si>
    <t>Перчатки жен нат.кожа AL-L1</t>
  </si>
  <si>
    <t>310207440152</t>
  </si>
  <si>
    <t>Нектар ЛЕНТА Яблочный ст. 3L</t>
  </si>
  <si>
    <t>540403244093</t>
  </si>
  <si>
    <t>Перчатки д/сенсорных устройств Арт.H-08</t>
  </si>
  <si>
    <t>540402263509</t>
  </si>
  <si>
    <t>Перчатки жен нат.кожа LK-04</t>
  </si>
  <si>
    <t>690510272349</t>
  </si>
  <si>
    <t>Пылесборник BASE BA4089/5</t>
  </si>
  <si>
    <t>420106315868</t>
  </si>
  <si>
    <t>Корм д/соб 365 ДНЕЙ с Говяд сух 15кг</t>
  </si>
  <si>
    <t>370202404958</t>
  </si>
  <si>
    <t>Джем PIRKKA апельсиновый 450г</t>
  </si>
  <si>
    <t>370202427076</t>
  </si>
  <si>
    <t>Конфитюр из абрикоса рег. Руссильон 315г</t>
  </si>
  <si>
    <t>440501373039</t>
  </si>
  <si>
    <t>Ср-во д/стирки MEINE LIEBE д/дет. 800мл</t>
  </si>
  <si>
    <t>400103430019</t>
  </si>
  <si>
    <t>С/порошок TIDE Альпийская свежесть 5,4кг</t>
  </si>
  <si>
    <t>320501430560</t>
  </si>
  <si>
    <t>Конф VERGANI Bianconero бел шок нач 215г</t>
  </si>
  <si>
    <t>310101434915</t>
  </si>
  <si>
    <t>Напиток б/а PEPSI Wild Cherry ПЭТ 1.75L</t>
  </si>
  <si>
    <t>450505447203</t>
  </si>
  <si>
    <t>Печенье ЛЕНТА Сюрприз 600г</t>
  </si>
  <si>
    <t>450505450397</t>
  </si>
  <si>
    <t>Печенье ЛЕНТА Орешек вкус вар сгущ 600г</t>
  </si>
  <si>
    <t>440102264515</t>
  </si>
  <si>
    <t>ТРУС-ПОДГУЗ HUGGIES Д/М 5 13-17КГ 48ШТ</t>
  </si>
  <si>
    <t>400301352404</t>
  </si>
  <si>
    <t>Кондиц д/б LENOR Золотая Орхидея 930мл</t>
  </si>
  <si>
    <t>730401428173</t>
  </si>
  <si>
    <t>Доска глад ОТЛИЧНАЯ ЦЕНА 1070х29, ДЛ2Л</t>
  </si>
  <si>
    <t>310207440155</t>
  </si>
  <si>
    <t>Сок ЛЕНТА Томатный ст. 3L</t>
  </si>
  <si>
    <t>440101117102</t>
  </si>
  <si>
    <t>Подгуз 365 ДНЕЙ Миди 4-9кг 72шт</t>
  </si>
  <si>
    <t>440102254498</t>
  </si>
  <si>
    <t>Подгуз-трусики 365 ДНЕЙ Junior12-18кг44ш</t>
  </si>
  <si>
    <t>440102264514</t>
  </si>
  <si>
    <t>ТРУСИКИ-ПОДГУЗ HUGGIES Д/М 4 9-14КГ 52ШТ</t>
  </si>
  <si>
    <t>440101442050</t>
  </si>
  <si>
    <t>Подгузники LITTLE TIMES Junoir 15-25 52</t>
  </si>
  <si>
    <t>250805136286</t>
  </si>
  <si>
    <t>Продукт йогFRUTTIS аб/м/яб/гр0,1% 110г</t>
  </si>
  <si>
    <t>440101258174</t>
  </si>
  <si>
    <t>ПОДГУЗ HUGGIES Ultra Comfort 3 д/дев94ШТ</t>
  </si>
  <si>
    <t>310603260565</t>
  </si>
  <si>
    <t>Вода пит. ШИШКИН ЛЕС н/газ. 5L</t>
  </si>
  <si>
    <t>190101264570</t>
  </si>
  <si>
    <t>Букет Лирида (розы и ирисы)</t>
  </si>
  <si>
    <t>190101293697</t>
  </si>
  <si>
    <t>Букет Светлана (роза, ярутка)</t>
  </si>
  <si>
    <t>630101340036</t>
  </si>
  <si>
    <t>Кастрюля СЭ Весенний романс 4л 1RС201S</t>
  </si>
  <si>
    <t>580502368975</t>
  </si>
  <si>
    <t>Лента бордюр ОТЛИЧНАЯ ЦЕНА 0,10*9м</t>
  </si>
  <si>
    <t>151001380118</t>
  </si>
  <si>
    <t>Грибы Шампиньоны для запекания  700г</t>
  </si>
  <si>
    <t>151102447156</t>
  </si>
  <si>
    <t>Огурцы ЛЕНТА соленые 600г</t>
  </si>
  <si>
    <t>170213455183</t>
  </si>
  <si>
    <t>Торт ЛА КРЕМ Опера 600г</t>
  </si>
  <si>
    <t>320501002920</t>
  </si>
  <si>
    <t>Конфеты RAFFAELLO Цел минд кокос обс150г</t>
  </si>
  <si>
    <t>310210067094</t>
  </si>
  <si>
    <t>Нектар ФРУКТОВЫЙ САД апельсин д/д.п1.93L</t>
  </si>
  <si>
    <t>310225067095</t>
  </si>
  <si>
    <t>Нектар ФРУКТОВЫЙ САД персик-яблоко 1.93L</t>
  </si>
  <si>
    <t>330103073174</t>
  </si>
  <si>
    <t>Кофе ЧЕРНАЯ КАРТА Espres Ital зерн 1000г</t>
  </si>
  <si>
    <t>360301141198</t>
  </si>
  <si>
    <t>Масло 365 ДНЕЙ подсолнечное раф 5000мл</t>
  </si>
  <si>
    <t>420106144555</t>
  </si>
  <si>
    <t>Корм д/соб 365 ДНЕЙ сухой мяс асс 10кг</t>
  </si>
  <si>
    <t>370702151909</t>
  </si>
  <si>
    <t>Лечо ПИКАНТА 520г</t>
  </si>
  <si>
    <t>310227152406</t>
  </si>
  <si>
    <t>Сок 365 ДНЕЙ томатный 2L</t>
  </si>
  <si>
    <t>250302159096</t>
  </si>
  <si>
    <t>Молоко 365 ДНЕЙ у/паст. 3,2% 970мл</t>
  </si>
  <si>
    <t>400103168511</t>
  </si>
  <si>
    <t>С/порошок TIDE Absolute Lenor Touch 3кг</t>
  </si>
  <si>
    <t>391302205333</t>
  </si>
  <si>
    <t>Подгуз 365 ДНЕЙ Large д/взросл10шт</t>
  </si>
  <si>
    <t>150202207072</t>
  </si>
  <si>
    <t>Томаты сливовидные розовые на ветке 450г</t>
  </si>
  <si>
    <t>190102258933</t>
  </si>
  <si>
    <t>Монобукет Тюльпаны 15шт</t>
  </si>
  <si>
    <t>420207267602</t>
  </si>
  <si>
    <t>Корм д/кош DREAMIES С лососем60г</t>
  </si>
  <si>
    <t>370202277082</t>
  </si>
  <si>
    <t>Десерт ПИКАНТА Пюре из яблок с/б530г</t>
  </si>
  <si>
    <t>371008305048</t>
  </si>
  <si>
    <t>Соус DOLMIO Песто с базиликом 180г</t>
  </si>
  <si>
    <t>290303322787</t>
  </si>
  <si>
    <t>Майонез MRRICCO organ пер яй67% д/п800мл</t>
  </si>
  <si>
    <t>400403339208</t>
  </si>
  <si>
    <t>Ср-во д/ПММ FINISH All in 1 табл 100шт</t>
  </si>
  <si>
    <t>370702340529</t>
  </si>
  <si>
    <t>Закуска ПИКАНТА Астраханская овощная530г</t>
  </si>
  <si>
    <t>290115342971</t>
  </si>
  <si>
    <t>Сыр ANCHOR Гауда п/тв 40% нар 150г</t>
  </si>
  <si>
    <t>310105347524</t>
  </si>
  <si>
    <t>Напиток б/а ЛЕНТА Дюшес с/газ 1.5L</t>
  </si>
  <si>
    <t>401002352155</t>
  </si>
  <si>
    <t>Т/бумага FAMILIA Plus Ромашка 2-сл.8шт</t>
  </si>
  <si>
    <t>180506354485</t>
  </si>
  <si>
    <t>Мангостин свежий 250г</t>
  </si>
  <si>
    <t>350305371991</t>
  </si>
  <si>
    <t>Крупа Гречневая УВЕЛКА 80г*5 пак 400г</t>
  </si>
  <si>
    <t>330103374395</t>
  </si>
  <si>
    <t>Коф PLAN DES TR Regal в зернах 1000г</t>
  </si>
  <si>
    <t>250802386319</t>
  </si>
  <si>
    <t>Йогурт BE HAPPY Манго-маракуйя 2,8% 330г</t>
  </si>
  <si>
    <t>251606428831</t>
  </si>
  <si>
    <t>Продукт кок COCO VELLE пит ферм манг 250</t>
  </si>
  <si>
    <t>310502436483</t>
  </si>
  <si>
    <t>Квас ЛЕНТА Традиционный ПЭТ 2L</t>
  </si>
  <si>
    <t>310601440151</t>
  </si>
  <si>
    <t>Вода мин. ЛЕНТА Ессентуки №4 газ. 1.5L</t>
  </si>
  <si>
    <t>740201449873</t>
  </si>
  <si>
    <t>Фильтр-кувшин АКВАФОР Атлант4л,P85B05FM</t>
  </si>
  <si>
    <t>251002459880</t>
  </si>
  <si>
    <t>Творог СВЕЖЕЕ ЗАВТРА 9% пак. 400г</t>
  </si>
  <si>
    <t>570905462113</t>
  </si>
  <si>
    <t>Полка д/банных аксессуар EVA 4крюч К1063</t>
  </si>
  <si>
    <t>310220464433</t>
  </si>
  <si>
    <t>Нектар 365 ДНЕЙ Апельсин т/пак 1.93L</t>
  </si>
  <si>
    <t>570905374854</t>
  </si>
  <si>
    <t>Комплект бан ГЛАВБАН подар в корБ1516Л</t>
  </si>
  <si>
    <t>190102044048</t>
  </si>
  <si>
    <t>Монобукет Розы (9шт)</t>
  </si>
  <si>
    <t>150505107327</t>
  </si>
  <si>
    <t>Фасоль  золотая проростки 250г</t>
  </si>
  <si>
    <t>370202220187</t>
  </si>
  <si>
    <t>Клюква DOLCE ALBERO протер.с сахар550</t>
  </si>
  <si>
    <t>151302232762</t>
  </si>
  <si>
    <t>450302243155</t>
  </si>
  <si>
    <t>Зефир ЛЯНЕЖ в шоколаде 240г</t>
  </si>
  <si>
    <t>251008337770</t>
  </si>
  <si>
    <t>Масса творож ГАРМОНИЯ изюм 4,5% 180г</t>
  </si>
  <si>
    <t>630101340034</t>
  </si>
  <si>
    <t>Кастрюля СЭ Весенний романс 1,5л 1RA161S</t>
  </si>
  <si>
    <t>630101340035</t>
  </si>
  <si>
    <t>Кастрюля СЭ Весенний романс 2л 1RС161S</t>
  </si>
  <si>
    <t>250804359001</t>
  </si>
  <si>
    <t>Биойогурт СЛОБОДА с черникой 2,9% 125г</t>
  </si>
  <si>
    <t>440301385474</t>
  </si>
  <si>
    <t>Зубная щетка SPLAT Kids дет. с 2 до 8лет</t>
  </si>
  <si>
    <t>290123452330</t>
  </si>
  <si>
    <t>Сыр ЛЕНТА плавл сливочный 50% ванн 400г</t>
  </si>
  <si>
    <t>290207459244</t>
  </si>
  <si>
    <t>Изделия свеж тест GIOVAN Тортелл ветч250</t>
  </si>
  <si>
    <t>390204212674</t>
  </si>
  <si>
    <t>ГЕЛЬ-КОР-Р Ч/ЖЕМЧУГ А/ЦЕЛЛ 2В1 200МЛ</t>
  </si>
  <si>
    <t>380202248422</t>
  </si>
  <si>
    <t>Д/п каша NESTLE греч б/мол с бифидоб200г</t>
  </si>
  <si>
    <t>310202427123</t>
  </si>
  <si>
    <t>Морс ЛЕНТА Черничный ст 1L</t>
  </si>
  <si>
    <t>450505447202</t>
  </si>
  <si>
    <t>Печенье ЛЕНТА Курабье 600г</t>
  </si>
  <si>
    <t>180506011955</t>
  </si>
  <si>
    <t>Кокос 1шт</t>
  </si>
  <si>
    <t>320103100409</t>
  </si>
  <si>
    <t>Карамель РОТ-ФРОНТ Москвичка 250г</t>
  </si>
  <si>
    <t>420206142419</t>
  </si>
  <si>
    <t>Корм д/кош 365 ДНЕЙ сухой с кур 2кг</t>
  </si>
  <si>
    <t>150602170720</t>
  </si>
  <si>
    <t>Картофель для жарки 3кг</t>
  </si>
  <si>
    <t>151003175825</t>
  </si>
  <si>
    <t>Грибы сушеные фас Белые (классич) 45г</t>
  </si>
  <si>
    <t>330101184384</t>
  </si>
  <si>
    <t>Кофе ЛЕНТА раств сублим м/у 450г</t>
  </si>
  <si>
    <t>150102286180</t>
  </si>
  <si>
    <t>Огурцы среднеплодные колючие Атлет 450г</t>
  </si>
  <si>
    <t>250701357129</t>
  </si>
  <si>
    <t>Кефир 365 ДНЕЙ 1% пл. 800г</t>
  </si>
  <si>
    <t>450404362705</t>
  </si>
  <si>
    <t>Изд ваф 365 ДНЕЙ Ваф.торт с арахисом200г</t>
  </si>
  <si>
    <t>650403364626</t>
  </si>
  <si>
    <t>Фонарь ФАZА H1-L07 налобный,7 светодиод.</t>
  </si>
  <si>
    <t>320102373526</t>
  </si>
  <si>
    <t>Конфеты СЛАВЯНКА Левушка 199г</t>
  </si>
  <si>
    <t>730302383497</t>
  </si>
  <si>
    <t>Ведро ОТЛИЧНАЯ ЦЕНА 10л, Арт. 28265179</t>
  </si>
  <si>
    <t>370202387425</t>
  </si>
  <si>
    <t>Джем МАХЕЕВЪ Черносмород. стакан 400г</t>
  </si>
  <si>
    <t>310207440153</t>
  </si>
  <si>
    <t>Нектар ЛЕНТА Яблочно-персиковый ст. 3L</t>
  </si>
  <si>
    <t>580307465552</t>
  </si>
  <si>
    <t>Удобрение ГРИН БЭЛТ Агрикола цвет 04-755</t>
  </si>
  <si>
    <t>440501263753</t>
  </si>
  <si>
    <t>Ж/ср-во д/стирки УШАСТЫЙ НЯНЬ Дет1,2л</t>
  </si>
  <si>
    <t>370502013005</t>
  </si>
  <si>
    <t>Кукуруза GREEN RAY десертная 425мл</t>
  </si>
  <si>
    <t>320102014329</t>
  </si>
  <si>
    <t>Конфеты Ф.КРУПСКОЙ Сказки Перро гла 200г</t>
  </si>
  <si>
    <t>350301014384</t>
  </si>
  <si>
    <t>Крупа Гречневая МИСТРАЛЬ ядрица в/с 900г</t>
  </si>
  <si>
    <t>390401023463</t>
  </si>
  <si>
    <t>Дез-т REXONA Crystal Clear Aq 150мл</t>
  </si>
  <si>
    <t>360304110203</t>
  </si>
  <si>
    <t>Масло АВЕДОВЪ подсолн-оливковое 1000мл</t>
  </si>
  <si>
    <t>350101114263</t>
  </si>
  <si>
    <t>Макароны GRAND DI PASTA Спираль 500г</t>
  </si>
  <si>
    <t>380101119134</t>
  </si>
  <si>
    <t>Д/п пюре ФРУТОНЯНЯ груша нат ст/б 100г</t>
  </si>
  <si>
    <t>350401137504</t>
  </si>
  <si>
    <t>Сахар 365 ДНЕЙ 1000г</t>
  </si>
  <si>
    <t>310105139121</t>
  </si>
  <si>
    <t>Напиток б/а СТАР ДОБР ТРАДИЦ Тархун0.5L</t>
  </si>
  <si>
    <t>310213143450</t>
  </si>
  <si>
    <t>Сок САДЫ ПРИДОНЬЯ Яблоко-виноград1L</t>
  </si>
  <si>
    <t>390401147830</t>
  </si>
  <si>
    <t>Антипер REXONA Секси аэрозоль</t>
  </si>
  <si>
    <t>450104152664</t>
  </si>
  <si>
    <t>Паста 365 ДНЕЙ Шоколадно-ореховая 350г</t>
  </si>
  <si>
    <t>360201153995</t>
  </si>
  <si>
    <t>Масло оливк ITLV Clasico н/раф 250мл</t>
  </si>
  <si>
    <t>250302159095</t>
  </si>
  <si>
    <t>Молоко 365 ДНЕЙ у/паст. 2,5% 1000г</t>
  </si>
  <si>
    <t>350201161801</t>
  </si>
  <si>
    <t>Мука ПРЕДПОРТОВАЯ пш. х/п в/с 2,2кг</t>
  </si>
  <si>
    <t>310602165522</t>
  </si>
  <si>
    <t>Вода питьевая 365 ДНЕЙ очищ газ 1.5L</t>
  </si>
  <si>
    <t>310211173407</t>
  </si>
  <si>
    <t>Сок ЛЕНТА яблочный 1L</t>
  </si>
  <si>
    <t>310209173419</t>
  </si>
  <si>
    <t>Сок ЛЕНТА грейпфрутовый 1L</t>
  </si>
  <si>
    <t>380101175539</t>
  </si>
  <si>
    <t>Д/п пюре GERBER фр Груша Вильямс 80г</t>
  </si>
  <si>
    <t>320501181823</t>
  </si>
  <si>
    <t>Конф DOLCE ALBERO Шок гор шок л/орех200г</t>
  </si>
  <si>
    <t>391403186383</t>
  </si>
  <si>
    <t>Пластыри MATOPAT Transparent 20шт</t>
  </si>
  <si>
    <t>250502216767</t>
  </si>
  <si>
    <t>Сливки ЛЕНТА стерил питьевые 20% 500г</t>
  </si>
  <si>
    <t>390702241979</t>
  </si>
  <si>
    <t>ШАМПУНЬ CLEAR ВОССТ ОКРАШ ЖЕН 400МЛ</t>
  </si>
  <si>
    <t>250804245387</t>
  </si>
  <si>
    <t>Йогурт EHRMANN греческ натурал 6% 140г</t>
  </si>
  <si>
    <t>390702259511</t>
  </si>
  <si>
    <t>Шампунь ELSEVE Полное восст 5 250мл</t>
  </si>
  <si>
    <t>190102259924</t>
  </si>
  <si>
    <t>Монобукет Герберы 7шт</t>
  </si>
  <si>
    <t>350101264524</t>
  </si>
  <si>
    <t>Макароны BARILLA Фарфале 500г</t>
  </si>
  <si>
    <t>250701275930</t>
  </si>
  <si>
    <t>Кефир ГАРМОНИЯ 1% бут 900г</t>
  </si>
  <si>
    <t>380101279262</t>
  </si>
  <si>
    <t>Д/п пюре ФРУТОНЯНЯ ябл нат д/ран.возр90г</t>
  </si>
  <si>
    <t>391103287690</t>
  </si>
  <si>
    <t>ПРОКЛАДКИ OLA! DAILY DEO З/ЧАЙ 60ШТ</t>
  </si>
  <si>
    <t>251105291514</t>
  </si>
  <si>
    <t>Продукт овсян VELLE ферм чернослив 180г</t>
  </si>
  <si>
    <t>250412291524</t>
  </si>
  <si>
    <t>Биотворог ФРУТОНЯНЯд/дет пит груш4,2%100</t>
  </si>
  <si>
    <t>250412291525</t>
  </si>
  <si>
    <t>Биотворог ФРУТОНЯНЯд/дет пит черн4,2%100</t>
  </si>
  <si>
    <t>350302293572</t>
  </si>
  <si>
    <t>Рис МИСТРАЛЬ Басмати Mix эстра 500г</t>
  </si>
  <si>
    <t>380101298443</t>
  </si>
  <si>
    <t>Д/п десерт ФРУТОНЯНЯ ябл/бан/клубн 90г</t>
  </si>
  <si>
    <t>310105309553</t>
  </si>
  <si>
    <t>Нап б/а НАП ИЗ ЧЕРН Дюшес с/газ ст 0.5L</t>
  </si>
  <si>
    <t>350403344477</t>
  </si>
  <si>
    <t>Сахар ЛЕНТА Кусковой тростниковый 500г</t>
  </si>
  <si>
    <t>440102344490</t>
  </si>
  <si>
    <t>Подгуз-трус 365 ДНЕЙ Junior 12-18кг 17шт</t>
  </si>
  <si>
    <t>330103346109</t>
  </si>
  <si>
    <t>Кофе DALLMAYR Продомо в зернах 500г</t>
  </si>
  <si>
    <t>310105347519</t>
  </si>
  <si>
    <t>Напиток б/а ЛЕНТА Экстра Ситро 0.5L ст</t>
  </si>
  <si>
    <t>390702347897</t>
  </si>
  <si>
    <t>Шампунь ELSEVE Роскошь Пит 6 мас 250мл</t>
  </si>
  <si>
    <t>400808349390</t>
  </si>
  <si>
    <t>Освеж.возд GLADE АромаБлок Цвет совер 16</t>
  </si>
  <si>
    <t>310212354403</t>
  </si>
  <si>
    <t>Нектар 365 ДНЕЙ Мультифруктовый 0.95L</t>
  </si>
  <si>
    <t>151001364227</t>
  </si>
  <si>
    <t>Грибы шампиньоны  500г</t>
  </si>
  <si>
    <t>650403365728</t>
  </si>
  <si>
    <t>Фонарь ФАZА P8-L1WZ резиновый,1Вт светод</t>
  </si>
  <si>
    <t>370702368471</t>
  </si>
  <si>
    <t>Рататуй ЛЕНТА из резаных овощей 520г</t>
  </si>
  <si>
    <t>310217369106</t>
  </si>
  <si>
    <t>Сок ЛЕНТА Томатный 1L</t>
  </si>
  <si>
    <t>250802371339</t>
  </si>
  <si>
    <t>Йогурт 365 ДНЕЙ вкус вишни1% ПЭТ 900г</t>
  </si>
  <si>
    <t>350305372349</t>
  </si>
  <si>
    <t>Крупа Ячневая УВЕЛКА 80г*5 пак 400г</t>
  </si>
  <si>
    <t>350305372350</t>
  </si>
  <si>
    <t>Крупа Пшеничная УВЕЛКА 80г*5 пак 400г</t>
  </si>
  <si>
    <t>290112379559</t>
  </si>
  <si>
    <t>Сыр MELIKE Домаш мягк тмин запеч 45% 300</t>
  </si>
  <si>
    <t>250604386907</t>
  </si>
  <si>
    <t>Сметана ГАРМОНИЯ 20% 315г</t>
  </si>
  <si>
    <t>250601390109</t>
  </si>
  <si>
    <t>Продукт смет 365 ДНЕЙ з.м.ж 15% 200г</t>
  </si>
  <si>
    <t>290401429585</t>
  </si>
  <si>
    <t>Масло БАЛТКОМ ЮНИ сливоч в/с 82,5% 450г</t>
  </si>
  <si>
    <t>290122436229</t>
  </si>
  <si>
    <t>Сыр MEGGLE мяг CrmeBlanche трав 60% 150г</t>
  </si>
  <si>
    <t>380101444557</t>
  </si>
  <si>
    <t>Д/п пюре HEINZ Ябл тыква морк манго 90г</t>
  </si>
  <si>
    <t>310202452802</t>
  </si>
  <si>
    <t>Морс ЛЕНТА Клюквенный т/пак. 1L</t>
  </si>
  <si>
    <t>330301460606</t>
  </si>
  <si>
    <t>Чай черный BONVIDA Английс Завтрак 20*5г</t>
  </si>
  <si>
    <t>330301461562</t>
  </si>
  <si>
    <t>Чай МАЙСКИЙ Благородный Цейлон 100пак</t>
  </si>
  <si>
    <t>570905461741</t>
  </si>
  <si>
    <t>Н-р масел эфирных ГЛАВБАНЯ 3х17мл Б701</t>
  </si>
  <si>
    <t>330302462787</t>
  </si>
  <si>
    <t>Чай черный CURTIS Ягодный Блюз аром. 36г</t>
  </si>
  <si>
    <t>570905462945</t>
  </si>
  <si>
    <t>Шапка банная FIFA принт,войл белБ40321Л</t>
  </si>
  <si>
    <t>330308464160</t>
  </si>
  <si>
    <t>Чай зел NADIN Лимон и бергамот к/уп 50г</t>
  </si>
  <si>
    <t>330101211520</t>
  </si>
  <si>
    <t>Кофе TCHIBO Exclusive раств. м/у 75г</t>
  </si>
  <si>
    <t>180301343735</t>
  </si>
  <si>
    <t>Яблоки Леди Крым 4шт</t>
  </si>
  <si>
    <t>450502371291</t>
  </si>
  <si>
    <t>Печенье 365 ДНЕЙ Мария затяжное 300 г</t>
  </si>
  <si>
    <t>430402431488</t>
  </si>
  <si>
    <t>Грецкий орех 365 ДНЕЙ 200г</t>
  </si>
  <si>
    <t>371002066755</t>
  </si>
  <si>
    <t>Горчица ГЛАВПРОДУКТ Русская 170г</t>
  </si>
  <si>
    <t>150902083030</t>
  </si>
  <si>
    <t>Петрушка в горшочке 1 шт</t>
  </si>
  <si>
    <t>360302102098</t>
  </si>
  <si>
    <t>Масло ЛЕНТА подсолнечное нераф 1000мл</t>
  </si>
  <si>
    <t>450102115700</t>
  </si>
  <si>
    <t>Карамель ЧУПА-ЧУПС Мини 90г</t>
  </si>
  <si>
    <t>440102277940</t>
  </si>
  <si>
    <t>Подгуз-трусики 365 ДНЕЙ XL 16+кг40шт</t>
  </si>
  <si>
    <t>371001339454</t>
  </si>
  <si>
    <t>Уксус 365 ДНЕЙ Пищевой 0,5л</t>
  </si>
  <si>
    <t>400106300686</t>
  </si>
  <si>
    <t>Капсулы для стирки ЛЕНТА Universal 15шт</t>
  </si>
  <si>
    <t>371201462170</t>
  </si>
  <si>
    <t>Кетчуп HEINZ с Медом BBQ 350г</t>
  </si>
  <si>
    <t>290119058071</t>
  </si>
  <si>
    <t>Сыр HOCHLAND пл Асс. слив/ветч 45% 150г</t>
  </si>
  <si>
    <t>310601073074</t>
  </si>
  <si>
    <t>Вода мин. РЫЧАЛ-СУ 1L</t>
  </si>
  <si>
    <t>440203168133</t>
  </si>
  <si>
    <t>Пеленки 365 ДНЕЙ дет однораз 60*90 20шт</t>
  </si>
  <si>
    <t>250701307787</t>
  </si>
  <si>
    <t>Кефир КИРЖАЧСКИЙ МЗ 3,2% 930г</t>
  </si>
  <si>
    <t>250804307800</t>
  </si>
  <si>
    <t>Йогурт КИРЖАЧСКИЙ МЗ ябл-злаки 3,5% 450г</t>
  </si>
  <si>
    <t>390704377577</t>
  </si>
  <si>
    <t>Эликсир д/вол L'OREAL Роск 6 Масел200мл</t>
  </si>
  <si>
    <t>250804387398</t>
  </si>
  <si>
    <t>Йогурт EPICA с кокосом и ванил 6,3% 130г</t>
  </si>
  <si>
    <t>150908392857</t>
  </si>
  <si>
    <t>Базилик в горшочке 1шт</t>
  </si>
  <si>
    <t>390704429462</t>
  </si>
  <si>
    <t>Экс-Конд ELSEVE Эксперт цв. дв.эликс.200</t>
  </si>
  <si>
    <t>251101458617</t>
  </si>
  <si>
    <t>Десерт КИРЖАЧСКИЙ К завтр слад виш23%450</t>
  </si>
  <si>
    <t>430101267900</t>
  </si>
  <si>
    <t>Чипсы PRINGLES Супер сырный начо 150г</t>
  </si>
  <si>
    <t>310603033958</t>
  </si>
  <si>
    <t>Вода пит 365 ДНЕЙ артезианская н/газ 6L</t>
  </si>
  <si>
    <t>251106059568</t>
  </si>
  <si>
    <t>Пирожное KINDER бисквит с мол начин 28г</t>
  </si>
  <si>
    <t>420201064542</t>
  </si>
  <si>
    <t>Корм д/кош FRISKIES Говяд Полнор 100г</t>
  </si>
  <si>
    <t>370401066821</t>
  </si>
  <si>
    <t>М/к говядина ГЛАВПРОДУКТ тушен Экстра</t>
  </si>
  <si>
    <t>370401066822</t>
  </si>
  <si>
    <t>М/к говядина ГЛАВПРОДУКТ тушен высш338</t>
  </si>
  <si>
    <t>290401068184</t>
  </si>
  <si>
    <t>Масло ЛЕНТА сливоч ГОСТ в/с 82,5% 450г</t>
  </si>
  <si>
    <t>290301094123</t>
  </si>
  <si>
    <t>Майонез МОСКОВСК ПРОВАНС клас 67% 470</t>
  </si>
  <si>
    <t>250505135804</t>
  </si>
  <si>
    <t>Сливки CAMPINA стер. пит порц 10% 10г*10</t>
  </si>
  <si>
    <t>350402209690</t>
  </si>
  <si>
    <t>Сахар ЛЕНТА рафинад ГОСТ 1000г</t>
  </si>
  <si>
    <t>650202296502</t>
  </si>
  <si>
    <t>Устройство зарядное ФAZA B-55A</t>
  </si>
  <si>
    <t>420104307824</t>
  </si>
  <si>
    <t>Корм д/соб 365 ДНЕЙ мяс ассорти сух2,5кг</t>
  </si>
  <si>
    <t>320203349971</t>
  </si>
  <si>
    <t>Шоколад МИЛКА молочный 90 г</t>
  </si>
  <si>
    <t>290301353518</t>
  </si>
  <si>
    <t>Майонез МОСК ПРОВ сливочн 67% д/п 390мл</t>
  </si>
  <si>
    <t>250301357132</t>
  </si>
  <si>
    <t>Молоко 365 ДНЕЙ паст пит 2,5% пл. 800мл</t>
  </si>
  <si>
    <t>450105380660</t>
  </si>
  <si>
    <t>Мармелад жев VIDAL Клубничные каранд.70г</t>
  </si>
  <si>
    <t>670505383880</t>
  </si>
  <si>
    <t>Кабель AUX 3,5мм-3,5мм 1,2м нейлоновый</t>
  </si>
  <si>
    <t>570905447183</t>
  </si>
  <si>
    <t>Коврик-сиденье ГЛАВБАНЯ  д/бани/сауныБ42</t>
  </si>
  <si>
    <t>391305056927</t>
  </si>
  <si>
    <t>Салфетки д/лица ZEWA Everyday 100шт</t>
  </si>
  <si>
    <t>450409372513</t>
  </si>
  <si>
    <t>Мини-круасс  CHIPICAO С кремом какао 50г</t>
  </si>
  <si>
    <t>320201442415</t>
  </si>
  <si>
    <t>Шоколад ALPEN GOLD горький 85г</t>
  </si>
  <si>
    <t>391305451866</t>
  </si>
  <si>
    <t>Салфетки ЛЕНТА бумажн в коробке 100шт</t>
  </si>
  <si>
    <t>450504452526</t>
  </si>
  <si>
    <t>Крекер 365 ДНЕЙ Карасики с солью 300г</t>
  </si>
  <si>
    <t>320201268660</t>
  </si>
  <si>
    <t>Шоколад РОССИЯ Российск.темн.90г</t>
  </si>
  <si>
    <t>350305012398</t>
  </si>
  <si>
    <t>Рис PROSTO Краснодарский 62,5г*8пак 500г</t>
  </si>
  <si>
    <t>310211050750</t>
  </si>
  <si>
    <t>Нектар 365 ДНЕЙ Яблочный 0.95L</t>
  </si>
  <si>
    <t>351002051625</t>
  </si>
  <si>
    <t>Лапша б/п ДОШИРАК со вкусом говядин 90г</t>
  </si>
  <si>
    <t>351003059389</t>
  </si>
  <si>
    <t>Картофельное пюре б/п РОЛЛТОН сухар 40г</t>
  </si>
  <si>
    <t>390702073420</t>
  </si>
  <si>
    <t>Шампунь-уход ELSEVE Цвет и Блеск 400 мл</t>
  </si>
  <si>
    <t>350101097931</t>
  </si>
  <si>
    <t>Макароны BARILLA Спагетти 500г</t>
  </si>
  <si>
    <t>370401100057</t>
  </si>
  <si>
    <t>М/к говядина ЛЕНТА тушеная ГОСТ в/с 525г</t>
  </si>
  <si>
    <t>450502119115</t>
  </si>
  <si>
    <t>Печенье ЛЮБЯТОВО Топленое молоко 400г</t>
  </si>
  <si>
    <t>350101120103</t>
  </si>
  <si>
    <t>Макароны GRAND DI PASTA Cavata Виток 500</t>
  </si>
  <si>
    <t>350101151555</t>
  </si>
  <si>
    <t>Макароны BARILLA Перья 500г</t>
  </si>
  <si>
    <t>310105159603</t>
  </si>
  <si>
    <t>Напиток б/а 365 ДНЕЙ Дюшес газир 1.5L</t>
  </si>
  <si>
    <t>310208166409</t>
  </si>
  <si>
    <t>Нектар 365 ДНЕЙ яблочно-персиковый 0.2L</t>
  </si>
  <si>
    <t>390702167110</t>
  </si>
  <si>
    <t>ШАМПУНЬ ELSEVE ПОЛНОЕ ВОССТ 5 400МЛ</t>
  </si>
  <si>
    <t>450301168125</t>
  </si>
  <si>
    <t>Зефир 365 ДНЕЙ Ванильный 300г</t>
  </si>
  <si>
    <t>370702184371</t>
  </si>
  <si>
    <t>Фасоль ЛЕНТА по-монастыр с овощами 530г</t>
  </si>
  <si>
    <t>251103187490</t>
  </si>
  <si>
    <t>Пудинг EHRMANN Эрмиг Bella Car 3,0% 100г</t>
  </si>
  <si>
    <t>150203207075</t>
  </si>
  <si>
    <t>Томаты Черри Кумато 250 г</t>
  </si>
  <si>
    <t>350708208735</t>
  </si>
  <si>
    <t>Хлопья ЛЮБЯТОВО кукурузные 500г</t>
  </si>
  <si>
    <t>250402216799</t>
  </si>
  <si>
    <t>МолокоЛЕНТА дет кальц/м-элем/вит 3,2%500</t>
  </si>
  <si>
    <t>420102220235</t>
  </si>
  <si>
    <t>Корм д/соб PEDIGREE говя/ягнен 100г</t>
  </si>
  <si>
    <t>420201229320</t>
  </si>
  <si>
    <t>Корм д/кош WHISKAS паштет кур/инд85г</t>
  </si>
  <si>
    <t>151302232758</t>
  </si>
  <si>
    <t>350208249763</t>
  </si>
  <si>
    <t>Кокос НАЦИОНАЛЬ Кондитерская стружка 80г</t>
  </si>
  <si>
    <t>310222262069</t>
  </si>
  <si>
    <t>Нектар 365 ДНЕЙ Мультифруктовый 2L</t>
  </si>
  <si>
    <t>310601265069</t>
  </si>
  <si>
    <t>Вода мин.BORJOMI Боржоми пит. ПЭТ 0.75L</t>
  </si>
  <si>
    <t>380101267973</t>
  </si>
  <si>
    <t>Д/п пюре HEINZ Наливное яблочко 100г</t>
  </si>
  <si>
    <t>420201274896</t>
  </si>
  <si>
    <t>Корм д/кош 365 ДНЕЙ С куриц.в соусе100г</t>
  </si>
  <si>
    <t>420201290928</t>
  </si>
  <si>
    <t>Корм д/кош PERFECT FIT д/каст/стер.85г</t>
  </si>
  <si>
    <t>290119300963</t>
  </si>
  <si>
    <t>Сыр BURGER плав С беконом 45% нар 200г</t>
  </si>
  <si>
    <t>370104303942</t>
  </si>
  <si>
    <t>Р/к тунец УЛЬТРАМАРИН кусоч в масле 185г</t>
  </si>
  <si>
    <t>370503306322</t>
  </si>
  <si>
    <t>Фасоль ЛЕНТА белая в с/с крышка-ключ400г</t>
  </si>
  <si>
    <t>251106335094</t>
  </si>
  <si>
    <t>Сырок творожный LUXUS ванильный 45г</t>
  </si>
  <si>
    <t>350103335293</t>
  </si>
  <si>
    <t>Макароны ЭКСТРА М Спиральки гр. В 400г</t>
  </si>
  <si>
    <t>350103335385</t>
  </si>
  <si>
    <t>Макароны ЭКСТРА М Спагетти гр. В №4 400г</t>
  </si>
  <si>
    <t>390702347898</t>
  </si>
  <si>
    <t>Шампунь ELSEVE Роскошь Пит 6 мас 400мл</t>
  </si>
  <si>
    <t>370702349077</t>
  </si>
  <si>
    <t>Ризотто с овощами и грибами 550г</t>
  </si>
  <si>
    <t>290112371663</t>
  </si>
  <si>
    <t>Сыр ПРЕДГОРЬЕ КАВКАЗА Адыгейск 45% 300г</t>
  </si>
  <si>
    <t>370702379047</t>
  </si>
  <si>
    <t>Лечо ЛЕНТА 520г</t>
  </si>
  <si>
    <t>420102432910</t>
  </si>
  <si>
    <t>Корм д/мал. соб PURINA ONE с чув. пищ100</t>
  </si>
  <si>
    <t>350303440340</t>
  </si>
  <si>
    <t>Чечевица ЛЕНТА зеленая 450г</t>
  </si>
  <si>
    <t>330101444232</t>
  </si>
  <si>
    <t>Кофе NESCAFE Gold Barista 400г</t>
  </si>
  <si>
    <t>310202452804</t>
  </si>
  <si>
    <t>Морс ЛЕНТА Ягодный т/пак. 1L</t>
  </si>
  <si>
    <t>280504463953</t>
  </si>
  <si>
    <t>Пиво ЖИГУЛИ Барное св.паст.фил.0,5%0.45L</t>
  </si>
  <si>
    <t>290122464099</t>
  </si>
  <si>
    <t>Сыр PAPA CHEEZANO твор сливочн 60% 160</t>
  </si>
  <si>
    <t>730205421517</t>
  </si>
  <si>
    <t>Веник EVA Cорго 84см с ручкой, Е61</t>
  </si>
  <si>
    <t>251106440959</t>
  </si>
  <si>
    <t>Сырок творожный глаз ЛЕНТА кокос 26% 43г</t>
  </si>
  <si>
    <t>450508445927</t>
  </si>
  <si>
    <t>Сухари 365 ДНЕЙ Ванильные 200г</t>
  </si>
  <si>
    <t>420201453452</t>
  </si>
  <si>
    <t>Корм д/кош 365 ДНЕЙ С кролик в соусе 85г</t>
  </si>
  <si>
    <t>450407099573</t>
  </si>
  <si>
    <t>Вафли ЯШКИНО глазированные 200г</t>
  </si>
  <si>
    <t>350304269396</t>
  </si>
  <si>
    <t>Пшено МАКФА в/с 800г</t>
  </si>
  <si>
    <t>401005100113</t>
  </si>
  <si>
    <t>Б/полотенца ZEWA кух. 4шт</t>
  </si>
  <si>
    <t>150202266922</t>
  </si>
  <si>
    <t>Томаты тепличные 700г</t>
  </si>
  <si>
    <t>150203341486</t>
  </si>
  <si>
    <t>Томаты черри коктейль 250г</t>
  </si>
  <si>
    <t>420201378670</t>
  </si>
  <si>
    <t>Корм д/кош KITEKAT Курица в желе  85г</t>
  </si>
  <si>
    <t>180505012275</t>
  </si>
  <si>
    <t>Манго 1шт</t>
  </si>
  <si>
    <t>180401023952</t>
  </si>
  <si>
    <t>Клубника свежая 250г</t>
  </si>
  <si>
    <t>151303055969</t>
  </si>
  <si>
    <t>371003066843</t>
  </si>
  <si>
    <t>Хрен ГЛАВПРОДУКТ Ядреный 170г</t>
  </si>
  <si>
    <t>350404073998</t>
  </si>
  <si>
    <t>Соль ИЛЕЦКАЯ Помол №1 в/с 1кг</t>
  </si>
  <si>
    <t>371002077751</t>
  </si>
  <si>
    <t>Горчица ГЛАВПРОДУКТ  Слезу выш ст 170г</t>
  </si>
  <si>
    <t>350209163216</t>
  </si>
  <si>
    <t>Продукт раст-мол.содер365 ДНЕЙ сух25%850</t>
  </si>
  <si>
    <t>440203199814</t>
  </si>
  <si>
    <t>Пеленки 365 ДНЕЙ однораз дет 60*60 20шт</t>
  </si>
  <si>
    <t>450403217974</t>
  </si>
  <si>
    <t>Рулет 365 ДНЕЙ бисквитный "сгущенка"200г</t>
  </si>
  <si>
    <t>150403241376</t>
  </si>
  <si>
    <t>Лук красный 3 шт</t>
  </si>
  <si>
    <t>150402303311</t>
  </si>
  <si>
    <t>Морковь СНЭК мини  450г</t>
  </si>
  <si>
    <t>450407347605</t>
  </si>
  <si>
    <t>Трубочки 365 ДНЕЙ ваф со вк шоколада175г</t>
  </si>
  <si>
    <t>250301357128</t>
  </si>
  <si>
    <t>Молоко 365 ДНЕЙ паст пит 1,5% пл 800мл</t>
  </si>
  <si>
    <t>290115436183</t>
  </si>
  <si>
    <t>Сыр РАДОСТЬ ВКУСА Львиное сердце 45% 125</t>
  </si>
  <si>
    <t>250802439406</t>
  </si>
  <si>
    <t>Йогурт EPICA пит гранат апельсин 2,5%290</t>
  </si>
  <si>
    <t>320201462711</t>
  </si>
  <si>
    <t>Шоколад СЛАВЯНКА Особый апельс. тем 90г</t>
  </si>
  <si>
    <t>370405043329</t>
  </si>
  <si>
    <t>Паштет HAME из индейки деликатесный 105г</t>
  </si>
  <si>
    <t>370601285809</t>
  </si>
  <si>
    <t>Томаты ПОМИДОРКА в соку 720мл</t>
  </si>
  <si>
    <t>150202292801</t>
  </si>
  <si>
    <t>Томаты желтые свежие Органза 500г</t>
  </si>
  <si>
    <t>400602430094</t>
  </si>
  <si>
    <t>Средство ЮТ Универсальное моющ. 850мл</t>
  </si>
  <si>
    <t>391301275345</t>
  </si>
  <si>
    <t>Диски ватные 365 ДНЕЙ 120шт</t>
  </si>
  <si>
    <t>150504048815</t>
  </si>
  <si>
    <t>Редис в пучках 1шт</t>
  </si>
  <si>
    <t>370402156220</t>
  </si>
  <si>
    <t>М/к свин ГЛАВПРОДУКТ туш Семей бюд 500г</t>
  </si>
  <si>
    <t>150203176433</t>
  </si>
  <si>
    <t>Томаты Черри сливовидные 250 г</t>
  </si>
  <si>
    <t>391304205221</t>
  </si>
  <si>
    <t>Салфетки 365 ДНЕЙ д/всей семьи влаж.80шт</t>
  </si>
  <si>
    <t>370406288658</t>
  </si>
  <si>
    <t>М/к ветчина ЕЛИНСКИЙ стерил ГОСТ 325г</t>
  </si>
  <si>
    <t>170601318255</t>
  </si>
  <si>
    <t>Хлебцы ХЛЕБЦЫ-МОЛОДЦЫ фитнес вит 100г</t>
  </si>
  <si>
    <t>420203339661</t>
  </si>
  <si>
    <t>Корм д/кош 365 ДНЕЙ Говядина 325г</t>
  </si>
  <si>
    <t>420203341204</t>
  </si>
  <si>
    <t>Корм д/кош 365 ДНЕЙ Цыпленок 325г</t>
  </si>
  <si>
    <t>390702368514</t>
  </si>
  <si>
    <t>Бальзам ELSEVE Полное восст. 5 400мл</t>
  </si>
  <si>
    <t>151303370205</t>
  </si>
  <si>
    <t>390702426616</t>
  </si>
  <si>
    <t>Бальзам д/вол ELSEVE Эксперт цвета 400мл</t>
  </si>
  <si>
    <t>610309123420</t>
  </si>
  <si>
    <t>Щетка стеклооч PHANTOM бескарк 24"PH7012</t>
  </si>
  <si>
    <t>350102154753</t>
  </si>
  <si>
    <t>Макароны МАКФА рожки гладкие 450г</t>
  </si>
  <si>
    <t>320203226781</t>
  </si>
  <si>
    <t>Шоколад MILKA Молоч с белым шоколадом90г</t>
  </si>
  <si>
    <t>250701301321</t>
  </si>
  <si>
    <t>Кефир 365 ДНЕЙ 2,5% пл 900г</t>
  </si>
  <si>
    <t>430202342454</t>
  </si>
  <si>
    <t>Путассу 365 ДНЕЙ сушеная 40г</t>
  </si>
  <si>
    <t>320104437902</t>
  </si>
  <si>
    <t>Батончик мол НОВГОРОДСКАЯ КФ Baretta200г</t>
  </si>
  <si>
    <t>150202315329</t>
  </si>
  <si>
    <t>Томаты на ветке фас 500г</t>
  </si>
  <si>
    <t>600605430726</t>
  </si>
  <si>
    <t>Пленка стретч 365Д многосл 450мм*140м</t>
  </si>
  <si>
    <t>450502342672</t>
  </si>
  <si>
    <t>Печенье НЕВСКОЕ ЧАЕПИТИЕ сах домашн 100г</t>
  </si>
  <si>
    <t>320203462712</t>
  </si>
  <si>
    <t>Шоколад СЛАВЯНКА Особый молочный 90г</t>
  </si>
  <si>
    <t>420201006590</t>
  </si>
  <si>
    <t>Корм д/котят WHISKAS рагу с куриц 85г</t>
  </si>
  <si>
    <t>290123031878</t>
  </si>
  <si>
    <t>Сыр HOCHLAND плавл Сливоч 55% ван 200г</t>
  </si>
  <si>
    <t>310222067096</t>
  </si>
  <si>
    <t>Нектар ФРУКТОВЫЙ САД мультифрукт 1.93L</t>
  </si>
  <si>
    <t>371201099955</t>
  </si>
  <si>
    <t>Кетчуп HEINZ томатный Дой-пак 350г</t>
  </si>
  <si>
    <t>180402168863</t>
  </si>
  <si>
    <t>Голубика свежая  125 г</t>
  </si>
  <si>
    <t>250306216789</t>
  </si>
  <si>
    <t>Молоко ЛЕНТА у/п пит топлен 3,2% 950мл</t>
  </si>
  <si>
    <t>151302239489</t>
  </si>
  <si>
    <t>450201247916</t>
  </si>
  <si>
    <t>Жев. рез MENTOS Тутти-фрутти б/сах54</t>
  </si>
  <si>
    <t>420201294345</t>
  </si>
  <si>
    <t>Корм д/кош WHISKAS желе говяд+ягнен 85г</t>
  </si>
  <si>
    <t>370503306325</t>
  </si>
  <si>
    <t>Фасоль ЛЕНТА Кидни красная в т/с 400г</t>
  </si>
  <si>
    <t>151303318398</t>
  </si>
  <si>
    <t>Салат ЛЕНТА Дуэт 1шт</t>
  </si>
  <si>
    <t>420102350938</t>
  </si>
  <si>
    <t>Корм PURINA Активная говяд+картош.100г</t>
  </si>
  <si>
    <t>350103351889</t>
  </si>
  <si>
    <t>Макароны 365 ДНЕЙ Рожки 400г</t>
  </si>
  <si>
    <t>400401383634</t>
  </si>
  <si>
    <t>Гель д/пос АДРИОЛЬ Яблоко 850мл</t>
  </si>
  <si>
    <t>250804453950</t>
  </si>
  <si>
    <t>Йогурт LANDLIEBE персик и марак 3,2% 150</t>
  </si>
  <si>
    <t>250303455430</t>
  </si>
  <si>
    <t>Молоко ЭКОМИЛК паст. питьевое 3,2% 1500</t>
  </si>
  <si>
    <t>150504050757</t>
  </si>
  <si>
    <t>Чеснок 3 шт</t>
  </si>
  <si>
    <t>730301383578</t>
  </si>
  <si>
    <t>Таз ОТЛИЧНАЯ ЦЕНА хоз 8л, Арт.28265180</t>
  </si>
  <si>
    <t>360301358121</t>
  </si>
  <si>
    <t>Масло подсол СЛОБОДА рафин дезод в/с2,7л</t>
  </si>
  <si>
    <t>250415455718</t>
  </si>
  <si>
    <t>Коктейль мол ЛЕНТА Disn у/п шок 3,2% 200</t>
  </si>
  <si>
    <t>730702386349</t>
  </si>
  <si>
    <t>Салфетки ЛЕНТА целлюлозные  15х15 см 3шт</t>
  </si>
  <si>
    <t>350102117806</t>
  </si>
  <si>
    <t>Макароны МАКФА Спирали 450г</t>
  </si>
  <si>
    <t>150202299054</t>
  </si>
  <si>
    <t>Томаты сливовидные 600г</t>
  </si>
  <si>
    <t>290402344220</t>
  </si>
  <si>
    <t>Прод спец пищ ЭКОМ Масло рас-сл 82,5%180</t>
  </si>
  <si>
    <t>250402345675</t>
  </si>
  <si>
    <t>Молоко ФРУТОНЯНЯ у/п д/дет 2,5% 500мл</t>
  </si>
  <si>
    <t>390304366460</t>
  </si>
  <si>
    <t>Губка д/тела BODY TIME Восьмерка</t>
  </si>
  <si>
    <t>350102379838</t>
  </si>
  <si>
    <t>Макароны МАКФА Станичн спирали 400г</t>
  </si>
  <si>
    <t>290401429586</t>
  </si>
  <si>
    <t>Масло БАЛТКОМ ЮНИ сливоч в/с 82,5%180</t>
  </si>
  <si>
    <t>420501288799</t>
  </si>
  <si>
    <t>Наполнитель ЛЕНТА д/кош.туал.комкующ5кг</t>
  </si>
  <si>
    <t>290304353095</t>
  </si>
  <si>
    <t>Соус майон 365 ДНЕЙ делик 20% саш 150мл</t>
  </si>
  <si>
    <t>401301325749</t>
  </si>
  <si>
    <t>Стакан 365 ДНЕЙ Однораз. 500мл 12шт</t>
  </si>
  <si>
    <t>150504172378</t>
  </si>
  <si>
    <t>Редис 500 г</t>
  </si>
  <si>
    <t>420201294385</t>
  </si>
  <si>
    <t>Корм д/кош WHISKAS рагу говяд/ягненок85г</t>
  </si>
  <si>
    <t>350103351891</t>
  </si>
  <si>
    <t>Макароны 365 ДНЕЙ Спираль 400г</t>
  </si>
  <si>
    <t>320401392507</t>
  </si>
  <si>
    <t>Батончик ZENTIS Belmanda марципанов 60г</t>
  </si>
  <si>
    <t>351001059382</t>
  </si>
  <si>
    <t>Вермишель б/п РОЛЛТОН с говядиной 60г</t>
  </si>
  <si>
    <t>350301086115</t>
  </si>
  <si>
    <t>Крупа гречневая УВЕЛКА Экстра 800г</t>
  </si>
  <si>
    <t>150102166540</t>
  </si>
  <si>
    <t>Огурцы среднеплодные колючие 600г</t>
  </si>
  <si>
    <t>350402055784</t>
  </si>
  <si>
    <t>Сахар пес 365 ДНЕЙ прессованный 1000г</t>
  </si>
  <si>
    <t>370105277164</t>
  </si>
  <si>
    <t>Р/к горбуша ЛЕНТА натуральная 240г</t>
  </si>
  <si>
    <t>150203029129</t>
  </si>
  <si>
    <t>Томаты Черри 250г</t>
  </si>
  <si>
    <t>150401023438</t>
  </si>
  <si>
    <t>Свекла мытая п/э 1000г</t>
  </si>
  <si>
    <t>650301177685</t>
  </si>
  <si>
    <t>Лампа нак.JAZZWAY P45 240v 60w E27 матов</t>
  </si>
  <si>
    <t>650301177707</t>
  </si>
  <si>
    <t>Лампа нак JAZZWAY B35 240v 40w E14 прозр</t>
  </si>
  <si>
    <t>580307330663</t>
  </si>
  <si>
    <t>Удобрение ГРИН БЭЛТ Агрикола 7 04-030</t>
  </si>
  <si>
    <t>290504345514</t>
  </si>
  <si>
    <t>Яйцо перепелиное ЭКО-ПТИЦЕФАБРИКА 20шт</t>
  </si>
  <si>
    <t>580307465403</t>
  </si>
  <si>
    <t>Удобрение ГРИН БЭЛТ Агрикола 5 04-009</t>
  </si>
  <si>
    <t>310216077904</t>
  </si>
  <si>
    <t>Нектар САДЫ ПРИДОНЬЯ Яблоко-вишня 1L</t>
  </si>
  <si>
    <t>180301215694</t>
  </si>
  <si>
    <t>Яблоки Моди 4шт</t>
  </si>
  <si>
    <t>350102079444</t>
  </si>
  <si>
    <t>Макароны МАКФА Вермишель тонк 450г</t>
  </si>
  <si>
    <t>150102263138</t>
  </si>
  <si>
    <t>Огурцы корнишоны 300г</t>
  </si>
  <si>
    <t>360301345477</t>
  </si>
  <si>
    <t>Масло 365 ДНЕЙ подсолнечное рафин 0,87л</t>
  </si>
  <si>
    <t>330101299448</t>
  </si>
  <si>
    <t>Кофе ЛЕНТА раств сублимир м/у90г</t>
  </si>
  <si>
    <t>450507337836</t>
  </si>
  <si>
    <t>Сушки 365 ДНЕЙ с маком 200г</t>
  </si>
  <si>
    <t>351001077585</t>
  </si>
  <si>
    <t>Лапша б/п КВИСТИ Курица 70г</t>
  </si>
  <si>
    <t>420201232232</t>
  </si>
  <si>
    <t>Корм д/кош FELIX с говяд.конс85г</t>
  </si>
  <si>
    <t>320201106872</t>
  </si>
  <si>
    <t>Шоколад Ф.КРУПСКОЙ особый десерт 90г</t>
  </si>
  <si>
    <t>370401370070</t>
  </si>
  <si>
    <t>М/к говядина СОВОК Туш ГОСТ в/с с/к 325г</t>
  </si>
  <si>
    <t>401303325759</t>
  </si>
  <si>
    <t>Ложки 365 ДНЕЙ Однораз столовые 12шт</t>
  </si>
  <si>
    <t>180504012276</t>
  </si>
  <si>
    <t>Авокадо 1шт</t>
  </si>
  <si>
    <t>250804453951</t>
  </si>
  <si>
    <t>Йогурт LANDLIEBE с черникой 3,2% 150</t>
  </si>
  <si>
    <t>250804453952</t>
  </si>
  <si>
    <t>Йогурт LANDLIEBE с вишней 3,2% 150г</t>
  </si>
  <si>
    <t>630604431627</t>
  </si>
  <si>
    <t>Лопатка кухонная 27см, бук Арт. 30148</t>
  </si>
  <si>
    <t>180301411012</t>
  </si>
  <si>
    <t>Яблоки Гольден 4шт</t>
  </si>
  <si>
    <t>310208166376</t>
  </si>
  <si>
    <t>Нектар 365 ДНЕЙ яблочный т/пак 0.2L</t>
  </si>
  <si>
    <t>330305057427</t>
  </si>
  <si>
    <t>Чай МАЙСКИЙ Корона Российской Им чер200г</t>
  </si>
  <si>
    <t>151301198359</t>
  </si>
  <si>
    <t>150102026884</t>
  </si>
  <si>
    <t>Огурцы длинноплодные 1шт</t>
  </si>
  <si>
    <t>351001059381</t>
  </si>
  <si>
    <t>Вермишель б/п РОЛЛТОН на дом бул с кур60</t>
  </si>
  <si>
    <t>450201189042</t>
  </si>
  <si>
    <t>Жев. рез DIROL Мята б/сахара 13,6г</t>
  </si>
  <si>
    <t>450201369728</t>
  </si>
  <si>
    <t>Жев. резинка DIROL Манго 13,6г</t>
  </si>
  <si>
    <t>190102051110</t>
  </si>
  <si>
    <t>Гвоздика 1 шт</t>
  </si>
  <si>
    <t>Сколько использовано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</si>
</sst>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#,##0.000"/>
  </numFmts>
  <fonts count="3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 applyAlignment="1">
      <alignment vertical="top"/>
    </xf>
    <xf numFmtId="3" fontId="0" fillId="0" borderId="0" xfId="0" applyNumberFormat="1" applyAlignment="1">
      <alignment horizontal="right" vertical="top"/>
    </xf>
    <xf numFmtId="4" fontId="0" fillId="0" borderId="0" xfId="0" applyNumberFormat="1" applyAlignment="1">
      <alignment horizontal="right" vertical="top"/>
    </xf>
    <xf numFmtId="0" fontId="0" fillId="2" borderId="1" xfId="0" applyFill="1" applyBorder="1" applyAlignment="1">
      <alignment horizontal="center" vertical="center"/>
    </xf>
    <xf numFmtId="164" fontId="0" fillId="0" borderId="0" xfId="1" applyFont="1" applyAlignment="1">
      <alignment vertical="top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3" borderId="1" xfId="0" applyFill="1" applyBorder="1" applyAlignment="1">
      <alignment vertical="top"/>
    </xf>
    <xf numFmtId="1" fontId="0" fillId="3" borderId="1" xfId="0" applyNumberFormat="1" applyFill="1" applyBorder="1" applyAlignment="1">
      <alignment vertical="top"/>
    </xf>
    <xf numFmtId="164" fontId="0" fillId="3" borderId="1" xfId="1" applyFont="1" applyFill="1" applyBorder="1" applyAlignment="1">
      <alignment vertical="top"/>
    </xf>
    <xf numFmtId="164" fontId="0" fillId="3" borderId="1" xfId="0" applyNumberFormat="1" applyFill="1" applyBorder="1" applyAlignment="1">
      <alignment vertical="top"/>
    </xf>
    <xf numFmtId="0" fontId="0" fillId="3" borderId="1" xfId="0" applyFill="1" applyBorder="1" applyAlignment="1">
      <alignment horizontal="center" vertical="top"/>
    </xf>
    <xf numFmtId="43" fontId="0" fillId="3" borderId="1" xfId="1" applyNumberFormat="1" applyFont="1" applyFill="1" applyBorder="1" applyAlignment="1">
      <alignment vertical="top"/>
    </xf>
    <xf numFmtId="164" fontId="0" fillId="0" borderId="1" xfId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65" fontId="0" fillId="0" borderId="0" xfId="0" applyNumberFormat="1" applyAlignment="1">
      <alignment horizontal="right" vertical="top"/>
    </xf>
    <xf numFmtId="0" fontId="1" fillId="0" borderId="0" xfId="0" applyFont="1" applyAlignment="1">
      <alignment vertical="top" wrapText="1"/>
    </xf>
  </cellXfs>
  <cellStyles count="2">
    <cellStyle name="Денежный" xfId="1" builtinId="4"/>
    <cellStyle name="Обычный" xfId="0" builtinId="0"/>
  </cellStyles>
  <dxfs count="6"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1"/>
  <sheetViews>
    <sheetView workbookViewId="0">
      <selection activeCell="I7" sqref="I7"/>
    </sheetView>
  </sheetViews>
  <sheetFormatPr defaultRowHeight="12.75" x14ac:dyDescent="0.2"/>
  <cols>
    <col min="1" max="1" width="10.7109375" bestFit="1" customWidth="1"/>
    <col min="2" max="2" width="13.140625" bestFit="1" customWidth="1"/>
    <col min="3" max="3" width="37.28515625" bestFit="1" customWidth="1"/>
    <col min="4" max="4" width="11.28515625" bestFit="1" customWidth="1"/>
    <col min="5" max="5" width="11.42578125" bestFit="1" customWidth="1"/>
    <col min="6" max="6" width="11.28515625" bestFit="1" customWidth="1"/>
    <col min="7" max="7" width="9.5703125" bestFit="1" customWidth="1"/>
    <col min="9" max="9" width="12.85546875" bestFit="1" customWidth="1"/>
  </cols>
  <sheetData>
    <row r="1" spans="1:9" ht="38.25" x14ac:dyDescent="0.2">
      <c r="A1" s="3" t="s">
        <v>14</v>
      </c>
      <c r="B1" s="3" t="s">
        <v>16</v>
      </c>
      <c r="C1" s="3" t="s">
        <v>15</v>
      </c>
      <c r="D1" s="3" t="s">
        <v>12</v>
      </c>
      <c r="E1" s="5" t="s">
        <v>13</v>
      </c>
      <c r="F1" s="3" t="s">
        <v>10</v>
      </c>
      <c r="G1" s="3" t="s">
        <v>11</v>
      </c>
      <c r="I1" s="24" t="s">
        <v>1307</v>
      </c>
    </row>
    <row r="2" spans="1:9" x14ac:dyDescent="0.2">
      <c r="A2" s="4">
        <v>20.106969135802469</v>
      </c>
      <c r="B2" t="s">
        <v>24</v>
      </c>
      <c r="C2" t="s">
        <v>25</v>
      </c>
      <c r="D2" s="1">
        <v>1620</v>
      </c>
      <c r="E2" t="s">
        <v>0</v>
      </c>
      <c r="F2" s="2">
        <v>32573.29</v>
      </c>
      <c r="G2" t="s">
        <v>23</v>
      </c>
      <c r="I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" spans="1:9" x14ac:dyDescent="0.2">
      <c r="A3" s="4">
        <v>12.992986111111112</v>
      </c>
      <c r="B3" t="s">
        <v>26</v>
      </c>
      <c r="C3" t="s">
        <v>27</v>
      </c>
      <c r="D3" s="1">
        <v>720</v>
      </c>
      <c r="E3" t="s">
        <v>0</v>
      </c>
      <c r="F3" s="2">
        <v>9354.9500000000007</v>
      </c>
      <c r="G3" t="s">
        <v>23</v>
      </c>
      <c r="I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" spans="1:9" x14ac:dyDescent="0.2">
      <c r="A4" s="4">
        <v>41.31189111747851</v>
      </c>
      <c r="B4" t="s">
        <v>28</v>
      </c>
      <c r="C4" t="s">
        <v>29</v>
      </c>
      <c r="D4" s="1">
        <v>349</v>
      </c>
      <c r="E4" t="s">
        <v>0</v>
      </c>
      <c r="F4" s="2">
        <v>14417.85</v>
      </c>
      <c r="G4" t="s">
        <v>23</v>
      </c>
      <c r="I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" spans="1:9" x14ac:dyDescent="0.2">
      <c r="A5" s="4">
        <v>10.93</v>
      </c>
      <c r="B5" t="s">
        <v>30</v>
      </c>
      <c r="C5" t="s">
        <v>31</v>
      </c>
      <c r="D5" s="1">
        <v>240</v>
      </c>
      <c r="E5" t="s">
        <v>0</v>
      </c>
      <c r="F5" s="2">
        <v>2623.2</v>
      </c>
      <c r="G5" t="s">
        <v>23</v>
      </c>
      <c r="I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" spans="1:9" x14ac:dyDescent="0.2">
      <c r="A6" s="4">
        <v>36.29</v>
      </c>
      <c r="B6" t="s">
        <v>32</v>
      </c>
      <c r="C6" t="s">
        <v>33</v>
      </c>
      <c r="D6" s="1">
        <v>216</v>
      </c>
      <c r="E6" t="s">
        <v>0</v>
      </c>
      <c r="F6" s="2">
        <v>7838.64</v>
      </c>
      <c r="G6" t="s">
        <v>23</v>
      </c>
      <c r="I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" spans="1:9" x14ac:dyDescent="0.2">
      <c r="A7" s="4">
        <v>36.29</v>
      </c>
      <c r="B7" t="s">
        <v>34</v>
      </c>
      <c r="C7" t="s">
        <v>35</v>
      </c>
      <c r="D7" s="1">
        <v>192</v>
      </c>
      <c r="E7" t="s">
        <v>0</v>
      </c>
      <c r="F7" s="2">
        <v>6967.68</v>
      </c>
      <c r="G7" t="s">
        <v>23</v>
      </c>
      <c r="I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" spans="1:9" x14ac:dyDescent="0.2">
      <c r="A8" s="4">
        <v>10.44</v>
      </c>
      <c r="B8" t="s">
        <v>36</v>
      </c>
      <c r="C8" t="s">
        <v>37</v>
      </c>
      <c r="D8" s="1">
        <v>180</v>
      </c>
      <c r="E8" t="s">
        <v>0</v>
      </c>
      <c r="F8" s="2">
        <v>1879.2</v>
      </c>
      <c r="G8" t="s">
        <v>23</v>
      </c>
      <c r="I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" spans="1:9" x14ac:dyDescent="0.2">
      <c r="A9" s="4">
        <v>62.734583333333333</v>
      </c>
      <c r="B9" t="s">
        <v>38</v>
      </c>
      <c r="C9" t="s">
        <v>39</v>
      </c>
      <c r="D9" s="1">
        <v>168</v>
      </c>
      <c r="E9" t="s">
        <v>0</v>
      </c>
      <c r="F9" s="2">
        <v>10539.41</v>
      </c>
      <c r="G9" t="s">
        <v>23</v>
      </c>
      <c r="I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" spans="1:9" x14ac:dyDescent="0.2">
      <c r="A10" s="4">
        <v>19.330069444444447</v>
      </c>
      <c r="B10" t="s">
        <v>40</v>
      </c>
      <c r="C10" t="s">
        <v>41</v>
      </c>
      <c r="D10" s="1">
        <v>144</v>
      </c>
      <c r="E10" t="s">
        <v>0</v>
      </c>
      <c r="F10" s="2">
        <v>2783.53</v>
      </c>
      <c r="G10" t="s">
        <v>23</v>
      </c>
      <c r="I1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" spans="1:9" x14ac:dyDescent="0.2">
      <c r="A11" s="4">
        <v>17.136805555555554</v>
      </c>
      <c r="B11" t="s">
        <v>42</v>
      </c>
      <c r="C11" t="s">
        <v>43</v>
      </c>
      <c r="D11" s="1">
        <v>144</v>
      </c>
      <c r="E11" t="s">
        <v>0</v>
      </c>
      <c r="F11" s="2">
        <v>2467.6999999999998</v>
      </c>
      <c r="G11" t="s">
        <v>23</v>
      </c>
      <c r="I1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" spans="1:9" x14ac:dyDescent="0.2">
      <c r="A12" s="4">
        <v>12.215285714285715</v>
      </c>
      <c r="B12" t="s">
        <v>44</v>
      </c>
      <c r="C12" t="s">
        <v>45</v>
      </c>
      <c r="D12" s="1">
        <v>140</v>
      </c>
      <c r="E12" t="s">
        <v>0</v>
      </c>
      <c r="F12" s="2">
        <v>1710.14</v>
      </c>
      <c r="G12" t="s">
        <v>23</v>
      </c>
      <c r="I1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" spans="1:9" x14ac:dyDescent="0.2">
      <c r="A13" s="4">
        <v>22.51</v>
      </c>
      <c r="B13" t="s">
        <v>46</v>
      </c>
      <c r="C13" t="s">
        <v>47</v>
      </c>
      <c r="D13" s="1">
        <v>125</v>
      </c>
      <c r="E13" t="s">
        <v>0</v>
      </c>
      <c r="F13" s="2">
        <v>2813.75</v>
      </c>
      <c r="G13" t="s">
        <v>23</v>
      </c>
      <c r="I1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" spans="1:9" x14ac:dyDescent="0.2">
      <c r="A14" s="4">
        <v>6.3600833333333338</v>
      </c>
      <c r="B14" t="s">
        <v>48</v>
      </c>
      <c r="C14" t="s">
        <v>49</v>
      </c>
      <c r="D14" s="1">
        <v>120</v>
      </c>
      <c r="E14" t="s">
        <v>0</v>
      </c>
      <c r="F14" s="2">
        <v>763.21</v>
      </c>
      <c r="G14" t="s">
        <v>23</v>
      </c>
      <c r="I1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" spans="1:9" x14ac:dyDescent="0.2">
      <c r="A15" s="4">
        <v>24.775520833333331</v>
      </c>
      <c r="B15" t="s">
        <v>50</v>
      </c>
      <c r="C15" t="s">
        <v>51</v>
      </c>
      <c r="D15" s="1">
        <v>96</v>
      </c>
      <c r="E15" t="s">
        <v>0</v>
      </c>
      <c r="F15" s="2">
        <v>2378.4499999999998</v>
      </c>
      <c r="G15" t="s">
        <v>23</v>
      </c>
      <c r="I1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" spans="1:9" x14ac:dyDescent="0.2">
      <c r="A16" s="4">
        <v>48.796354166666667</v>
      </c>
      <c r="B16" t="s">
        <v>52</v>
      </c>
      <c r="C16" t="s">
        <v>53</v>
      </c>
      <c r="D16" s="1">
        <v>96</v>
      </c>
      <c r="E16" t="s">
        <v>0</v>
      </c>
      <c r="F16" s="2">
        <v>4684.45</v>
      </c>
      <c r="G16" t="s">
        <v>23</v>
      </c>
      <c r="I1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" spans="1:9" x14ac:dyDescent="0.2">
      <c r="A17" s="4">
        <v>13.979999999999999</v>
      </c>
      <c r="B17" t="s">
        <v>54</v>
      </c>
      <c r="C17" t="s">
        <v>55</v>
      </c>
      <c r="D17" s="1">
        <v>96</v>
      </c>
      <c r="E17" t="s">
        <v>0</v>
      </c>
      <c r="F17" s="2">
        <v>1342.08</v>
      </c>
      <c r="G17" t="s">
        <v>23</v>
      </c>
      <c r="I1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" spans="1:9" x14ac:dyDescent="0.2">
      <c r="A18" s="4">
        <v>18.279062499999998</v>
      </c>
      <c r="B18" t="s">
        <v>56</v>
      </c>
      <c r="C18" t="s">
        <v>57</v>
      </c>
      <c r="D18" s="1">
        <v>96</v>
      </c>
      <c r="E18" t="s">
        <v>0</v>
      </c>
      <c r="F18" s="2">
        <v>1754.79</v>
      </c>
      <c r="G18" t="s">
        <v>23</v>
      </c>
      <c r="I1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" spans="1:9" x14ac:dyDescent="0.2">
      <c r="A19" s="4">
        <v>9.4</v>
      </c>
      <c r="B19" t="s">
        <v>58</v>
      </c>
      <c r="C19" t="s">
        <v>59</v>
      </c>
      <c r="D19" s="1">
        <v>84</v>
      </c>
      <c r="E19" t="s">
        <v>0</v>
      </c>
      <c r="F19" s="2">
        <v>789.6</v>
      </c>
      <c r="G19" t="s">
        <v>23</v>
      </c>
      <c r="I1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" spans="1:9" x14ac:dyDescent="0.2">
      <c r="A20" s="4">
        <v>38.427875</v>
      </c>
      <c r="B20" t="s">
        <v>60</v>
      </c>
      <c r="C20" t="s">
        <v>61</v>
      </c>
      <c r="D20" s="1">
        <v>80</v>
      </c>
      <c r="E20" t="s">
        <v>0</v>
      </c>
      <c r="F20" s="2">
        <v>3074.23</v>
      </c>
      <c r="G20" t="s">
        <v>23</v>
      </c>
      <c r="I2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" spans="1:9" x14ac:dyDescent="0.2">
      <c r="A21" s="4">
        <v>133.017875</v>
      </c>
      <c r="B21" t="s">
        <v>62</v>
      </c>
      <c r="C21" t="s">
        <v>63</v>
      </c>
      <c r="D21" s="1">
        <v>80</v>
      </c>
      <c r="E21" t="s">
        <v>0</v>
      </c>
      <c r="F21" s="2">
        <v>10641.43</v>
      </c>
      <c r="G21" t="s">
        <v>23</v>
      </c>
      <c r="I2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" spans="1:9" x14ac:dyDescent="0.2">
      <c r="A22" s="4">
        <v>53.911282051282051</v>
      </c>
      <c r="B22" t="s">
        <v>64</v>
      </c>
      <c r="C22" t="s">
        <v>65</v>
      </c>
      <c r="D22" s="1">
        <v>78</v>
      </c>
      <c r="E22" t="s">
        <v>0</v>
      </c>
      <c r="F22" s="2">
        <v>4205.08</v>
      </c>
      <c r="G22" t="s">
        <v>23</v>
      </c>
      <c r="I2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" spans="1:9" x14ac:dyDescent="0.2">
      <c r="A23" s="4">
        <v>17.399999999999999</v>
      </c>
      <c r="B23" t="s">
        <v>66</v>
      </c>
      <c r="C23" t="s">
        <v>67</v>
      </c>
      <c r="D23" s="1">
        <v>72</v>
      </c>
      <c r="E23" t="s">
        <v>0</v>
      </c>
      <c r="F23" s="2">
        <v>1252.8</v>
      </c>
      <c r="G23" t="s">
        <v>23</v>
      </c>
      <c r="I2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" spans="1:9" x14ac:dyDescent="0.2">
      <c r="A24" s="4">
        <v>31.163055555555552</v>
      </c>
      <c r="B24" t="s">
        <v>68</v>
      </c>
      <c r="C24" t="s">
        <v>69</v>
      </c>
      <c r="D24" s="1">
        <v>72</v>
      </c>
      <c r="E24" t="s">
        <v>0</v>
      </c>
      <c r="F24" s="2">
        <v>2243.7399999999998</v>
      </c>
      <c r="G24" t="s">
        <v>23</v>
      </c>
      <c r="I2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" spans="1:9" x14ac:dyDescent="0.2">
      <c r="A25" s="4">
        <v>30.59</v>
      </c>
      <c r="B25" t="s">
        <v>70</v>
      </c>
      <c r="C25" t="s">
        <v>71</v>
      </c>
      <c r="D25" s="1">
        <v>72</v>
      </c>
      <c r="E25" t="s">
        <v>0</v>
      </c>
      <c r="F25" s="2">
        <v>2202.48</v>
      </c>
      <c r="G25" t="s">
        <v>23</v>
      </c>
      <c r="I2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" spans="1:9" x14ac:dyDescent="0.2">
      <c r="A26" s="4">
        <v>27.258787878787878</v>
      </c>
      <c r="B26" t="s">
        <v>72</v>
      </c>
      <c r="C26" t="s">
        <v>73</v>
      </c>
      <c r="D26" s="1">
        <v>66</v>
      </c>
      <c r="E26" t="s">
        <v>0</v>
      </c>
      <c r="F26" s="2">
        <v>1799.08</v>
      </c>
      <c r="G26" t="s">
        <v>23</v>
      </c>
      <c r="I2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" spans="1:9" x14ac:dyDescent="0.2">
      <c r="A27" s="4">
        <v>38.380312500000002</v>
      </c>
      <c r="B27" t="s">
        <v>74</v>
      </c>
      <c r="C27" t="s">
        <v>75</v>
      </c>
      <c r="D27" s="1">
        <v>64</v>
      </c>
      <c r="E27" t="s">
        <v>0</v>
      </c>
      <c r="F27" s="2">
        <v>2456.34</v>
      </c>
      <c r="G27" t="s">
        <v>23</v>
      </c>
      <c r="I2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" spans="1:9" x14ac:dyDescent="0.2">
      <c r="A28" s="4">
        <v>58.636875000000003</v>
      </c>
      <c r="B28" t="s">
        <v>76</v>
      </c>
      <c r="C28" t="s">
        <v>77</v>
      </c>
      <c r="D28" s="1">
        <v>64</v>
      </c>
      <c r="E28" t="s">
        <v>0</v>
      </c>
      <c r="F28" s="2">
        <v>3752.76</v>
      </c>
      <c r="G28" t="s">
        <v>23</v>
      </c>
      <c r="I2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" spans="1:9" x14ac:dyDescent="0.2">
      <c r="A29" s="4">
        <v>17.044333333333334</v>
      </c>
      <c r="B29" t="s">
        <v>78</v>
      </c>
      <c r="C29" t="s">
        <v>79</v>
      </c>
      <c r="D29" s="1">
        <v>60</v>
      </c>
      <c r="E29" t="s">
        <v>0</v>
      </c>
      <c r="F29" s="2">
        <v>1022.66</v>
      </c>
      <c r="G29" t="s">
        <v>23</v>
      </c>
      <c r="I2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" spans="1:9" x14ac:dyDescent="0.2">
      <c r="A30" s="4">
        <v>6.35</v>
      </c>
      <c r="B30" t="s">
        <v>80</v>
      </c>
      <c r="C30" t="s">
        <v>81</v>
      </c>
      <c r="D30" s="1">
        <v>60</v>
      </c>
      <c r="E30" t="s">
        <v>0</v>
      </c>
      <c r="F30" s="2">
        <v>381</v>
      </c>
      <c r="G30" t="s">
        <v>23</v>
      </c>
      <c r="I3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" spans="1:9" x14ac:dyDescent="0.2">
      <c r="A31" s="4">
        <v>31.704166666666666</v>
      </c>
      <c r="B31" t="s">
        <v>82</v>
      </c>
      <c r="C31" t="s">
        <v>83</v>
      </c>
      <c r="D31" s="1">
        <v>60</v>
      </c>
      <c r="E31" t="s">
        <v>0</v>
      </c>
      <c r="F31" s="2">
        <v>1902.25</v>
      </c>
      <c r="G31" t="s">
        <v>23</v>
      </c>
      <c r="I3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" spans="1:9" x14ac:dyDescent="0.2">
      <c r="A32" s="4">
        <v>10.59</v>
      </c>
      <c r="B32" t="s">
        <v>84</v>
      </c>
      <c r="C32" t="s">
        <v>85</v>
      </c>
      <c r="D32" s="1">
        <v>60</v>
      </c>
      <c r="E32" t="s">
        <v>0</v>
      </c>
      <c r="F32" s="2">
        <v>635.4</v>
      </c>
      <c r="G32" t="s">
        <v>23</v>
      </c>
      <c r="I3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" spans="1:9" x14ac:dyDescent="0.2">
      <c r="A33" s="4">
        <v>13.620000000000001</v>
      </c>
      <c r="B33" t="s">
        <v>86</v>
      </c>
      <c r="C33" t="s">
        <v>87</v>
      </c>
      <c r="D33" s="1">
        <v>52</v>
      </c>
      <c r="E33" t="s">
        <v>0</v>
      </c>
      <c r="F33" s="2">
        <v>708.24</v>
      </c>
      <c r="G33" t="s">
        <v>23</v>
      </c>
      <c r="I3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" spans="1:9" x14ac:dyDescent="0.2">
      <c r="A34" s="4">
        <v>18.731249999999999</v>
      </c>
      <c r="B34" t="s">
        <v>88</v>
      </c>
      <c r="C34" t="s">
        <v>89</v>
      </c>
      <c r="D34" s="1">
        <v>48</v>
      </c>
      <c r="E34" t="s">
        <v>0</v>
      </c>
      <c r="F34" s="2">
        <v>899.1</v>
      </c>
      <c r="G34" t="s">
        <v>23</v>
      </c>
      <c r="I3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" spans="1:9" x14ac:dyDescent="0.2">
      <c r="A35" s="4">
        <v>5.7827083333333329</v>
      </c>
      <c r="B35" t="s">
        <v>90</v>
      </c>
      <c r="C35" t="s">
        <v>91</v>
      </c>
      <c r="D35" s="1">
        <v>48</v>
      </c>
      <c r="E35" t="s">
        <v>0</v>
      </c>
      <c r="F35" s="2">
        <v>277.57</v>
      </c>
      <c r="G35" t="s">
        <v>23</v>
      </c>
      <c r="I3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" spans="1:9" x14ac:dyDescent="0.2">
      <c r="A36" s="4">
        <v>6.2600000000000007</v>
      </c>
      <c r="B36" t="s">
        <v>92</v>
      </c>
      <c r="C36" t="s">
        <v>93</v>
      </c>
      <c r="D36" s="1">
        <v>48</v>
      </c>
      <c r="E36" t="s">
        <v>0</v>
      </c>
      <c r="F36" s="2">
        <v>300.48</v>
      </c>
      <c r="G36" t="s">
        <v>23</v>
      </c>
      <c r="I3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" spans="1:9" x14ac:dyDescent="0.2">
      <c r="A37" s="4">
        <v>69.326875000000001</v>
      </c>
      <c r="B37" t="s">
        <v>94</v>
      </c>
      <c r="C37" t="s">
        <v>95</v>
      </c>
      <c r="D37" s="1">
        <v>48</v>
      </c>
      <c r="E37" t="s">
        <v>0</v>
      </c>
      <c r="F37" s="2">
        <v>3327.69</v>
      </c>
      <c r="G37" t="s">
        <v>23</v>
      </c>
      <c r="I3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" spans="1:9" x14ac:dyDescent="0.2">
      <c r="A38" s="4">
        <v>15.700000000000001</v>
      </c>
      <c r="B38" t="s">
        <v>96</v>
      </c>
      <c r="C38" t="s">
        <v>97</v>
      </c>
      <c r="D38" s="1">
        <v>48</v>
      </c>
      <c r="E38" t="s">
        <v>0</v>
      </c>
      <c r="F38" s="2">
        <v>753.6</v>
      </c>
      <c r="G38" t="s">
        <v>23</v>
      </c>
      <c r="I3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" spans="1:9" x14ac:dyDescent="0.2">
      <c r="A39" s="4">
        <v>38.549583333333338</v>
      </c>
      <c r="B39" t="s">
        <v>98</v>
      </c>
      <c r="C39" t="s">
        <v>99</v>
      </c>
      <c r="D39" s="1">
        <v>48</v>
      </c>
      <c r="E39" t="s">
        <v>0</v>
      </c>
      <c r="F39" s="2">
        <v>1850.38</v>
      </c>
      <c r="G39" t="s">
        <v>23</v>
      </c>
      <c r="I3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" spans="1:9" x14ac:dyDescent="0.2">
      <c r="A40" s="4">
        <v>108.76354166666665</v>
      </c>
      <c r="B40" t="s">
        <v>100</v>
      </c>
      <c r="C40" t="s">
        <v>3</v>
      </c>
      <c r="D40" s="1">
        <v>48</v>
      </c>
      <c r="E40" t="s">
        <v>0</v>
      </c>
      <c r="F40" s="2">
        <v>5220.6499999999996</v>
      </c>
      <c r="G40" t="s">
        <v>23</v>
      </c>
      <c r="I4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" spans="1:9" x14ac:dyDescent="0.2">
      <c r="A41" s="4">
        <v>17.131249999999998</v>
      </c>
      <c r="B41" t="s">
        <v>101</v>
      </c>
      <c r="C41" t="s">
        <v>102</v>
      </c>
      <c r="D41" s="1">
        <v>48</v>
      </c>
      <c r="E41" t="s">
        <v>0</v>
      </c>
      <c r="F41" s="2">
        <v>822.3</v>
      </c>
      <c r="G41" t="s">
        <v>23</v>
      </c>
      <c r="I4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" spans="1:9" x14ac:dyDescent="0.2">
      <c r="A42" s="4">
        <v>31.313749999999999</v>
      </c>
      <c r="B42" t="s">
        <v>103</v>
      </c>
      <c r="C42" t="s">
        <v>104</v>
      </c>
      <c r="D42" s="1">
        <v>48</v>
      </c>
      <c r="E42" t="s">
        <v>0</v>
      </c>
      <c r="F42" s="2">
        <v>1503.06</v>
      </c>
      <c r="G42" t="s">
        <v>23</v>
      </c>
      <c r="I4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" spans="1:9" x14ac:dyDescent="0.2">
      <c r="A43" s="4">
        <v>23.554166666666664</v>
      </c>
      <c r="B43" t="s">
        <v>105</v>
      </c>
      <c r="C43" t="s">
        <v>106</v>
      </c>
      <c r="D43" s="1">
        <v>48</v>
      </c>
      <c r="E43" t="s">
        <v>0</v>
      </c>
      <c r="F43" s="2">
        <v>1130.5999999999999</v>
      </c>
      <c r="G43" t="s">
        <v>23</v>
      </c>
      <c r="I4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" spans="1:9" x14ac:dyDescent="0.2">
      <c r="A44" s="4">
        <v>17.072291666666668</v>
      </c>
      <c r="B44" t="s">
        <v>107</v>
      </c>
      <c r="C44" t="s">
        <v>108</v>
      </c>
      <c r="D44" s="1">
        <v>48</v>
      </c>
      <c r="E44" t="s">
        <v>0</v>
      </c>
      <c r="F44" s="2">
        <v>819.47</v>
      </c>
      <c r="G44" t="s">
        <v>23</v>
      </c>
      <c r="I4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" spans="1:9" x14ac:dyDescent="0.2">
      <c r="A45" s="4">
        <v>31.785208333333333</v>
      </c>
      <c r="B45" t="s">
        <v>109</v>
      </c>
      <c r="C45" t="s">
        <v>110</v>
      </c>
      <c r="D45" s="1">
        <v>48</v>
      </c>
      <c r="E45" t="s">
        <v>0</v>
      </c>
      <c r="F45" s="2">
        <v>1525.69</v>
      </c>
      <c r="G45" t="s">
        <v>23</v>
      </c>
      <c r="I4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" spans="1:9" x14ac:dyDescent="0.2">
      <c r="A46" s="4">
        <v>6.3599999999999994</v>
      </c>
      <c r="B46" t="s">
        <v>111</v>
      </c>
      <c r="C46" t="s">
        <v>112</v>
      </c>
      <c r="D46" s="1">
        <v>48</v>
      </c>
      <c r="E46" t="s">
        <v>0</v>
      </c>
      <c r="F46" s="2">
        <v>305.27999999999997</v>
      </c>
      <c r="G46" t="s">
        <v>23</v>
      </c>
      <c r="I4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" spans="1:9" x14ac:dyDescent="0.2">
      <c r="A47" s="4">
        <v>13.5</v>
      </c>
      <c r="B47" t="s">
        <v>113</v>
      </c>
      <c r="C47" t="s">
        <v>114</v>
      </c>
      <c r="D47" s="1">
        <v>48</v>
      </c>
      <c r="E47" t="s">
        <v>0</v>
      </c>
      <c r="F47" s="2">
        <v>648</v>
      </c>
      <c r="G47" t="s">
        <v>23</v>
      </c>
      <c r="I4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" spans="1:9" x14ac:dyDescent="0.2">
      <c r="A48" s="4">
        <v>22.650000000000002</v>
      </c>
      <c r="B48" t="s">
        <v>115</v>
      </c>
      <c r="C48" t="s">
        <v>116</v>
      </c>
      <c r="D48" s="1">
        <v>48</v>
      </c>
      <c r="E48" t="s">
        <v>0</v>
      </c>
      <c r="F48" s="2">
        <v>1087.2</v>
      </c>
      <c r="G48" t="s">
        <v>23</v>
      </c>
      <c r="I4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" spans="1:9" x14ac:dyDescent="0.2">
      <c r="A49" s="4">
        <v>309.08999999999997</v>
      </c>
      <c r="B49" t="s">
        <v>117</v>
      </c>
      <c r="C49" t="s">
        <v>118</v>
      </c>
      <c r="D49" s="1">
        <v>48</v>
      </c>
      <c r="E49" t="s">
        <v>0</v>
      </c>
      <c r="F49" s="2">
        <v>14836.32</v>
      </c>
      <c r="G49" t="s">
        <v>23</v>
      </c>
      <c r="I4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" spans="1:9" x14ac:dyDescent="0.2">
      <c r="A50" s="4">
        <v>39.130000000000003</v>
      </c>
      <c r="B50" t="s">
        <v>119</v>
      </c>
      <c r="C50" t="s">
        <v>120</v>
      </c>
      <c r="D50" s="1">
        <v>48</v>
      </c>
      <c r="E50" t="s">
        <v>0</v>
      </c>
      <c r="F50" s="2">
        <v>1878.24</v>
      </c>
      <c r="G50" t="s">
        <v>23</v>
      </c>
      <c r="I5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" spans="1:9" x14ac:dyDescent="0.2">
      <c r="A51" s="4">
        <v>40.890652173913047</v>
      </c>
      <c r="B51" t="s">
        <v>121</v>
      </c>
      <c r="C51" t="s">
        <v>122</v>
      </c>
      <c r="D51" s="1">
        <v>46</v>
      </c>
      <c r="E51" t="s">
        <v>0</v>
      </c>
      <c r="F51" s="2">
        <v>1880.97</v>
      </c>
      <c r="G51" t="s">
        <v>23</v>
      </c>
      <c r="I5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" spans="1:9" x14ac:dyDescent="0.2">
      <c r="A52" s="4">
        <v>34.24688888888889</v>
      </c>
      <c r="B52" t="s">
        <v>123</v>
      </c>
      <c r="C52" t="s">
        <v>9</v>
      </c>
      <c r="D52" s="1">
        <v>45</v>
      </c>
      <c r="E52" t="s">
        <v>0</v>
      </c>
      <c r="F52" s="2">
        <v>1541.11</v>
      </c>
      <c r="G52" t="s">
        <v>23</v>
      </c>
      <c r="I5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" spans="1:9" x14ac:dyDescent="0.2">
      <c r="A53" s="4">
        <v>16.93825</v>
      </c>
      <c r="B53" t="s">
        <v>124</v>
      </c>
      <c r="C53" t="s">
        <v>125</v>
      </c>
      <c r="D53" s="1">
        <v>40</v>
      </c>
      <c r="E53" t="s">
        <v>0</v>
      </c>
      <c r="F53" s="2">
        <v>677.53</v>
      </c>
      <c r="G53" t="s">
        <v>23</v>
      </c>
      <c r="I5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" spans="1:9" x14ac:dyDescent="0.2">
      <c r="A54" s="4">
        <v>13.208250000000001</v>
      </c>
      <c r="B54" t="s">
        <v>126</v>
      </c>
      <c r="C54" t="s">
        <v>127</v>
      </c>
      <c r="D54" s="1">
        <v>40</v>
      </c>
      <c r="E54" t="s">
        <v>0</v>
      </c>
      <c r="F54" s="2">
        <v>528.33000000000004</v>
      </c>
      <c r="G54" t="s">
        <v>23</v>
      </c>
      <c r="I5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" spans="1:9" x14ac:dyDescent="0.2">
      <c r="A55" s="4">
        <v>13.20975</v>
      </c>
      <c r="B55" t="s">
        <v>128</v>
      </c>
      <c r="C55" t="s">
        <v>129</v>
      </c>
      <c r="D55" s="1">
        <v>40</v>
      </c>
      <c r="E55" t="s">
        <v>0</v>
      </c>
      <c r="F55" s="2">
        <v>528.39</v>
      </c>
      <c r="G55" t="s">
        <v>23</v>
      </c>
      <c r="I5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" spans="1:9" x14ac:dyDescent="0.2">
      <c r="A56" s="4">
        <v>13.2105</v>
      </c>
      <c r="B56" t="s">
        <v>130</v>
      </c>
      <c r="C56" t="s">
        <v>131</v>
      </c>
      <c r="D56" s="1">
        <v>40</v>
      </c>
      <c r="E56" t="s">
        <v>0</v>
      </c>
      <c r="F56" s="2">
        <v>528.41999999999996</v>
      </c>
      <c r="G56" t="s">
        <v>23</v>
      </c>
      <c r="I5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" spans="1:9" x14ac:dyDescent="0.2">
      <c r="A57" s="4">
        <v>13.202250000000001</v>
      </c>
      <c r="B57" t="s">
        <v>132</v>
      </c>
      <c r="C57" t="s">
        <v>133</v>
      </c>
      <c r="D57" s="1">
        <v>40</v>
      </c>
      <c r="E57" t="s">
        <v>0</v>
      </c>
      <c r="F57" s="2">
        <v>528.09</v>
      </c>
      <c r="G57" t="s">
        <v>23</v>
      </c>
      <c r="I5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" spans="1:9" x14ac:dyDescent="0.2">
      <c r="A58" s="4">
        <v>13.197999999999999</v>
      </c>
      <c r="B58" t="s">
        <v>134</v>
      </c>
      <c r="C58" t="s">
        <v>135</v>
      </c>
      <c r="D58" s="1">
        <v>40</v>
      </c>
      <c r="E58" t="s">
        <v>0</v>
      </c>
      <c r="F58" s="2">
        <v>527.91999999999996</v>
      </c>
      <c r="G58" t="s">
        <v>23</v>
      </c>
      <c r="I5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" spans="1:9" x14ac:dyDescent="0.2">
      <c r="A59" s="4">
        <v>58.980000000000004</v>
      </c>
      <c r="B59" t="s">
        <v>136</v>
      </c>
      <c r="C59" t="s">
        <v>137</v>
      </c>
      <c r="D59" s="1">
        <v>36</v>
      </c>
      <c r="E59" t="s">
        <v>0</v>
      </c>
      <c r="F59" s="2">
        <v>2123.2800000000002</v>
      </c>
      <c r="G59" t="s">
        <v>23</v>
      </c>
      <c r="I5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" spans="1:9" x14ac:dyDescent="0.2">
      <c r="A60" s="4">
        <v>59.497222222222227</v>
      </c>
      <c r="B60" t="s">
        <v>138</v>
      </c>
      <c r="C60" t="s">
        <v>139</v>
      </c>
      <c r="D60" s="1">
        <v>36</v>
      </c>
      <c r="E60" t="s">
        <v>0</v>
      </c>
      <c r="F60" s="2">
        <v>2141.9</v>
      </c>
      <c r="G60" t="s">
        <v>23</v>
      </c>
      <c r="I6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" spans="1:9" x14ac:dyDescent="0.2">
      <c r="A61" s="4">
        <v>30.334444444444443</v>
      </c>
      <c r="B61" t="s">
        <v>140</v>
      </c>
      <c r="C61" t="s">
        <v>141</v>
      </c>
      <c r="D61" s="1">
        <v>36</v>
      </c>
      <c r="E61" t="s">
        <v>0</v>
      </c>
      <c r="F61" s="2">
        <v>1092.04</v>
      </c>
      <c r="G61" t="s">
        <v>23</v>
      </c>
      <c r="I6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" spans="1:9" x14ac:dyDescent="0.2">
      <c r="A62" s="4">
        <v>29.68</v>
      </c>
      <c r="B62" t="s">
        <v>142</v>
      </c>
      <c r="C62" t="s">
        <v>143</v>
      </c>
      <c r="D62" s="1">
        <v>36</v>
      </c>
      <c r="E62" t="s">
        <v>0</v>
      </c>
      <c r="F62" s="2">
        <v>1068.48</v>
      </c>
      <c r="G62" t="s">
        <v>23</v>
      </c>
      <c r="I6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" spans="1:9" x14ac:dyDescent="0.2">
      <c r="A63" s="4">
        <v>46.729444444444447</v>
      </c>
      <c r="B63" t="s">
        <v>144</v>
      </c>
      <c r="C63" t="s">
        <v>145</v>
      </c>
      <c r="D63" s="1">
        <v>36</v>
      </c>
      <c r="E63" t="s">
        <v>0</v>
      </c>
      <c r="F63" s="2">
        <v>1682.26</v>
      </c>
      <c r="G63" t="s">
        <v>23</v>
      </c>
      <c r="I6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" spans="1:9" x14ac:dyDescent="0.2">
      <c r="A64" s="4">
        <v>12.67</v>
      </c>
      <c r="B64" t="s">
        <v>146</v>
      </c>
      <c r="C64" t="s">
        <v>147</v>
      </c>
      <c r="D64" s="1">
        <v>36</v>
      </c>
      <c r="E64" t="s">
        <v>0</v>
      </c>
      <c r="F64" s="2">
        <v>456.12</v>
      </c>
      <c r="G64" t="s">
        <v>23</v>
      </c>
      <c r="I6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5" spans="1:9" x14ac:dyDescent="0.2">
      <c r="A65" s="4">
        <v>36.159999999999997</v>
      </c>
      <c r="B65" t="s">
        <v>148</v>
      </c>
      <c r="C65" t="s">
        <v>149</v>
      </c>
      <c r="D65" s="1">
        <v>36</v>
      </c>
      <c r="E65" t="s">
        <v>0</v>
      </c>
      <c r="F65" s="2">
        <v>1301.76</v>
      </c>
      <c r="G65" t="s">
        <v>23</v>
      </c>
      <c r="I6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6" spans="1:9" x14ac:dyDescent="0.2">
      <c r="A66" s="4">
        <v>39.130000000000003</v>
      </c>
      <c r="B66" t="s">
        <v>150</v>
      </c>
      <c r="C66" t="s">
        <v>151</v>
      </c>
      <c r="D66" s="1">
        <v>36</v>
      </c>
      <c r="E66" t="s">
        <v>0</v>
      </c>
      <c r="F66" s="2">
        <v>1408.68</v>
      </c>
      <c r="G66" t="s">
        <v>23</v>
      </c>
      <c r="I6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7" spans="1:9" x14ac:dyDescent="0.2">
      <c r="A67" s="4">
        <v>69.319999999999993</v>
      </c>
      <c r="B67" t="s">
        <v>152</v>
      </c>
      <c r="C67" t="s">
        <v>153</v>
      </c>
      <c r="D67" s="1">
        <v>33</v>
      </c>
      <c r="E67" t="s">
        <v>0</v>
      </c>
      <c r="F67" s="2">
        <v>2287.56</v>
      </c>
      <c r="G67" t="s">
        <v>23</v>
      </c>
      <c r="I6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8" spans="1:9" x14ac:dyDescent="0.2">
      <c r="A68" s="4">
        <v>24.1871875</v>
      </c>
      <c r="B68" t="s">
        <v>154</v>
      </c>
      <c r="C68" t="s">
        <v>155</v>
      </c>
      <c r="D68" s="1">
        <v>32</v>
      </c>
      <c r="E68" t="s">
        <v>0</v>
      </c>
      <c r="F68" s="2">
        <v>773.99</v>
      </c>
      <c r="G68" t="s">
        <v>23</v>
      </c>
      <c r="I6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9" spans="1:9" x14ac:dyDescent="0.2">
      <c r="A69" s="4">
        <v>24.1484375</v>
      </c>
      <c r="B69" t="s">
        <v>156</v>
      </c>
      <c r="C69" t="s">
        <v>157</v>
      </c>
      <c r="D69" s="1">
        <v>32</v>
      </c>
      <c r="E69" t="s">
        <v>0</v>
      </c>
      <c r="F69" s="2">
        <v>772.75</v>
      </c>
      <c r="G69" t="s">
        <v>23</v>
      </c>
      <c r="I6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0" spans="1:9" x14ac:dyDescent="0.2">
      <c r="A70" s="4">
        <v>16.5</v>
      </c>
      <c r="B70" t="s">
        <v>158</v>
      </c>
      <c r="C70" t="s">
        <v>159</v>
      </c>
      <c r="D70" s="1">
        <v>32</v>
      </c>
      <c r="E70" t="s">
        <v>0</v>
      </c>
      <c r="F70" s="2">
        <v>528</v>
      </c>
      <c r="G70" t="s">
        <v>23</v>
      </c>
      <c r="I7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1" spans="1:9" x14ac:dyDescent="0.2">
      <c r="A71" s="4">
        <v>24.172812499999999</v>
      </c>
      <c r="B71" t="s">
        <v>160</v>
      </c>
      <c r="C71" t="s">
        <v>161</v>
      </c>
      <c r="D71" s="1">
        <v>32</v>
      </c>
      <c r="E71" t="s">
        <v>0</v>
      </c>
      <c r="F71" s="2">
        <v>773.53</v>
      </c>
      <c r="G71" t="s">
        <v>23</v>
      </c>
      <c r="I7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2" spans="1:9" x14ac:dyDescent="0.2">
      <c r="A72" s="4">
        <v>50.8</v>
      </c>
      <c r="B72" t="s">
        <v>162</v>
      </c>
      <c r="C72" t="s">
        <v>163</v>
      </c>
      <c r="D72" s="1">
        <v>32</v>
      </c>
      <c r="E72" t="s">
        <v>0</v>
      </c>
      <c r="F72" s="2">
        <v>1625.6</v>
      </c>
      <c r="G72" t="s">
        <v>23</v>
      </c>
      <c r="I7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3" spans="1:9" x14ac:dyDescent="0.2">
      <c r="A73" s="4">
        <v>54.28</v>
      </c>
      <c r="B73" t="s">
        <v>164</v>
      </c>
      <c r="C73" t="s">
        <v>165</v>
      </c>
      <c r="D73" s="1">
        <v>32</v>
      </c>
      <c r="E73" t="s">
        <v>0</v>
      </c>
      <c r="F73" s="2">
        <v>1736.96</v>
      </c>
      <c r="G73" t="s">
        <v>23</v>
      </c>
      <c r="I7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4" spans="1:9" x14ac:dyDescent="0.2">
      <c r="A74" s="4">
        <v>71.767187500000006</v>
      </c>
      <c r="B74" t="s">
        <v>166</v>
      </c>
      <c r="C74" t="s">
        <v>167</v>
      </c>
      <c r="D74" s="1">
        <v>32</v>
      </c>
      <c r="E74" t="s">
        <v>0</v>
      </c>
      <c r="F74" s="2">
        <v>2296.5500000000002</v>
      </c>
      <c r="G74" t="s">
        <v>23</v>
      </c>
      <c r="I7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5" spans="1:9" x14ac:dyDescent="0.2">
      <c r="A75" s="4">
        <v>24.100937500000001</v>
      </c>
      <c r="B75" t="s">
        <v>168</v>
      </c>
      <c r="C75" t="s">
        <v>169</v>
      </c>
      <c r="D75" s="1">
        <v>32</v>
      </c>
      <c r="E75" t="s">
        <v>0</v>
      </c>
      <c r="F75" s="2">
        <v>771.23</v>
      </c>
      <c r="G75" t="s">
        <v>23</v>
      </c>
      <c r="I7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6" spans="1:9" x14ac:dyDescent="0.2">
      <c r="A76" s="4">
        <v>77.383870967741942</v>
      </c>
      <c r="B76" t="s">
        <v>170</v>
      </c>
      <c r="C76" t="s">
        <v>171</v>
      </c>
      <c r="D76" s="1">
        <v>31</v>
      </c>
      <c r="E76" t="s">
        <v>0</v>
      </c>
      <c r="F76" s="2">
        <v>2398.9</v>
      </c>
      <c r="G76" t="s">
        <v>23</v>
      </c>
      <c r="I7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7" spans="1:9" x14ac:dyDescent="0.2">
      <c r="A77" s="4">
        <v>42.789666666666669</v>
      </c>
      <c r="B77" t="s">
        <v>172</v>
      </c>
      <c r="C77" t="s">
        <v>173</v>
      </c>
      <c r="D77" s="1">
        <v>30</v>
      </c>
      <c r="E77" t="s">
        <v>0</v>
      </c>
      <c r="F77" s="2">
        <v>1283.69</v>
      </c>
      <c r="G77" t="s">
        <v>23</v>
      </c>
      <c r="I7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8" spans="1:9" x14ac:dyDescent="0.2">
      <c r="A78" s="4">
        <v>33.165666666666667</v>
      </c>
      <c r="B78" t="s">
        <v>174</v>
      </c>
      <c r="C78" t="s">
        <v>175</v>
      </c>
      <c r="D78" s="1">
        <v>30</v>
      </c>
      <c r="E78" t="s">
        <v>0</v>
      </c>
      <c r="F78" s="2">
        <v>994.97</v>
      </c>
      <c r="G78" t="s">
        <v>23</v>
      </c>
      <c r="I7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79" spans="1:9" x14ac:dyDescent="0.2">
      <c r="A79" s="4">
        <v>20.92</v>
      </c>
      <c r="B79" t="s">
        <v>176</v>
      </c>
      <c r="C79" t="s">
        <v>177</v>
      </c>
      <c r="D79" s="1">
        <v>30</v>
      </c>
      <c r="E79" t="s">
        <v>0</v>
      </c>
      <c r="F79" s="2">
        <v>627.6</v>
      </c>
      <c r="G79" t="s">
        <v>23</v>
      </c>
      <c r="I7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0" spans="1:9" x14ac:dyDescent="0.2">
      <c r="A80" s="4">
        <v>8.2100000000000009</v>
      </c>
      <c r="B80" t="s">
        <v>178</v>
      </c>
      <c r="C80" t="s">
        <v>179</v>
      </c>
      <c r="D80" s="1">
        <v>30</v>
      </c>
      <c r="E80" t="s">
        <v>0</v>
      </c>
      <c r="F80" s="2">
        <v>246.3</v>
      </c>
      <c r="G80" t="s">
        <v>23</v>
      </c>
      <c r="I8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1" spans="1:9" x14ac:dyDescent="0.2">
      <c r="A81" s="4">
        <v>12.2</v>
      </c>
      <c r="B81" t="s">
        <v>180</v>
      </c>
      <c r="C81" t="s">
        <v>181</v>
      </c>
      <c r="D81" s="1">
        <v>30</v>
      </c>
      <c r="E81" t="s">
        <v>0</v>
      </c>
      <c r="F81" s="2">
        <v>366</v>
      </c>
      <c r="G81" t="s">
        <v>23</v>
      </c>
      <c r="I8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2" spans="1:9" x14ac:dyDescent="0.2">
      <c r="A82" s="4">
        <v>46.917999999999999</v>
      </c>
      <c r="B82" t="s">
        <v>182</v>
      </c>
      <c r="C82" t="s">
        <v>183</v>
      </c>
      <c r="D82" s="1">
        <v>30</v>
      </c>
      <c r="E82" t="s">
        <v>0</v>
      </c>
      <c r="F82" s="2">
        <v>1407.54</v>
      </c>
      <c r="G82" t="s">
        <v>23</v>
      </c>
      <c r="I8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3" spans="1:9" x14ac:dyDescent="0.2">
      <c r="A83" s="4">
        <v>27.166666666666668</v>
      </c>
      <c r="B83" t="s">
        <v>184</v>
      </c>
      <c r="C83" t="s">
        <v>185</v>
      </c>
      <c r="D83" s="1">
        <v>30</v>
      </c>
      <c r="E83" t="s">
        <v>0</v>
      </c>
      <c r="F83" s="2">
        <v>815</v>
      </c>
      <c r="G83" t="s">
        <v>23</v>
      </c>
      <c r="I8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4" spans="1:9" x14ac:dyDescent="0.2">
      <c r="A84" s="4">
        <v>17.290000000000003</v>
      </c>
      <c r="B84" t="s">
        <v>186</v>
      </c>
      <c r="C84" t="s">
        <v>187</v>
      </c>
      <c r="D84" s="1">
        <v>30</v>
      </c>
      <c r="E84" t="s">
        <v>0</v>
      </c>
      <c r="F84" s="2">
        <v>518.70000000000005</v>
      </c>
      <c r="G84" t="s">
        <v>23</v>
      </c>
      <c r="I8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5" spans="1:9" x14ac:dyDescent="0.2">
      <c r="A85" s="4">
        <v>15.620000000000001</v>
      </c>
      <c r="B85" t="s">
        <v>188</v>
      </c>
      <c r="C85" t="s">
        <v>189</v>
      </c>
      <c r="D85" s="1">
        <v>30</v>
      </c>
      <c r="E85" t="s">
        <v>0</v>
      </c>
      <c r="F85" s="2">
        <v>468.6</v>
      </c>
      <c r="G85" t="s">
        <v>23</v>
      </c>
      <c r="I8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6" spans="1:9" x14ac:dyDescent="0.2">
      <c r="A86" s="4">
        <v>45.12</v>
      </c>
      <c r="B86" t="s">
        <v>190</v>
      </c>
      <c r="C86" t="s">
        <v>191</v>
      </c>
      <c r="D86" s="1">
        <v>30</v>
      </c>
      <c r="E86" t="s">
        <v>0</v>
      </c>
      <c r="F86" s="2">
        <v>1353.6</v>
      </c>
      <c r="G86" t="s">
        <v>23</v>
      </c>
      <c r="I8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7" spans="1:9" x14ac:dyDescent="0.2">
      <c r="A87" s="4">
        <v>23.72</v>
      </c>
      <c r="B87" t="s">
        <v>192</v>
      </c>
      <c r="C87" t="s">
        <v>193</v>
      </c>
      <c r="D87" s="1">
        <v>29</v>
      </c>
      <c r="E87" t="s">
        <v>0</v>
      </c>
      <c r="F87" s="2">
        <v>687.88</v>
      </c>
      <c r="G87" t="s">
        <v>23</v>
      </c>
      <c r="I8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8" spans="1:9" x14ac:dyDescent="0.2">
      <c r="A88" s="4">
        <v>139.41964285714286</v>
      </c>
      <c r="B88" t="s">
        <v>194</v>
      </c>
      <c r="C88" t="s">
        <v>195</v>
      </c>
      <c r="D88" s="1">
        <v>28</v>
      </c>
      <c r="E88" t="s">
        <v>0</v>
      </c>
      <c r="F88" s="2">
        <v>3903.75</v>
      </c>
      <c r="G88" t="s">
        <v>23</v>
      </c>
      <c r="I8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89" spans="1:9" x14ac:dyDescent="0.2">
      <c r="A89" s="4">
        <v>18.240000000000002</v>
      </c>
      <c r="B89" t="s">
        <v>196</v>
      </c>
      <c r="C89" t="s">
        <v>197</v>
      </c>
      <c r="D89" s="1">
        <v>28</v>
      </c>
      <c r="E89" t="s">
        <v>0</v>
      </c>
      <c r="F89" s="2">
        <v>510.72</v>
      </c>
      <c r="G89" t="s">
        <v>23</v>
      </c>
      <c r="I8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0" spans="1:9" x14ac:dyDescent="0.2">
      <c r="A90" s="4">
        <v>42.01</v>
      </c>
      <c r="B90" t="s">
        <v>198</v>
      </c>
      <c r="C90" t="s">
        <v>199</v>
      </c>
      <c r="D90" s="1">
        <v>28</v>
      </c>
      <c r="E90" t="s">
        <v>0</v>
      </c>
      <c r="F90" s="2">
        <v>1176.28</v>
      </c>
      <c r="G90" t="s">
        <v>23</v>
      </c>
      <c r="I9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1" spans="1:9" x14ac:dyDescent="0.2">
      <c r="A91" s="4">
        <v>9.86</v>
      </c>
      <c r="B91" t="s">
        <v>200</v>
      </c>
      <c r="C91" t="s">
        <v>201</v>
      </c>
      <c r="D91" s="1">
        <v>28</v>
      </c>
      <c r="E91" t="s">
        <v>0</v>
      </c>
      <c r="F91" s="2">
        <v>276.08</v>
      </c>
      <c r="G91" t="s">
        <v>23</v>
      </c>
      <c r="I9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2" spans="1:9" x14ac:dyDescent="0.2">
      <c r="A92" s="4">
        <v>18.57</v>
      </c>
      <c r="B92" t="s">
        <v>202</v>
      </c>
      <c r="C92" t="s">
        <v>203</v>
      </c>
      <c r="D92" s="1">
        <v>27</v>
      </c>
      <c r="E92" t="s">
        <v>0</v>
      </c>
      <c r="F92" s="2">
        <v>501.39</v>
      </c>
      <c r="G92" t="s">
        <v>23</v>
      </c>
      <c r="I9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3" spans="1:9" x14ac:dyDescent="0.2">
      <c r="A93" s="4">
        <v>14.9</v>
      </c>
      <c r="B93" t="s">
        <v>204</v>
      </c>
      <c r="C93" t="s">
        <v>205</v>
      </c>
      <c r="D93" s="1">
        <v>27</v>
      </c>
      <c r="E93" t="s">
        <v>0</v>
      </c>
      <c r="F93" s="2">
        <v>402.3</v>
      </c>
      <c r="G93" t="s">
        <v>23</v>
      </c>
      <c r="I9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4" spans="1:9" x14ac:dyDescent="0.2">
      <c r="A94" s="4">
        <v>138.17961538461537</v>
      </c>
      <c r="B94" t="s">
        <v>206</v>
      </c>
      <c r="C94" t="s">
        <v>207</v>
      </c>
      <c r="D94" s="1">
        <v>26</v>
      </c>
      <c r="E94" t="s">
        <v>0</v>
      </c>
      <c r="F94" s="2">
        <v>3592.67</v>
      </c>
      <c r="G94" t="s">
        <v>23</v>
      </c>
      <c r="I9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5" spans="1:9" x14ac:dyDescent="0.2">
      <c r="A95" s="4">
        <v>8.75</v>
      </c>
      <c r="B95" t="s">
        <v>208</v>
      </c>
      <c r="C95" t="s">
        <v>209</v>
      </c>
      <c r="D95" s="1">
        <v>26</v>
      </c>
      <c r="E95" t="s">
        <v>0</v>
      </c>
      <c r="F95" s="2">
        <v>227.5</v>
      </c>
      <c r="G95" t="s">
        <v>23</v>
      </c>
      <c r="I9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6" spans="1:9" x14ac:dyDescent="0.2">
      <c r="A96" s="4">
        <v>17.7408</v>
      </c>
      <c r="B96" t="s">
        <v>210</v>
      </c>
      <c r="C96" t="s">
        <v>211</v>
      </c>
      <c r="D96" s="1">
        <v>25</v>
      </c>
      <c r="E96" t="s">
        <v>0</v>
      </c>
      <c r="F96" s="2">
        <v>443.52</v>
      </c>
      <c r="G96" t="s">
        <v>23</v>
      </c>
      <c r="I9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7" spans="1:9" x14ac:dyDescent="0.2">
      <c r="A97" s="4">
        <v>22.51</v>
      </c>
      <c r="B97" t="s">
        <v>212</v>
      </c>
      <c r="C97" t="s">
        <v>213</v>
      </c>
      <c r="D97" s="1">
        <v>25</v>
      </c>
      <c r="E97" t="s">
        <v>0</v>
      </c>
      <c r="F97" s="2">
        <v>562.75</v>
      </c>
      <c r="G97" t="s">
        <v>23</v>
      </c>
      <c r="I9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8" spans="1:9" x14ac:dyDescent="0.2">
      <c r="A98" s="4">
        <v>8.0812000000000008</v>
      </c>
      <c r="B98" t="s">
        <v>214</v>
      </c>
      <c r="C98" t="s">
        <v>215</v>
      </c>
      <c r="D98" s="1">
        <v>25</v>
      </c>
      <c r="E98" t="s">
        <v>0</v>
      </c>
      <c r="F98" s="2">
        <v>202.03</v>
      </c>
      <c r="G98" t="s">
        <v>23</v>
      </c>
      <c r="I9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99" spans="1:9" x14ac:dyDescent="0.2">
      <c r="A99" s="4">
        <v>60.615000000000002</v>
      </c>
      <c r="B99" t="s">
        <v>216</v>
      </c>
      <c r="C99" t="s">
        <v>217</v>
      </c>
      <c r="D99" s="1">
        <v>24</v>
      </c>
      <c r="E99" t="s">
        <v>0</v>
      </c>
      <c r="F99" s="2">
        <v>1454.76</v>
      </c>
      <c r="G99" t="s">
        <v>23</v>
      </c>
      <c r="I9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0" spans="1:9" x14ac:dyDescent="0.2">
      <c r="A100" s="4">
        <v>15.967500000000001</v>
      </c>
      <c r="B100" t="s">
        <v>218</v>
      </c>
      <c r="C100" t="s">
        <v>219</v>
      </c>
      <c r="D100" s="1">
        <v>24</v>
      </c>
      <c r="E100" t="s">
        <v>0</v>
      </c>
      <c r="F100" s="2">
        <v>383.22</v>
      </c>
      <c r="G100" t="s">
        <v>23</v>
      </c>
      <c r="I10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1" spans="1:9" x14ac:dyDescent="0.2">
      <c r="A101" s="4">
        <v>38.796250000000001</v>
      </c>
      <c r="B101" t="s">
        <v>220</v>
      </c>
      <c r="C101" t="s">
        <v>221</v>
      </c>
      <c r="D101" s="1">
        <v>24</v>
      </c>
      <c r="E101" t="s">
        <v>0</v>
      </c>
      <c r="F101" s="2">
        <v>931.11</v>
      </c>
      <c r="G101" t="s">
        <v>23</v>
      </c>
      <c r="I10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2" spans="1:9" x14ac:dyDescent="0.2">
      <c r="A102" s="4">
        <v>52.241250000000001</v>
      </c>
      <c r="B102" t="s">
        <v>222</v>
      </c>
      <c r="C102" t="s">
        <v>223</v>
      </c>
      <c r="D102" s="1">
        <v>24</v>
      </c>
      <c r="E102" t="s">
        <v>0</v>
      </c>
      <c r="F102" s="2">
        <v>1253.79</v>
      </c>
      <c r="G102" t="s">
        <v>23</v>
      </c>
      <c r="I10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3" spans="1:9" x14ac:dyDescent="0.2">
      <c r="A103" s="4">
        <v>17.156666666666666</v>
      </c>
      <c r="B103" t="s">
        <v>224</v>
      </c>
      <c r="C103" t="s">
        <v>225</v>
      </c>
      <c r="D103" s="1">
        <v>24</v>
      </c>
      <c r="E103" t="s">
        <v>0</v>
      </c>
      <c r="F103" s="2">
        <v>411.76</v>
      </c>
      <c r="G103" t="s">
        <v>23</v>
      </c>
      <c r="I10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4" spans="1:9" x14ac:dyDescent="0.2">
      <c r="A104" s="4">
        <v>5.19</v>
      </c>
      <c r="B104" t="s">
        <v>226</v>
      </c>
      <c r="C104" t="s">
        <v>227</v>
      </c>
      <c r="D104" s="1">
        <v>24</v>
      </c>
      <c r="E104" t="s">
        <v>0</v>
      </c>
      <c r="F104" s="2">
        <v>124.56</v>
      </c>
      <c r="G104" t="s">
        <v>23</v>
      </c>
      <c r="I10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5" spans="1:9" x14ac:dyDescent="0.2">
      <c r="A105" s="4">
        <v>109.95041666666667</v>
      </c>
      <c r="B105" t="s">
        <v>228</v>
      </c>
      <c r="C105" t="s">
        <v>4</v>
      </c>
      <c r="D105" s="1">
        <v>24</v>
      </c>
      <c r="E105" t="s">
        <v>0</v>
      </c>
      <c r="F105" s="2">
        <v>2638.81</v>
      </c>
      <c r="G105" t="s">
        <v>23</v>
      </c>
      <c r="I10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6" spans="1:9" x14ac:dyDescent="0.2">
      <c r="A106" s="4">
        <v>10.44</v>
      </c>
      <c r="B106" t="s">
        <v>229</v>
      </c>
      <c r="C106" t="s">
        <v>230</v>
      </c>
      <c r="D106" s="1">
        <v>24</v>
      </c>
      <c r="E106" t="s">
        <v>0</v>
      </c>
      <c r="F106" s="2">
        <v>250.56</v>
      </c>
      <c r="G106" t="s">
        <v>23</v>
      </c>
      <c r="I10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7" spans="1:9" x14ac:dyDescent="0.2">
      <c r="A107" s="4">
        <v>16.27</v>
      </c>
      <c r="B107" t="s">
        <v>231</v>
      </c>
      <c r="C107" t="s">
        <v>232</v>
      </c>
      <c r="D107" s="1">
        <v>24</v>
      </c>
      <c r="E107" t="s">
        <v>0</v>
      </c>
      <c r="F107" s="2">
        <v>390.48</v>
      </c>
      <c r="G107" t="s">
        <v>23</v>
      </c>
      <c r="I10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8" spans="1:9" x14ac:dyDescent="0.2">
      <c r="A108" s="4">
        <v>15.67</v>
      </c>
      <c r="B108" t="s">
        <v>233</v>
      </c>
      <c r="C108" t="s">
        <v>234</v>
      </c>
      <c r="D108" s="1">
        <v>24</v>
      </c>
      <c r="E108" t="s">
        <v>0</v>
      </c>
      <c r="F108" s="2">
        <v>376.08</v>
      </c>
      <c r="G108" t="s">
        <v>23</v>
      </c>
      <c r="I10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09" spans="1:9" x14ac:dyDescent="0.2">
      <c r="A109" s="4">
        <v>11.822916666666666</v>
      </c>
      <c r="B109" t="s">
        <v>235</v>
      </c>
      <c r="C109" t="s">
        <v>236</v>
      </c>
      <c r="D109" s="1">
        <v>24</v>
      </c>
      <c r="E109" t="s">
        <v>0</v>
      </c>
      <c r="F109" s="2">
        <v>283.75</v>
      </c>
      <c r="G109" t="s">
        <v>23</v>
      </c>
      <c r="I10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0" spans="1:9" x14ac:dyDescent="0.2">
      <c r="A110" s="4">
        <v>16.57</v>
      </c>
      <c r="B110" t="s">
        <v>237</v>
      </c>
      <c r="C110" t="s">
        <v>238</v>
      </c>
      <c r="D110" s="1">
        <v>24</v>
      </c>
      <c r="E110" t="s">
        <v>0</v>
      </c>
      <c r="F110" s="2">
        <v>397.68</v>
      </c>
      <c r="G110" t="s">
        <v>23</v>
      </c>
      <c r="I11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1" spans="1:9" x14ac:dyDescent="0.2">
      <c r="A111" s="4">
        <v>87.21</v>
      </c>
      <c r="B111" t="s">
        <v>239</v>
      </c>
      <c r="C111" t="s">
        <v>240</v>
      </c>
      <c r="D111" s="1">
        <v>24</v>
      </c>
      <c r="E111" t="s">
        <v>0</v>
      </c>
      <c r="F111" s="2">
        <v>2093.04</v>
      </c>
      <c r="G111" t="s">
        <v>23</v>
      </c>
      <c r="I11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2" spans="1:9" x14ac:dyDescent="0.2">
      <c r="A112" s="4">
        <v>59.434583333333336</v>
      </c>
      <c r="B112" t="s">
        <v>241</v>
      </c>
      <c r="C112" t="s">
        <v>242</v>
      </c>
      <c r="D112" s="1">
        <v>24</v>
      </c>
      <c r="E112" t="s">
        <v>0</v>
      </c>
      <c r="F112" s="2">
        <v>1426.43</v>
      </c>
      <c r="G112" t="s">
        <v>23</v>
      </c>
      <c r="I11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3" spans="1:9" x14ac:dyDescent="0.2">
      <c r="A113" s="4">
        <v>90.995000000000005</v>
      </c>
      <c r="B113" t="s">
        <v>243</v>
      </c>
      <c r="C113" t="s">
        <v>244</v>
      </c>
      <c r="D113" s="1">
        <v>24</v>
      </c>
      <c r="E113" t="s">
        <v>0</v>
      </c>
      <c r="F113" s="2">
        <v>2183.88</v>
      </c>
      <c r="G113" t="s">
        <v>23</v>
      </c>
      <c r="I11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4" spans="1:9" x14ac:dyDescent="0.2">
      <c r="A114" s="4">
        <v>13.979999999999999</v>
      </c>
      <c r="B114" t="s">
        <v>245</v>
      </c>
      <c r="C114" t="s">
        <v>246</v>
      </c>
      <c r="D114" s="1">
        <v>24</v>
      </c>
      <c r="E114" t="s">
        <v>0</v>
      </c>
      <c r="F114" s="2">
        <v>335.52</v>
      </c>
      <c r="G114" t="s">
        <v>23</v>
      </c>
      <c r="I11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5" spans="1:9" x14ac:dyDescent="0.2">
      <c r="A115" s="4">
        <v>18.739999999999998</v>
      </c>
      <c r="B115" t="s">
        <v>247</v>
      </c>
      <c r="C115" t="s">
        <v>248</v>
      </c>
      <c r="D115" s="1">
        <v>24</v>
      </c>
      <c r="E115" t="s">
        <v>0</v>
      </c>
      <c r="F115" s="2">
        <v>449.76</v>
      </c>
      <c r="G115" t="s">
        <v>23</v>
      </c>
      <c r="I11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6" spans="1:9" x14ac:dyDescent="0.2">
      <c r="A116" s="4">
        <v>27.560000000000002</v>
      </c>
      <c r="B116" t="s">
        <v>249</v>
      </c>
      <c r="C116" t="s">
        <v>250</v>
      </c>
      <c r="D116" s="1">
        <v>24</v>
      </c>
      <c r="E116" t="s">
        <v>0</v>
      </c>
      <c r="F116" s="2">
        <v>661.44</v>
      </c>
      <c r="G116" t="s">
        <v>23</v>
      </c>
      <c r="I11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7" spans="1:9" x14ac:dyDescent="0.2">
      <c r="A117" s="4">
        <v>30.59</v>
      </c>
      <c r="B117" t="s">
        <v>251</v>
      </c>
      <c r="C117" t="s">
        <v>252</v>
      </c>
      <c r="D117" s="1">
        <v>24</v>
      </c>
      <c r="E117" t="s">
        <v>0</v>
      </c>
      <c r="F117" s="2">
        <v>734.16</v>
      </c>
      <c r="G117" t="s">
        <v>23</v>
      </c>
      <c r="I11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8" spans="1:9" x14ac:dyDescent="0.2">
      <c r="A118" s="4">
        <v>20.895</v>
      </c>
      <c r="B118" t="s">
        <v>253</v>
      </c>
      <c r="C118" t="s">
        <v>254</v>
      </c>
      <c r="D118" s="1">
        <v>24</v>
      </c>
      <c r="E118" t="s">
        <v>0</v>
      </c>
      <c r="F118" s="2">
        <v>501.48</v>
      </c>
      <c r="G118" t="s">
        <v>23</v>
      </c>
      <c r="I11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19" spans="1:9" x14ac:dyDescent="0.2">
      <c r="A119" s="4">
        <v>215.15625</v>
      </c>
      <c r="B119" t="s">
        <v>255</v>
      </c>
      <c r="C119" t="s">
        <v>256</v>
      </c>
      <c r="D119" s="1">
        <v>24</v>
      </c>
      <c r="E119" t="s">
        <v>0</v>
      </c>
      <c r="F119" s="2">
        <v>5163.75</v>
      </c>
      <c r="G119" t="s">
        <v>23</v>
      </c>
      <c r="I11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0" spans="1:9" x14ac:dyDescent="0.2">
      <c r="A120" s="4">
        <v>798.41</v>
      </c>
      <c r="B120" t="s">
        <v>257</v>
      </c>
      <c r="C120" t="s">
        <v>258</v>
      </c>
      <c r="D120" s="1">
        <v>24</v>
      </c>
      <c r="E120" t="s">
        <v>0</v>
      </c>
      <c r="F120" s="2">
        <v>19161.84</v>
      </c>
      <c r="G120" t="s">
        <v>23</v>
      </c>
      <c r="I12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1" spans="1:9" x14ac:dyDescent="0.2">
      <c r="A121" s="4">
        <v>48.82</v>
      </c>
      <c r="B121" t="s">
        <v>259</v>
      </c>
      <c r="C121" t="s">
        <v>260</v>
      </c>
      <c r="D121" s="1">
        <v>24</v>
      </c>
      <c r="E121" t="s">
        <v>0</v>
      </c>
      <c r="F121" s="2">
        <v>1171.68</v>
      </c>
      <c r="G121" t="s">
        <v>23</v>
      </c>
      <c r="I12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2" spans="1:9" x14ac:dyDescent="0.2">
      <c r="A122" s="4">
        <v>48.82</v>
      </c>
      <c r="B122" t="s">
        <v>261</v>
      </c>
      <c r="C122" t="s">
        <v>262</v>
      </c>
      <c r="D122" s="1">
        <v>24</v>
      </c>
      <c r="E122" t="s">
        <v>0</v>
      </c>
      <c r="F122" s="2">
        <v>1171.68</v>
      </c>
      <c r="G122" t="s">
        <v>23</v>
      </c>
      <c r="I12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3" spans="1:9" x14ac:dyDescent="0.2">
      <c r="A123" s="4">
        <v>15.097142857142858</v>
      </c>
      <c r="B123" t="s">
        <v>263</v>
      </c>
      <c r="C123" t="s">
        <v>264</v>
      </c>
      <c r="D123" s="1">
        <v>21</v>
      </c>
      <c r="E123" t="s">
        <v>0</v>
      </c>
      <c r="F123" s="2">
        <v>317.04000000000002</v>
      </c>
      <c r="G123" t="s">
        <v>23</v>
      </c>
      <c r="I12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4" spans="1:9" x14ac:dyDescent="0.2">
      <c r="A124" s="4">
        <v>29.261000000000003</v>
      </c>
      <c r="B124" t="s">
        <v>265</v>
      </c>
      <c r="C124" t="s">
        <v>266</v>
      </c>
      <c r="D124" s="1">
        <v>20</v>
      </c>
      <c r="E124" t="s">
        <v>0</v>
      </c>
      <c r="F124" s="2">
        <v>585.22</v>
      </c>
      <c r="G124" t="s">
        <v>23</v>
      </c>
      <c r="I12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5" spans="1:9" x14ac:dyDescent="0.2">
      <c r="A125" s="4">
        <v>28.054000000000002</v>
      </c>
      <c r="B125" t="s">
        <v>267</v>
      </c>
      <c r="C125" t="s">
        <v>268</v>
      </c>
      <c r="D125" s="1">
        <v>20</v>
      </c>
      <c r="E125" t="s">
        <v>0</v>
      </c>
      <c r="F125" s="2">
        <v>561.08000000000004</v>
      </c>
      <c r="G125" t="s">
        <v>23</v>
      </c>
      <c r="I12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6" spans="1:9" x14ac:dyDescent="0.2">
      <c r="A126" s="4">
        <v>140.12</v>
      </c>
      <c r="B126" t="s">
        <v>269</v>
      </c>
      <c r="C126" t="s">
        <v>270</v>
      </c>
      <c r="D126" s="1">
        <v>20</v>
      </c>
      <c r="E126" t="s">
        <v>0</v>
      </c>
      <c r="F126" s="2">
        <v>2802.4</v>
      </c>
      <c r="G126" t="s">
        <v>23</v>
      </c>
      <c r="I12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7" spans="1:9" x14ac:dyDescent="0.2">
      <c r="A127" s="4">
        <v>29.05</v>
      </c>
      <c r="B127" t="s">
        <v>271</v>
      </c>
      <c r="C127" t="s">
        <v>272</v>
      </c>
      <c r="D127" s="1">
        <v>20</v>
      </c>
      <c r="E127" t="s">
        <v>0</v>
      </c>
      <c r="F127" s="2">
        <v>581</v>
      </c>
      <c r="G127" t="s">
        <v>23</v>
      </c>
      <c r="I12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8" spans="1:9" x14ac:dyDescent="0.2">
      <c r="A128" s="4">
        <v>23.347000000000001</v>
      </c>
      <c r="B128" t="s">
        <v>273</v>
      </c>
      <c r="C128" t="s">
        <v>274</v>
      </c>
      <c r="D128" s="1">
        <v>20</v>
      </c>
      <c r="E128" t="s">
        <v>0</v>
      </c>
      <c r="F128" s="2">
        <v>466.94</v>
      </c>
      <c r="G128" t="s">
        <v>23</v>
      </c>
      <c r="I12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29" spans="1:9" x14ac:dyDescent="0.2">
      <c r="A129" s="4">
        <v>23.631499999999999</v>
      </c>
      <c r="B129" t="s">
        <v>275</v>
      </c>
      <c r="C129" t="s">
        <v>276</v>
      </c>
      <c r="D129" s="1">
        <v>20</v>
      </c>
      <c r="E129" t="s">
        <v>0</v>
      </c>
      <c r="F129" s="2">
        <v>472.63</v>
      </c>
      <c r="G129" t="s">
        <v>23</v>
      </c>
      <c r="I12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0" spans="1:9" x14ac:dyDescent="0.2">
      <c r="A130" s="4">
        <v>23.793500000000002</v>
      </c>
      <c r="B130" t="s">
        <v>277</v>
      </c>
      <c r="C130" t="s">
        <v>278</v>
      </c>
      <c r="D130" s="1">
        <v>20</v>
      </c>
      <c r="E130" t="s">
        <v>0</v>
      </c>
      <c r="F130" s="2">
        <v>475.87</v>
      </c>
      <c r="G130" t="s">
        <v>23</v>
      </c>
      <c r="I13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1" spans="1:9" x14ac:dyDescent="0.2">
      <c r="A131" s="4">
        <v>18.134</v>
      </c>
      <c r="B131" t="s">
        <v>279</v>
      </c>
      <c r="C131" t="s">
        <v>280</v>
      </c>
      <c r="D131" s="1">
        <v>20</v>
      </c>
      <c r="E131" t="s">
        <v>0</v>
      </c>
      <c r="F131" s="2">
        <v>362.68</v>
      </c>
      <c r="G131" t="s">
        <v>23</v>
      </c>
      <c r="I13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2" spans="1:9" x14ac:dyDescent="0.2">
      <c r="A132" s="4">
        <v>67.27000000000001</v>
      </c>
      <c r="B132" t="s">
        <v>281</v>
      </c>
      <c r="C132" t="s">
        <v>282</v>
      </c>
      <c r="D132" s="1">
        <v>20</v>
      </c>
      <c r="E132" t="s">
        <v>0</v>
      </c>
      <c r="F132" s="2">
        <v>1345.4</v>
      </c>
      <c r="G132" t="s">
        <v>23</v>
      </c>
      <c r="I13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3" spans="1:9" x14ac:dyDescent="0.2">
      <c r="A133" s="4">
        <v>21.03</v>
      </c>
      <c r="B133" t="s">
        <v>283</v>
      </c>
      <c r="C133" t="s">
        <v>284</v>
      </c>
      <c r="D133" s="1">
        <v>20</v>
      </c>
      <c r="E133" t="s">
        <v>0</v>
      </c>
      <c r="F133" s="2">
        <v>420.6</v>
      </c>
      <c r="G133" t="s">
        <v>23</v>
      </c>
      <c r="I13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4" spans="1:9" x14ac:dyDescent="0.2">
      <c r="A134" s="4">
        <v>46.259500000000003</v>
      </c>
      <c r="B134" t="s">
        <v>285</v>
      </c>
      <c r="C134" t="s">
        <v>286</v>
      </c>
      <c r="D134" s="1">
        <v>20</v>
      </c>
      <c r="E134" t="s">
        <v>0</v>
      </c>
      <c r="F134" s="2">
        <v>925.19</v>
      </c>
      <c r="G134" t="s">
        <v>23</v>
      </c>
      <c r="I13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5" spans="1:9" x14ac:dyDescent="0.2">
      <c r="A135" s="4">
        <v>53.389499999999998</v>
      </c>
      <c r="B135" t="s">
        <v>287</v>
      </c>
      <c r="C135" t="s">
        <v>288</v>
      </c>
      <c r="D135" s="1">
        <v>20</v>
      </c>
      <c r="E135" t="s">
        <v>0</v>
      </c>
      <c r="F135" s="2">
        <v>1067.79</v>
      </c>
      <c r="G135" t="s">
        <v>23</v>
      </c>
      <c r="I13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6" spans="1:9" x14ac:dyDescent="0.2">
      <c r="A136" s="4">
        <v>63.1995</v>
      </c>
      <c r="B136" t="s">
        <v>289</v>
      </c>
      <c r="C136" t="s">
        <v>290</v>
      </c>
      <c r="D136" s="1">
        <v>20</v>
      </c>
      <c r="E136" t="s">
        <v>0</v>
      </c>
      <c r="F136" s="2">
        <v>1263.99</v>
      </c>
      <c r="G136" t="s">
        <v>23</v>
      </c>
      <c r="I13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7" spans="1:9" x14ac:dyDescent="0.2">
      <c r="A137" s="4">
        <v>28.380000000000003</v>
      </c>
      <c r="B137" t="s">
        <v>291</v>
      </c>
      <c r="C137" t="s">
        <v>292</v>
      </c>
      <c r="D137" s="1">
        <v>20</v>
      </c>
      <c r="E137" t="s">
        <v>0</v>
      </c>
      <c r="F137" s="2">
        <v>567.6</v>
      </c>
      <c r="G137" t="s">
        <v>23</v>
      </c>
      <c r="I13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8" spans="1:9" x14ac:dyDescent="0.2">
      <c r="A138" s="4">
        <v>59.699999999999996</v>
      </c>
      <c r="B138" t="s">
        <v>293</v>
      </c>
      <c r="C138" t="s">
        <v>294</v>
      </c>
      <c r="D138" s="1">
        <v>19</v>
      </c>
      <c r="E138" t="s">
        <v>0</v>
      </c>
      <c r="F138" s="2">
        <v>1134.3</v>
      </c>
      <c r="G138" t="s">
        <v>23</v>
      </c>
      <c r="I13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39" spans="1:9" x14ac:dyDescent="0.2">
      <c r="A139" s="4">
        <v>39.230555555555554</v>
      </c>
      <c r="B139" t="s">
        <v>295</v>
      </c>
      <c r="C139" t="s">
        <v>296</v>
      </c>
      <c r="D139" s="1">
        <v>18</v>
      </c>
      <c r="E139" t="s">
        <v>0</v>
      </c>
      <c r="F139" s="2">
        <v>706.15</v>
      </c>
      <c r="G139" t="s">
        <v>23</v>
      </c>
      <c r="I13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0" spans="1:9" x14ac:dyDescent="0.2">
      <c r="A140" s="4">
        <v>360.02333333333331</v>
      </c>
      <c r="B140" t="s">
        <v>297</v>
      </c>
      <c r="C140" t="s">
        <v>298</v>
      </c>
      <c r="D140" s="1">
        <v>18</v>
      </c>
      <c r="E140" t="s">
        <v>0</v>
      </c>
      <c r="F140" s="2">
        <v>6480.42</v>
      </c>
      <c r="G140" t="s">
        <v>23</v>
      </c>
      <c r="I14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1" spans="1:9" x14ac:dyDescent="0.2">
      <c r="A141" s="4">
        <v>47.928333333333335</v>
      </c>
      <c r="B141" t="s">
        <v>299</v>
      </c>
      <c r="C141" t="s">
        <v>300</v>
      </c>
      <c r="D141" s="1">
        <v>18</v>
      </c>
      <c r="E141" t="s">
        <v>0</v>
      </c>
      <c r="F141" s="2">
        <v>862.71</v>
      </c>
      <c r="G141" t="s">
        <v>23</v>
      </c>
      <c r="I14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2" spans="1:9" x14ac:dyDescent="0.2">
      <c r="A142" s="4">
        <v>69.510000000000005</v>
      </c>
      <c r="B142" t="s">
        <v>301</v>
      </c>
      <c r="C142" t="s">
        <v>302</v>
      </c>
      <c r="D142" s="1">
        <v>18</v>
      </c>
      <c r="E142" t="s">
        <v>0</v>
      </c>
      <c r="F142" s="2">
        <v>1251.18</v>
      </c>
      <c r="G142" t="s">
        <v>23</v>
      </c>
      <c r="I14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3" spans="1:9" x14ac:dyDescent="0.2">
      <c r="A143" s="4">
        <v>81.819999999999993</v>
      </c>
      <c r="B143" t="s">
        <v>303</v>
      </c>
      <c r="C143" t="s">
        <v>304</v>
      </c>
      <c r="D143" s="1">
        <v>18</v>
      </c>
      <c r="E143" t="s">
        <v>0</v>
      </c>
      <c r="F143" s="2">
        <v>1472.76</v>
      </c>
      <c r="G143" t="s">
        <v>23</v>
      </c>
      <c r="I14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4" spans="1:9" x14ac:dyDescent="0.2">
      <c r="A144" s="4">
        <v>44.87</v>
      </c>
      <c r="B144" t="s">
        <v>305</v>
      </c>
      <c r="C144" t="s">
        <v>306</v>
      </c>
      <c r="D144" s="1">
        <v>18</v>
      </c>
      <c r="E144" t="s">
        <v>0</v>
      </c>
      <c r="F144" s="2">
        <v>807.66</v>
      </c>
      <c r="G144" t="s">
        <v>23</v>
      </c>
      <c r="I14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5" spans="1:9" x14ac:dyDescent="0.2">
      <c r="A145" s="4">
        <v>30.349999999999998</v>
      </c>
      <c r="B145" t="s">
        <v>307</v>
      </c>
      <c r="C145" t="s">
        <v>308</v>
      </c>
      <c r="D145" s="1">
        <v>18</v>
      </c>
      <c r="E145" t="s">
        <v>0</v>
      </c>
      <c r="F145" s="2">
        <v>546.29999999999995</v>
      </c>
      <c r="G145" t="s">
        <v>23</v>
      </c>
      <c r="I14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6" spans="1:9" x14ac:dyDescent="0.2">
      <c r="A146" s="4">
        <v>43.2</v>
      </c>
      <c r="B146" t="s">
        <v>309</v>
      </c>
      <c r="C146" t="s">
        <v>310</v>
      </c>
      <c r="D146" s="1">
        <v>18</v>
      </c>
      <c r="E146" t="s">
        <v>0</v>
      </c>
      <c r="F146" s="2">
        <v>777.6</v>
      </c>
      <c r="G146" t="s">
        <v>23</v>
      </c>
      <c r="I14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7" spans="1:9" x14ac:dyDescent="0.2">
      <c r="A147" s="4">
        <v>15.059999999999999</v>
      </c>
      <c r="B147" t="s">
        <v>311</v>
      </c>
      <c r="C147" t="s">
        <v>312</v>
      </c>
      <c r="D147" s="1">
        <v>18</v>
      </c>
      <c r="E147" t="s">
        <v>0</v>
      </c>
      <c r="F147" s="2">
        <v>271.08</v>
      </c>
      <c r="G147" t="s">
        <v>23</v>
      </c>
      <c r="I14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8" spans="1:9" x14ac:dyDescent="0.2">
      <c r="A148" s="4">
        <v>26.462352941176473</v>
      </c>
      <c r="B148" t="s">
        <v>313</v>
      </c>
      <c r="C148" t="s">
        <v>314</v>
      </c>
      <c r="D148" s="1">
        <v>17</v>
      </c>
      <c r="E148" t="s">
        <v>0</v>
      </c>
      <c r="F148" s="2">
        <v>449.86</v>
      </c>
      <c r="G148" t="s">
        <v>23</v>
      </c>
      <c r="I14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49" spans="1:9" x14ac:dyDescent="0.2">
      <c r="A149" s="4">
        <v>226.27500000000001</v>
      </c>
      <c r="B149" t="s">
        <v>315</v>
      </c>
      <c r="C149" t="s">
        <v>316</v>
      </c>
      <c r="D149" s="1">
        <v>16</v>
      </c>
      <c r="E149" t="s">
        <v>0</v>
      </c>
      <c r="F149" s="2">
        <v>3620.4</v>
      </c>
      <c r="G149" t="s">
        <v>23</v>
      </c>
      <c r="I14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0" spans="1:9" x14ac:dyDescent="0.2">
      <c r="A150" s="4">
        <v>100.05</v>
      </c>
      <c r="B150" t="s">
        <v>317</v>
      </c>
      <c r="C150" t="s">
        <v>318</v>
      </c>
      <c r="D150" s="1">
        <v>16</v>
      </c>
      <c r="E150" t="s">
        <v>0</v>
      </c>
      <c r="F150" s="2">
        <v>1600.8</v>
      </c>
      <c r="G150" t="s">
        <v>23</v>
      </c>
      <c r="I15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1" spans="1:9" x14ac:dyDescent="0.2">
      <c r="A151" s="4">
        <v>49.747500000000002</v>
      </c>
      <c r="B151" t="s">
        <v>319</v>
      </c>
      <c r="C151" t="s">
        <v>320</v>
      </c>
      <c r="D151" s="1">
        <v>16</v>
      </c>
      <c r="E151" t="s">
        <v>0</v>
      </c>
      <c r="F151" s="2">
        <v>795.96</v>
      </c>
      <c r="G151" t="s">
        <v>23</v>
      </c>
      <c r="I15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2" spans="1:9" x14ac:dyDescent="0.2">
      <c r="A152" s="4">
        <v>26.839375</v>
      </c>
      <c r="B152" t="s">
        <v>321</v>
      </c>
      <c r="C152" t="s">
        <v>322</v>
      </c>
      <c r="D152" s="1">
        <v>16</v>
      </c>
      <c r="E152" t="s">
        <v>0</v>
      </c>
      <c r="F152" s="2">
        <v>429.43</v>
      </c>
      <c r="G152" t="s">
        <v>23</v>
      </c>
      <c r="I15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3" spans="1:9" x14ac:dyDescent="0.2">
      <c r="A153" s="4">
        <v>25.984999999999999</v>
      </c>
      <c r="B153" t="s">
        <v>323</v>
      </c>
      <c r="C153" t="s">
        <v>324</v>
      </c>
      <c r="D153" s="1">
        <v>16</v>
      </c>
      <c r="E153" t="s">
        <v>0</v>
      </c>
      <c r="F153" s="2">
        <v>415.76</v>
      </c>
      <c r="G153" t="s">
        <v>23</v>
      </c>
      <c r="I15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4" spans="1:9" x14ac:dyDescent="0.2">
      <c r="A154" s="4">
        <v>24.183125</v>
      </c>
      <c r="B154" t="s">
        <v>325</v>
      </c>
      <c r="C154" t="s">
        <v>326</v>
      </c>
      <c r="D154" s="1">
        <v>16</v>
      </c>
      <c r="E154" t="s">
        <v>0</v>
      </c>
      <c r="F154" s="2">
        <v>386.93</v>
      </c>
      <c r="G154" t="s">
        <v>23</v>
      </c>
      <c r="I15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5" spans="1:9" x14ac:dyDescent="0.2">
      <c r="A155" s="4">
        <v>29.86375</v>
      </c>
      <c r="B155" t="s">
        <v>327</v>
      </c>
      <c r="C155" t="s">
        <v>328</v>
      </c>
      <c r="D155" s="1">
        <v>16</v>
      </c>
      <c r="E155" t="s">
        <v>0</v>
      </c>
      <c r="F155" s="2">
        <v>477.82</v>
      </c>
      <c r="G155" t="s">
        <v>23</v>
      </c>
      <c r="I15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6" spans="1:9" x14ac:dyDescent="0.2">
      <c r="A156" s="4">
        <v>21</v>
      </c>
      <c r="B156" t="s">
        <v>329</v>
      </c>
      <c r="C156" t="s">
        <v>330</v>
      </c>
      <c r="D156" s="1">
        <v>16</v>
      </c>
      <c r="E156" t="s">
        <v>0</v>
      </c>
      <c r="F156" s="2">
        <v>336</v>
      </c>
      <c r="G156" t="s">
        <v>23</v>
      </c>
      <c r="I15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7" spans="1:9" x14ac:dyDescent="0.2">
      <c r="A157" s="4">
        <v>90</v>
      </c>
      <c r="B157" t="s">
        <v>331</v>
      </c>
      <c r="C157" t="s">
        <v>332</v>
      </c>
      <c r="D157" s="1">
        <v>16</v>
      </c>
      <c r="E157" t="s">
        <v>0</v>
      </c>
      <c r="F157" s="2">
        <v>1440</v>
      </c>
      <c r="G157" t="s">
        <v>23</v>
      </c>
      <c r="I15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8" spans="1:9" x14ac:dyDescent="0.2">
      <c r="A158" s="4">
        <v>56.555333333333337</v>
      </c>
      <c r="B158" t="s">
        <v>333</v>
      </c>
      <c r="C158" t="s">
        <v>334</v>
      </c>
      <c r="D158" s="1">
        <v>15</v>
      </c>
      <c r="E158" t="s">
        <v>0</v>
      </c>
      <c r="F158" s="2">
        <v>848.33</v>
      </c>
      <c r="G158" t="s">
        <v>23</v>
      </c>
      <c r="I15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59" spans="1:9" x14ac:dyDescent="0.2">
      <c r="A159" s="4">
        <v>66.989333333333335</v>
      </c>
      <c r="B159" t="s">
        <v>335</v>
      </c>
      <c r="C159" t="s">
        <v>336</v>
      </c>
      <c r="D159" s="1">
        <v>15</v>
      </c>
      <c r="E159" t="s">
        <v>0</v>
      </c>
      <c r="F159" s="2">
        <v>1004.84</v>
      </c>
      <c r="G159" t="s">
        <v>23</v>
      </c>
      <c r="I15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0" spans="1:9" x14ac:dyDescent="0.2">
      <c r="A160" s="4">
        <v>67.680000000000007</v>
      </c>
      <c r="B160" t="s">
        <v>337</v>
      </c>
      <c r="C160" t="s">
        <v>338</v>
      </c>
      <c r="D160" s="1">
        <v>15</v>
      </c>
      <c r="E160" t="s">
        <v>0</v>
      </c>
      <c r="F160" s="2">
        <v>1015.2</v>
      </c>
      <c r="G160" t="s">
        <v>23</v>
      </c>
      <c r="I16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1" spans="1:9" x14ac:dyDescent="0.2">
      <c r="A161" s="4">
        <v>74.739999999999995</v>
      </c>
      <c r="B161" t="s">
        <v>339</v>
      </c>
      <c r="C161" t="s">
        <v>340</v>
      </c>
      <c r="D161" s="1">
        <v>14</v>
      </c>
      <c r="E161" t="s">
        <v>0</v>
      </c>
      <c r="F161" s="2">
        <v>1046.3599999999999</v>
      </c>
      <c r="G161" t="s">
        <v>23</v>
      </c>
      <c r="I16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2" spans="1:9" x14ac:dyDescent="0.2">
      <c r="A162" s="4">
        <v>42.005000000000003</v>
      </c>
      <c r="B162" t="s">
        <v>341</v>
      </c>
      <c r="C162" t="s">
        <v>342</v>
      </c>
      <c r="D162" s="1">
        <v>14</v>
      </c>
      <c r="E162" t="s">
        <v>0</v>
      </c>
      <c r="F162" s="2">
        <v>588.07000000000005</v>
      </c>
      <c r="G162" t="s">
        <v>23</v>
      </c>
      <c r="I16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3" spans="1:9" x14ac:dyDescent="0.2">
      <c r="A163" s="4">
        <v>83.165714285714287</v>
      </c>
      <c r="B163" t="s">
        <v>343</v>
      </c>
      <c r="C163" t="s">
        <v>344</v>
      </c>
      <c r="D163" s="1">
        <v>14</v>
      </c>
      <c r="E163" t="s">
        <v>0</v>
      </c>
      <c r="F163" s="2">
        <v>1164.32</v>
      </c>
      <c r="G163" t="s">
        <v>23</v>
      </c>
      <c r="I16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4" spans="1:9" x14ac:dyDescent="0.2">
      <c r="A164" s="4">
        <v>19.275000000000002</v>
      </c>
      <c r="B164" t="s">
        <v>345</v>
      </c>
      <c r="C164" t="s">
        <v>346</v>
      </c>
      <c r="D164" s="1">
        <v>14</v>
      </c>
      <c r="E164" t="s">
        <v>0</v>
      </c>
      <c r="F164" s="2">
        <v>269.85000000000002</v>
      </c>
      <c r="G164" t="s">
        <v>23</v>
      </c>
      <c r="I16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5" spans="1:9" x14ac:dyDescent="0.2">
      <c r="A165" s="4">
        <v>15.325833333333334</v>
      </c>
      <c r="B165" t="s">
        <v>347</v>
      </c>
      <c r="C165" t="s">
        <v>348</v>
      </c>
      <c r="D165" s="1">
        <v>12</v>
      </c>
      <c r="E165" t="s">
        <v>0</v>
      </c>
      <c r="F165" s="2">
        <v>183.91</v>
      </c>
      <c r="G165" t="s">
        <v>23</v>
      </c>
      <c r="I16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6" spans="1:9" x14ac:dyDescent="0.2">
      <c r="A166" s="4">
        <v>23.3</v>
      </c>
      <c r="B166" t="s">
        <v>349</v>
      </c>
      <c r="C166" t="s">
        <v>350</v>
      </c>
      <c r="D166" s="1">
        <v>12</v>
      </c>
      <c r="E166" t="s">
        <v>0</v>
      </c>
      <c r="F166" s="2">
        <v>279.60000000000002</v>
      </c>
      <c r="G166" t="s">
        <v>23</v>
      </c>
      <c r="I16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7" spans="1:9" x14ac:dyDescent="0.2">
      <c r="A167" s="4">
        <v>165.25</v>
      </c>
      <c r="B167" t="s">
        <v>351</v>
      </c>
      <c r="C167" t="s">
        <v>352</v>
      </c>
      <c r="D167" s="1">
        <v>12</v>
      </c>
      <c r="E167" t="s">
        <v>0</v>
      </c>
      <c r="F167" s="2">
        <v>1983</v>
      </c>
      <c r="G167" t="s">
        <v>23</v>
      </c>
      <c r="I16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8" spans="1:9" x14ac:dyDescent="0.2">
      <c r="A168" s="4">
        <v>33.503333333333337</v>
      </c>
      <c r="B168" t="s">
        <v>353</v>
      </c>
      <c r="C168" t="s">
        <v>354</v>
      </c>
      <c r="D168" s="1">
        <v>12</v>
      </c>
      <c r="E168" t="s">
        <v>0</v>
      </c>
      <c r="F168" s="2">
        <v>402.04</v>
      </c>
      <c r="G168" t="s">
        <v>23</v>
      </c>
      <c r="I16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69" spans="1:9" x14ac:dyDescent="0.2">
      <c r="A169" s="4">
        <v>59.360000000000007</v>
      </c>
      <c r="B169" t="s">
        <v>355</v>
      </c>
      <c r="C169" t="s">
        <v>356</v>
      </c>
      <c r="D169" s="1">
        <v>12</v>
      </c>
      <c r="E169" t="s">
        <v>0</v>
      </c>
      <c r="F169" s="2">
        <v>712.32</v>
      </c>
      <c r="G169" t="s">
        <v>23</v>
      </c>
      <c r="I16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0" spans="1:9" x14ac:dyDescent="0.2">
      <c r="A170" s="4">
        <v>25.939999999999998</v>
      </c>
      <c r="B170" t="s">
        <v>357</v>
      </c>
      <c r="C170" t="s">
        <v>358</v>
      </c>
      <c r="D170" s="1">
        <v>12</v>
      </c>
      <c r="E170" t="s">
        <v>0</v>
      </c>
      <c r="F170" s="2">
        <v>311.27999999999997</v>
      </c>
      <c r="G170" t="s">
        <v>23</v>
      </c>
      <c r="I17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1" spans="1:9" x14ac:dyDescent="0.2">
      <c r="A171" s="4">
        <v>18.752500000000001</v>
      </c>
      <c r="B171" t="s">
        <v>359</v>
      </c>
      <c r="C171" t="s">
        <v>360</v>
      </c>
      <c r="D171" s="1">
        <v>12</v>
      </c>
      <c r="E171" t="s">
        <v>0</v>
      </c>
      <c r="F171" s="2">
        <v>225.03</v>
      </c>
      <c r="G171" t="s">
        <v>23</v>
      </c>
      <c r="I17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2" spans="1:9" x14ac:dyDescent="0.2">
      <c r="A172" s="4">
        <v>31.224999999999998</v>
      </c>
      <c r="B172" t="s">
        <v>361</v>
      </c>
      <c r="C172" t="s">
        <v>362</v>
      </c>
      <c r="D172" s="1">
        <v>12</v>
      </c>
      <c r="E172" t="s">
        <v>0</v>
      </c>
      <c r="F172" s="2">
        <v>374.7</v>
      </c>
      <c r="G172" t="s">
        <v>23</v>
      </c>
      <c r="I17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3" spans="1:9" x14ac:dyDescent="0.2">
      <c r="A173" s="4">
        <v>47.185000000000002</v>
      </c>
      <c r="B173" t="s">
        <v>363</v>
      </c>
      <c r="C173" t="s">
        <v>364</v>
      </c>
      <c r="D173" s="1">
        <v>12</v>
      </c>
      <c r="E173" t="s">
        <v>0</v>
      </c>
      <c r="F173" s="2">
        <v>566.22</v>
      </c>
      <c r="G173" t="s">
        <v>23</v>
      </c>
      <c r="I17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4" spans="1:9" x14ac:dyDescent="0.2">
      <c r="A174" s="4">
        <v>8.4</v>
      </c>
      <c r="B174" t="s">
        <v>365</v>
      </c>
      <c r="C174" t="s">
        <v>366</v>
      </c>
      <c r="D174" s="1">
        <v>12</v>
      </c>
      <c r="E174" t="s">
        <v>0</v>
      </c>
      <c r="F174" s="2">
        <v>100.8</v>
      </c>
      <c r="G174" t="s">
        <v>23</v>
      </c>
      <c r="I17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5" spans="1:9" x14ac:dyDescent="0.2">
      <c r="A175" s="4">
        <v>1284.0241666666668</v>
      </c>
      <c r="B175" t="s">
        <v>367</v>
      </c>
      <c r="C175" t="s">
        <v>368</v>
      </c>
      <c r="D175" s="1">
        <v>12</v>
      </c>
      <c r="E175" t="s">
        <v>0</v>
      </c>
      <c r="F175" s="2">
        <v>15408.29</v>
      </c>
      <c r="G175" t="s">
        <v>23</v>
      </c>
      <c r="I17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6" spans="1:9" x14ac:dyDescent="0.2">
      <c r="A176" s="4">
        <v>10.380833333333333</v>
      </c>
      <c r="B176" t="s">
        <v>369</v>
      </c>
      <c r="C176" t="s">
        <v>370</v>
      </c>
      <c r="D176" s="1">
        <v>12</v>
      </c>
      <c r="E176" t="s">
        <v>0</v>
      </c>
      <c r="F176" s="2">
        <v>124.57</v>
      </c>
      <c r="G176" t="s">
        <v>23</v>
      </c>
      <c r="I17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7" spans="1:9" x14ac:dyDescent="0.2">
      <c r="A177" s="4">
        <v>1223.9408333333333</v>
      </c>
      <c r="B177" t="s">
        <v>371</v>
      </c>
      <c r="C177" t="s">
        <v>372</v>
      </c>
      <c r="D177" s="1">
        <v>12</v>
      </c>
      <c r="E177" t="s">
        <v>0</v>
      </c>
      <c r="F177" s="2">
        <v>14687.29</v>
      </c>
      <c r="G177" t="s">
        <v>23</v>
      </c>
      <c r="I17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8" spans="1:9" x14ac:dyDescent="0.2">
      <c r="A178" s="4">
        <v>39.18333333333333</v>
      </c>
      <c r="B178" t="s">
        <v>373</v>
      </c>
      <c r="C178" t="s">
        <v>374</v>
      </c>
      <c r="D178" s="1">
        <v>12</v>
      </c>
      <c r="E178" t="s">
        <v>0</v>
      </c>
      <c r="F178" s="2">
        <v>470.2</v>
      </c>
      <c r="G178" t="s">
        <v>23</v>
      </c>
      <c r="I17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79" spans="1:9" x14ac:dyDescent="0.2">
      <c r="A179" s="4">
        <v>14.289166666666667</v>
      </c>
      <c r="B179" t="s">
        <v>375</v>
      </c>
      <c r="C179" t="s">
        <v>376</v>
      </c>
      <c r="D179" s="1">
        <v>12</v>
      </c>
      <c r="E179" t="s">
        <v>0</v>
      </c>
      <c r="F179" s="2">
        <v>171.47</v>
      </c>
      <c r="G179" t="s">
        <v>23</v>
      </c>
      <c r="I17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0" spans="1:9" x14ac:dyDescent="0.2">
      <c r="A180" s="4">
        <v>19.584166666666665</v>
      </c>
      <c r="B180" t="s">
        <v>377</v>
      </c>
      <c r="C180" t="s">
        <v>378</v>
      </c>
      <c r="D180" s="1">
        <v>12</v>
      </c>
      <c r="E180" t="s">
        <v>0</v>
      </c>
      <c r="F180" s="2">
        <v>235.01</v>
      </c>
      <c r="G180" t="s">
        <v>23</v>
      </c>
      <c r="I18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1" spans="1:9" x14ac:dyDescent="0.2">
      <c r="A181" s="4">
        <v>70.34</v>
      </c>
      <c r="B181" t="s">
        <v>379</v>
      </c>
      <c r="C181" t="s">
        <v>380</v>
      </c>
      <c r="D181" s="1">
        <v>12</v>
      </c>
      <c r="E181" t="s">
        <v>0</v>
      </c>
      <c r="F181" s="2">
        <v>844.08</v>
      </c>
      <c r="G181" t="s">
        <v>23</v>
      </c>
      <c r="I18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2" spans="1:9" x14ac:dyDescent="0.2">
      <c r="A182" s="4">
        <v>26.95</v>
      </c>
      <c r="B182" t="s">
        <v>381</v>
      </c>
      <c r="C182" t="s">
        <v>382</v>
      </c>
      <c r="D182" s="1">
        <v>12</v>
      </c>
      <c r="E182" t="s">
        <v>0</v>
      </c>
      <c r="F182" s="2">
        <v>323.39999999999998</v>
      </c>
      <c r="G182" t="s">
        <v>23</v>
      </c>
      <c r="I18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3" spans="1:9" x14ac:dyDescent="0.2">
      <c r="A183" s="4">
        <v>103.82</v>
      </c>
      <c r="B183" t="s">
        <v>383</v>
      </c>
      <c r="C183" t="s">
        <v>384</v>
      </c>
      <c r="D183" s="1">
        <v>12</v>
      </c>
      <c r="E183" t="s">
        <v>0</v>
      </c>
      <c r="F183" s="2">
        <v>1245.8399999999999</v>
      </c>
      <c r="G183" t="s">
        <v>23</v>
      </c>
      <c r="I18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4" spans="1:9" x14ac:dyDescent="0.2">
      <c r="A184" s="4">
        <v>49.550000000000004</v>
      </c>
      <c r="B184" t="s">
        <v>385</v>
      </c>
      <c r="C184" t="s">
        <v>386</v>
      </c>
      <c r="D184" s="1">
        <v>12</v>
      </c>
      <c r="E184" t="s">
        <v>0</v>
      </c>
      <c r="F184" s="2">
        <v>594.6</v>
      </c>
      <c r="G184" t="s">
        <v>23</v>
      </c>
      <c r="I18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5" spans="1:9" x14ac:dyDescent="0.2">
      <c r="A185" s="4">
        <v>108.18</v>
      </c>
      <c r="B185" t="s">
        <v>387</v>
      </c>
      <c r="C185" t="s">
        <v>388</v>
      </c>
      <c r="D185" s="1">
        <v>12</v>
      </c>
      <c r="E185" t="s">
        <v>0</v>
      </c>
      <c r="F185" s="2">
        <v>1298.1600000000001</v>
      </c>
      <c r="G185" t="s">
        <v>23</v>
      </c>
      <c r="I18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6" spans="1:9" x14ac:dyDescent="0.2">
      <c r="A186" s="4">
        <v>122.58999999999999</v>
      </c>
      <c r="B186" t="s">
        <v>389</v>
      </c>
      <c r="C186" t="s">
        <v>390</v>
      </c>
      <c r="D186" s="1">
        <v>12</v>
      </c>
      <c r="E186" t="s">
        <v>0</v>
      </c>
      <c r="F186" s="2">
        <v>1471.08</v>
      </c>
      <c r="G186" t="s">
        <v>23</v>
      </c>
      <c r="I18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7" spans="1:9" x14ac:dyDescent="0.2">
      <c r="A187" s="4">
        <v>55.870833333333337</v>
      </c>
      <c r="B187" t="s">
        <v>391</v>
      </c>
      <c r="C187" t="s">
        <v>392</v>
      </c>
      <c r="D187" s="1">
        <v>12</v>
      </c>
      <c r="E187" t="s">
        <v>0</v>
      </c>
      <c r="F187" s="2">
        <v>670.45</v>
      </c>
      <c r="G187" t="s">
        <v>23</v>
      </c>
      <c r="I18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8" spans="1:9" x14ac:dyDescent="0.2">
      <c r="A188" s="4">
        <v>13.615</v>
      </c>
      <c r="B188" t="s">
        <v>393</v>
      </c>
      <c r="C188" t="s">
        <v>394</v>
      </c>
      <c r="D188" s="1">
        <v>12</v>
      </c>
      <c r="E188" t="s">
        <v>0</v>
      </c>
      <c r="F188" s="2">
        <v>163.38</v>
      </c>
      <c r="G188" t="s">
        <v>23</v>
      </c>
      <c r="I18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89" spans="1:9" x14ac:dyDescent="0.2">
      <c r="A189" s="4">
        <v>96.355000000000004</v>
      </c>
      <c r="B189" t="s">
        <v>395</v>
      </c>
      <c r="C189" t="s">
        <v>396</v>
      </c>
      <c r="D189" s="1">
        <v>12</v>
      </c>
      <c r="E189" t="s">
        <v>0</v>
      </c>
      <c r="F189" s="2">
        <v>1156.26</v>
      </c>
      <c r="G189" t="s">
        <v>23</v>
      </c>
      <c r="I18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0" spans="1:9" x14ac:dyDescent="0.2">
      <c r="A190" s="4">
        <v>19.760000000000002</v>
      </c>
      <c r="B190" t="s">
        <v>397</v>
      </c>
      <c r="C190" t="s">
        <v>398</v>
      </c>
      <c r="D190" s="1">
        <v>12</v>
      </c>
      <c r="E190" t="s">
        <v>0</v>
      </c>
      <c r="F190" s="2">
        <v>237.12</v>
      </c>
      <c r="G190" t="s">
        <v>23</v>
      </c>
      <c r="I19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1" spans="1:9" x14ac:dyDescent="0.2">
      <c r="A191" s="4">
        <v>13.550833333333335</v>
      </c>
      <c r="B191" t="s">
        <v>399</v>
      </c>
      <c r="C191" t="s">
        <v>400</v>
      </c>
      <c r="D191" s="1">
        <v>12</v>
      </c>
      <c r="E191" t="s">
        <v>0</v>
      </c>
      <c r="F191" s="2">
        <v>162.61000000000001</v>
      </c>
      <c r="G191" t="s">
        <v>23</v>
      </c>
      <c r="I19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2" spans="1:9" x14ac:dyDescent="0.2">
      <c r="A192" s="4">
        <v>16.54</v>
      </c>
      <c r="B192" t="s">
        <v>401</v>
      </c>
      <c r="C192" t="s">
        <v>402</v>
      </c>
      <c r="D192" s="1">
        <v>12</v>
      </c>
      <c r="E192" t="s">
        <v>0</v>
      </c>
      <c r="F192" s="2">
        <v>198.48</v>
      </c>
      <c r="G192" t="s">
        <v>23</v>
      </c>
      <c r="I19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3" spans="1:9" x14ac:dyDescent="0.2">
      <c r="A193" s="4">
        <v>15.24</v>
      </c>
      <c r="B193" t="s">
        <v>403</v>
      </c>
      <c r="C193" t="s">
        <v>404</v>
      </c>
      <c r="D193" s="1">
        <v>12</v>
      </c>
      <c r="E193" t="s">
        <v>0</v>
      </c>
      <c r="F193" s="2">
        <v>182.88</v>
      </c>
      <c r="G193" t="s">
        <v>23</v>
      </c>
      <c r="I19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4" spans="1:9" x14ac:dyDescent="0.2">
      <c r="A194" s="4">
        <v>37.800000000000004</v>
      </c>
      <c r="B194" t="s">
        <v>405</v>
      </c>
      <c r="C194" t="s">
        <v>406</v>
      </c>
      <c r="D194" s="1">
        <v>12</v>
      </c>
      <c r="E194" t="s">
        <v>0</v>
      </c>
      <c r="F194" s="2">
        <v>453.6</v>
      </c>
      <c r="G194" t="s">
        <v>23</v>
      </c>
      <c r="I19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5" spans="1:9" x14ac:dyDescent="0.2">
      <c r="A195" s="4">
        <v>128.4</v>
      </c>
      <c r="B195" t="s">
        <v>407</v>
      </c>
      <c r="C195" t="s">
        <v>408</v>
      </c>
      <c r="D195" s="1">
        <v>12</v>
      </c>
      <c r="E195" t="s">
        <v>0</v>
      </c>
      <c r="F195" s="2">
        <v>1540.8</v>
      </c>
      <c r="G195" t="s">
        <v>23</v>
      </c>
      <c r="I19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6" spans="1:9" x14ac:dyDescent="0.2">
      <c r="A196" s="4">
        <v>77.08</v>
      </c>
      <c r="B196" t="s">
        <v>409</v>
      </c>
      <c r="C196" t="s">
        <v>410</v>
      </c>
      <c r="D196" s="1">
        <v>12</v>
      </c>
      <c r="E196" t="s">
        <v>0</v>
      </c>
      <c r="F196" s="2">
        <v>924.96</v>
      </c>
      <c r="G196" t="s">
        <v>23</v>
      </c>
      <c r="I19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7" spans="1:9" x14ac:dyDescent="0.2">
      <c r="A197" s="4">
        <v>94.182727272727277</v>
      </c>
      <c r="B197" t="s">
        <v>411</v>
      </c>
      <c r="C197" t="s">
        <v>412</v>
      </c>
      <c r="D197" s="1">
        <v>11</v>
      </c>
      <c r="E197" t="s">
        <v>0</v>
      </c>
      <c r="F197" s="2">
        <v>1036.01</v>
      </c>
      <c r="G197" t="s">
        <v>23</v>
      </c>
      <c r="I19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8" spans="1:9" x14ac:dyDescent="0.2">
      <c r="A198" s="4">
        <v>143.35999999999999</v>
      </c>
      <c r="B198" t="s">
        <v>413</v>
      </c>
      <c r="C198" t="s">
        <v>414</v>
      </c>
      <c r="D198" s="1">
        <v>10</v>
      </c>
      <c r="E198" t="s">
        <v>0</v>
      </c>
      <c r="F198" s="2">
        <v>1433.6</v>
      </c>
      <c r="G198" t="s">
        <v>23</v>
      </c>
      <c r="I19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199" spans="1:9" x14ac:dyDescent="0.2">
      <c r="A199" s="4">
        <v>71.450999999999993</v>
      </c>
      <c r="B199" t="s">
        <v>415</v>
      </c>
      <c r="C199" t="s">
        <v>416</v>
      </c>
      <c r="D199" s="1">
        <v>10</v>
      </c>
      <c r="E199" t="s">
        <v>0</v>
      </c>
      <c r="F199" s="2">
        <v>714.51</v>
      </c>
      <c r="G199" t="s">
        <v>23</v>
      </c>
      <c r="I19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0" spans="1:9" x14ac:dyDescent="0.2">
      <c r="A200" s="4">
        <v>59.089999999999996</v>
      </c>
      <c r="B200" t="s">
        <v>417</v>
      </c>
      <c r="C200" t="s">
        <v>418</v>
      </c>
      <c r="D200" s="1">
        <v>10</v>
      </c>
      <c r="E200" t="s">
        <v>0</v>
      </c>
      <c r="F200" s="2">
        <v>590.9</v>
      </c>
      <c r="G200" t="s">
        <v>23</v>
      </c>
      <c r="I20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1" spans="1:9" x14ac:dyDescent="0.2">
      <c r="A201" s="4">
        <v>39.14</v>
      </c>
      <c r="B201" t="s">
        <v>419</v>
      </c>
      <c r="C201" t="s">
        <v>420</v>
      </c>
      <c r="D201" s="1">
        <v>10</v>
      </c>
      <c r="E201" t="s">
        <v>0</v>
      </c>
      <c r="F201" s="2">
        <v>391.4</v>
      </c>
      <c r="G201" t="s">
        <v>23</v>
      </c>
      <c r="I20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2" spans="1:9" x14ac:dyDescent="0.2">
      <c r="A202" s="4">
        <v>109.42</v>
      </c>
      <c r="B202" t="s">
        <v>421</v>
      </c>
      <c r="C202" t="s">
        <v>422</v>
      </c>
      <c r="D202" s="1">
        <v>10</v>
      </c>
      <c r="E202" t="s">
        <v>0</v>
      </c>
      <c r="F202" s="2">
        <v>1094.2</v>
      </c>
      <c r="G202" t="s">
        <v>23</v>
      </c>
      <c r="I20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3" spans="1:9" x14ac:dyDescent="0.2">
      <c r="A203" s="4">
        <v>109.42</v>
      </c>
      <c r="B203" t="s">
        <v>423</v>
      </c>
      <c r="C203" t="s">
        <v>424</v>
      </c>
      <c r="D203" s="1">
        <v>10</v>
      </c>
      <c r="E203" t="s">
        <v>0</v>
      </c>
      <c r="F203" s="2">
        <v>1094.2</v>
      </c>
      <c r="G203" t="s">
        <v>23</v>
      </c>
      <c r="I20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4" spans="1:9" x14ac:dyDescent="0.2">
      <c r="A204" s="4">
        <v>146.79000000000002</v>
      </c>
      <c r="B204" t="s">
        <v>425</v>
      </c>
      <c r="C204" t="s">
        <v>426</v>
      </c>
      <c r="D204" s="1">
        <v>10</v>
      </c>
      <c r="E204" t="s">
        <v>0</v>
      </c>
      <c r="F204" s="2">
        <v>1467.9</v>
      </c>
      <c r="G204" t="s">
        <v>23</v>
      </c>
      <c r="I20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5" spans="1:9" x14ac:dyDescent="0.2">
      <c r="A205" s="4">
        <v>117.65</v>
      </c>
      <c r="B205" t="s">
        <v>427</v>
      </c>
      <c r="C205" t="s">
        <v>428</v>
      </c>
      <c r="D205" s="1">
        <v>10</v>
      </c>
      <c r="E205" t="s">
        <v>0</v>
      </c>
      <c r="F205" s="2">
        <v>1176.5</v>
      </c>
      <c r="G205" t="s">
        <v>23</v>
      </c>
      <c r="I20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6" spans="1:9" x14ac:dyDescent="0.2">
      <c r="A206" s="4">
        <v>45.58</v>
      </c>
      <c r="B206" t="s">
        <v>429</v>
      </c>
      <c r="C206" t="s">
        <v>430</v>
      </c>
      <c r="D206" s="1">
        <v>10</v>
      </c>
      <c r="E206" t="s">
        <v>0</v>
      </c>
      <c r="F206" s="2">
        <v>455.8</v>
      </c>
      <c r="G206" t="s">
        <v>23</v>
      </c>
      <c r="I20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7" spans="1:9" x14ac:dyDescent="0.2">
      <c r="A207" s="4">
        <v>168.11700000000002</v>
      </c>
      <c r="B207" t="s">
        <v>431</v>
      </c>
      <c r="C207" t="s">
        <v>432</v>
      </c>
      <c r="D207" s="1">
        <v>10</v>
      </c>
      <c r="E207" t="s">
        <v>0</v>
      </c>
      <c r="F207" s="2">
        <v>1681.17</v>
      </c>
      <c r="G207" t="s">
        <v>23</v>
      </c>
      <c r="I20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8" spans="1:9" x14ac:dyDescent="0.2">
      <c r="A208" s="4">
        <v>21.32</v>
      </c>
      <c r="B208" t="s">
        <v>433</v>
      </c>
      <c r="C208" t="s">
        <v>434</v>
      </c>
      <c r="D208" s="1">
        <v>10</v>
      </c>
      <c r="E208" t="s">
        <v>0</v>
      </c>
      <c r="F208" s="2">
        <v>213.2</v>
      </c>
      <c r="G208" t="s">
        <v>23</v>
      </c>
      <c r="I20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09" spans="1:9" x14ac:dyDescent="0.2">
      <c r="A209" s="4">
        <v>179.661</v>
      </c>
      <c r="B209" t="s">
        <v>435</v>
      </c>
      <c r="C209" t="s">
        <v>436</v>
      </c>
      <c r="D209" s="1">
        <v>10</v>
      </c>
      <c r="E209" t="s">
        <v>0</v>
      </c>
      <c r="F209" s="2">
        <v>1796.61</v>
      </c>
      <c r="G209" t="s">
        <v>23</v>
      </c>
      <c r="I20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0" spans="1:9" x14ac:dyDescent="0.2">
      <c r="A210" s="4">
        <v>47.019999999999996</v>
      </c>
      <c r="B210" t="s">
        <v>437</v>
      </c>
      <c r="C210" t="s">
        <v>438</v>
      </c>
      <c r="D210" s="1">
        <v>10</v>
      </c>
      <c r="E210" t="s">
        <v>0</v>
      </c>
      <c r="F210" s="2">
        <v>470.2</v>
      </c>
      <c r="G210" t="s">
        <v>23</v>
      </c>
      <c r="I21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1" spans="1:9" x14ac:dyDescent="0.2">
      <c r="A211" s="4">
        <v>554.72</v>
      </c>
      <c r="B211" t="s">
        <v>439</v>
      </c>
      <c r="C211" t="s">
        <v>440</v>
      </c>
      <c r="D211" s="1">
        <v>10</v>
      </c>
      <c r="E211" t="s">
        <v>0</v>
      </c>
      <c r="F211" s="2">
        <v>5547.2</v>
      </c>
      <c r="G211" t="s">
        <v>23</v>
      </c>
      <c r="I21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2" spans="1:9" x14ac:dyDescent="0.2">
      <c r="A212" s="4">
        <v>75.570000000000007</v>
      </c>
      <c r="B212" t="s">
        <v>441</v>
      </c>
      <c r="C212" t="s">
        <v>442</v>
      </c>
      <c r="D212" s="1">
        <v>10</v>
      </c>
      <c r="E212" t="s">
        <v>0</v>
      </c>
      <c r="F212" s="2">
        <v>755.7</v>
      </c>
      <c r="G212" t="s">
        <v>23</v>
      </c>
      <c r="I21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3" spans="1:9" x14ac:dyDescent="0.2">
      <c r="A213" s="4">
        <v>126.69500000000001</v>
      </c>
      <c r="B213" t="s">
        <v>443</v>
      </c>
      <c r="C213" t="s">
        <v>444</v>
      </c>
      <c r="D213" s="1">
        <v>10</v>
      </c>
      <c r="E213" t="s">
        <v>0</v>
      </c>
      <c r="F213" s="2">
        <v>1266.95</v>
      </c>
      <c r="G213" t="s">
        <v>23</v>
      </c>
      <c r="I21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4" spans="1:9" x14ac:dyDescent="0.2">
      <c r="A214" s="4">
        <v>56.099999999999994</v>
      </c>
      <c r="B214" t="s">
        <v>445</v>
      </c>
      <c r="C214" t="s">
        <v>446</v>
      </c>
      <c r="D214" s="1">
        <v>9</v>
      </c>
      <c r="E214" t="s">
        <v>0</v>
      </c>
      <c r="F214" s="2">
        <v>504.9</v>
      </c>
      <c r="G214" t="s">
        <v>23</v>
      </c>
      <c r="I21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5" spans="1:9" x14ac:dyDescent="0.2">
      <c r="A215" s="4">
        <v>207.85666666666668</v>
      </c>
      <c r="B215" t="s">
        <v>447</v>
      </c>
      <c r="C215" t="s">
        <v>448</v>
      </c>
      <c r="D215" s="1">
        <v>9</v>
      </c>
      <c r="E215" t="s">
        <v>0</v>
      </c>
      <c r="F215" s="2">
        <v>1870.71</v>
      </c>
      <c r="G215" t="s">
        <v>23</v>
      </c>
      <c r="I21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6" spans="1:9" x14ac:dyDescent="0.2">
      <c r="A216" s="4">
        <v>84.311111111111103</v>
      </c>
      <c r="B216" t="s">
        <v>449</v>
      </c>
      <c r="C216" t="s">
        <v>450</v>
      </c>
      <c r="D216" s="1">
        <v>9</v>
      </c>
      <c r="E216" t="s">
        <v>0</v>
      </c>
      <c r="F216" s="2">
        <v>758.8</v>
      </c>
      <c r="G216" t="s">
        <v>23</v>
      </c>
      <c r="I21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7" spans="1:9" x14ac:dyDescent="0.2">
      <c r="A217" s="4">
        <v>122.5</v>
      </c>
      <c r="B217" t="s">
        <v>451</v>
      </c>
      <c r="C217" t="s">
        <v>452</v>
      </c>
      <c r="D217" s="1">
        <v>8</v>
      </c>
      <c r="E217" t="s">
        <v>0</v>
      </c>
      <c r="F217" s="2">
        <v>980</v>
      </c>
      <c r="G217" t="s">
        <v>23</v>
      </c>
      <c r="I21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8" spans="1:9" x14ac:dyDescent="0.2">
      <c r="A218" s="4">
        <v>248.87</v>
      </c>
      <c r="B218" t="s">
        <v>453</v>
      </c>
      <c r="C218" t="s">
        <v>454</v>
      </c>
      <c r="D218" s="1">
        <v>8</v>
      </c>
      <c r="E218" t="s">
        <v>0</v>
      </c>
      <c r="F218" s="2">
        <v>1990.96</v>
      </c>
      <c r="G218" t="s">
        <v>23</v>
      </c>
      <c r="I21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19" spans="1:9" x14ac:dyDescent="0.2">
      <c r="A219" s="4">
        <v>176.21</v>
      </c>
      <c r="B219" t="s">
        <v>455</v>
      </c>
      <c r="C219" t="s">
        <v>456</v>
      </c>
      <c r="D219" s="1">
        <v>8</v>
      </c>
      <c r="E219" t="s">
        <v>0</v>
      </c>
      <c r="F219" s="2">
        <v>1409.68</v>
      </c>
      <c r="G219" t="s">
        <v>23</v>
      </c>
      <c r="I21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0" spans="1:9" x14ac:dyDescent="0.2">
      <c r="A220" s="4">
        <v>108.74625</v>
      </c>
      <c r="B220" t="s">
        <v>457</v>
      </c>
      <c r="C220" t="s">
        <v>458</v>
      </c>
      <c r="D220" s="1">
        <v>8</v>
      </c>
      <c r="E220" t="s">
        <v>0</v>
      </c>
      <c r="F220" s="2">
        <v>869.97</v>
      </c>
      <c r="G220" t="s">
        <v>23</v>
      </c>
      <c r="I22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1" spans="1:9" x14ac:dyDescent="0.2">
      <c r="A221" s="4">
        <v>192.58</v>
      </c>
      <c r="B221" t="s">
        <v>459</v>
      </c>
      <c r="C221" t="s">
        <v>460</v>
      </c>
      <c r="D221" s="1">
        <v>8</v>
      </c>
      <c r="E221" t="s">
        <v>0</v>
      </c>
      <c r="F221" s="2">
        <v>1540.64</v>
      </c>
      <c r="G221" t="s">
        <v>23</v>
      </c>
      <c r="I22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2" spans="1:9" x14ac:dyDescent="0.2">
      <c r="A222" s="4">
        <v>102.88</v>
      </c>
      <c r="B222" t="s">
        <v>461</v>
      </c>
      <c r="C222" t="s">
        <v>462</v>
      </c>
      <c r="D222" s="1">
        <v>8</v>
      </c>
      <c r="E222" t="s">
        <v>0</v>
      </c>
      <c r="F222" s="2">
        <v>823.04</v>
      </c>
      <c r="G222" t="s">
        <v>23</v>
      </c>
      <c r="I22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3" spans="1:9" x14ac:dyDescent="0.2">
      <c r="A223" s="4">
        <v>51.451250000000002</v>
      </c>
      <c r="B223" t="s">
        <v>463</v>
      </c>
      <c r="C223" t="s">
        <v>464</v>
      </c>
      <c r="D223" s="1">
        <v>8</v>
      </c>
      <c r="E223" t="s">
        <v>0</v>
      </c>
      <c r="F223" s="2">
        <v>411.61</v>
      </c>
      <c r="G223" t="s">
        <v>23</v>
      </c>
      <c r="I22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4" spans="1:9" x14ac:dyDescent="0.2">
      <c r="A224" s="4">
        <v>91.5</v>
      </c>
      <c r="B224" t="s">
        <v>465</v>
      </c>
      <c r="C224" t="s">
        <v>466</v>
      </c>
      <c r="D224" s="1">
        <v>8</v>
      </c>
      <c r="E224" t="s">
        <v>0</v>
      </c>
      <c r="F224" s="2">
        <v>732</v>
      </c>
      <c r="G224" t="s">
        <v>23</v>
      </c>
      <c r="I22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5" spans="1:9" x14ac:dyDescent="0.2">
      <c r="A225" s="4">
        <v>82.008750000000006</v>
      </c>
      <c r="B225" t="s">
        <v>467</v>
      </c>
      <c r="C225" t="s">
        <v>468</v>
      </c>
      <c r="D225" s="1">
        <v>8</v>
      </c>
      <c r="E225" t="s">
        <v>0</v>
      </c>
      <c r="F225" s="2">
        <v>656.07</v>
      </c>
      <c r="G225" t="s">
        <v>23</v>
      </c>
      <c r="I22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6" spans="1:9" x14ac:dyDescent="0.2">
      <c r="A226" s="4">
        <v>59.01</v>
      </c>
      <c r="B226" t="s">
        <v>469</v>
      </c>
      <c r="C226" t="s">
        <v>470</v>
      </c>
      <c r="D226" s="1">
        <v>7</v>
      </c>
      <c r="E226" t="s">
        <v>0</v>
      </c>
      <c r="F226" s="2">
        <v>413.07</v>
      </c>
      <c r="G226" t="s">
        <v>23</v>
      </c>
      <c r="I22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7" spans="1:9" x14ac:dyDescent="0.2">
      <c r="A227" s="4">
        <v>15.405000000000001</v>
      </c>
      <c r="B227" t="s">
        <v>471</v>
      </c>
      <c r="C227" t="s">
        <v>472</v>
      </c>
      <c r="D227" s="1">
        <v>6</v>
      </c>
      <c r="E227" t="s">
        <v>0</v>
      </c>
      <c r="F227" s="2">
        <v>92.43</v>
      </c>
      <c r="G227" t="s">
        <v>23</v>
      </c>
      <c r="I22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8" spans="1:9" x14ac:dyDescent="0.2">
      <c r="A228" s="4">
        <v>147.13</v>
      </c>
      <c r="B228" t="s">
        <v>473</v>
      </c>
      <c r="C228" t="s">
        <v>474</v>
      </c>
      <c r="D228" s="1">
        <v>6</v>
      </c>
      <c r="E228" t="s">
        <v>0</v>
      </c>
      <c r="F228" s="2">
        <v>882.78</v>
      </c>
      <c r="G228" t="s">
        <v>23</v>
      </c>
      <c r="I22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29" spans="1:9" x14ac:dyDescent="0.2">
      <c r="A229" s="4">
        <v>26.555000000000003</v>
      </c>
      <c r="B229" t="s">
        <v>475</v>
      </c>
      <c r="C229" t="s">
        <v>476</v>
      </c>
      <c r="D229" s="1">
        <v>6</v>
      </c>
      <c r="E229" t="s">
        <v>0</v>
      </c>
      <c r="F229" s="2">
        <v>159.33000000000001</v>
      </c>
      <c r="G229" t="s">
        <v>23</v>
      </c>
      <c r="I22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0" spans="1:9" x14ac:dyDescent="0.2">
      <c r="A230" s="4">
        <v>42.875</v>
      </c>
      <c r="B230" t="s">
        <v>477</v>
      </c>
      <c r="C230" t="s">
        <v>478</v>
      </c>
      <c r="D230" s="1">
        <v>6</v>
      </c>
      <c r="E230" t="s">
        <v>0</v>
      </c>
      <c r="F230" s="2">
        <v>257.25</v>
      </c>
      <c r="G230" t="s">
        <v>23</v>
      </c>
      <c r="I23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1" spans="1:9" x14ac:dyDescent="0.2">
      <c r="A231" s="4">
        <v>34.020000000000003</v>
      </c>
      <c r="B231" t="s">
        <v>479</v>
      </c>
      <c r="C231" t="s">
        <v>480</v>
      </c>
      <c r="D231" s="1">
        <v>6</v>
      </c>
      <c r="E231" t="s">
        <v>0</v>
      </c>
      <c r="F231" s="2">
        <v>204.12</v>
      </c>
      <c r="G231" t="s">
        <v>23</v>
      </c>
      <c r="I23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2" spans="1:9" x14ac:dyDescent="0.2">
      <c r="A232" s="4">
        <v>10.691666666666668</v>
      </c>
      <c r="B232" t="s">
        <v>481</v>
      </c>
      <c r="C232" t="s">
        <v>482</v>
      </c>
      <c r="D232" s="1">
        <v>6</v>
      </c>
      <c r="E232" t="s">
        <v>0</v>
      </c>
      <c r="F232" s="2">
        <v>64.150000000000006</v>
      </c>
      <c r="G232" t="s">
        <v>23</v>
      </c>
      <c r="I23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3" spans="1:9" x14ac:dyDescent="0.2">
      <c r="A233" s="4">
        <v>60.903333333333336</v>
      </c>
      <c r="B233" t="s">
        <v>483</v>
      </c>
      <c r="C233" t="s">
        <v>484</v>
      </c>
      <c r="D233" s="1">
        <v>6</v>
      </c>
      <c r="E233" t="s">
        <v>0</v>
      </c>
      <c r="F233" s="2">
        <v>365.42</v>
      </c>
      <c r="G233" t="s">
        <v>23</v>
      </c>
      <c r="I23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4" spans="1:9" x14ac:dyDescent="0.2">
      <c r="A234" s="4">
        <v>60.903333333333336</v>
      </c>
      <c r="B234" t="s">
        <v>485</v>
      </c>
      <c r="C234" t="s">
        <v>486</v>
      </c>
      <c r="D234" s="1">
        <v>6</v>
      </c>
      <c r="E234" t="s">
        <v>0</v>
      </c>
      <c r="F234" s="2">
        <v>365.42</v>
      </c>
      <c r="G234" t="s">
        <v>23</v>
      </c>
      <c r="I23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5" spans="1:9" x14ac:dyDescent="0.2">
      <c r="A235" s="4">
        <v>117.10666666666667</v>
      </c>
      <c r="B235" t="s">
        <v>487</v>
      </c>
      <c r="C235" t="s">
        <v>488</v>
      </c>
      <c r="D235" s="1">
        <v>6</v>
      </c>
      <c r="E235" t="s">
        <v>0</v>
      </c>
      <c r="F235" s="2">
        <v>702.64</v>
      </c>
      <c r="G235" t="s">
        <v>23</v>
      </c>
      <c r="I23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6" spans="1:9" x14ac:dyDescent="0.2">
      <c r="A236" s="4">
        <v>38.199999999999996</v>
      </c>
      <c r="B236" t="s">
        <v>489</v>
      </c>
      <c r="C236" t="s">
        <v>490</v>
      </c>
      <c r="D236" s="1">
        <v>6</v>
      </c>
      <c r="E236" t="s">
        <v>0</v>
      </c>
      <c r="F236" s="2">
        <v>229.2</v>
      </c>
      <c r="G236" t="s">
        <v>23</v>
      </c>
      <c r="I23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7" spans="1:9" x14ac:dyDescent="0.2">
      <c r="A237" s="4">
        <v>16.451666666666664</v>
      </c>
      <c r="B237" t="s">
        <v>491</v>
      </c>
      <c r="C237" t="s">
        <v>492</v>
      </c>
      <c r="D237" s="1">
        <v>6</v>
      </c>
      <c r="E237" t="s">
        <v>0</v>
      </c>
      <c r="F237" s="2">
        <v>98.71</v>
      </c>
      <c r="G237" t="s">
        <v>23</v>
      </c>
      <c r="I23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8" spans="1:9" x14ac:dyDescent="0.2">
      <c r="A238" s="4">
        <v>466.00166666666672</v>
      </c>
      <c r="B238" t="s">
        <v>493</v>
      </c>
      <c r="C238" t="s">
        <v>494</v>
      </c>
      <c r="D238" s="1">
        <v>6</v>
      </c>
      <c r="E238" t="s">
        <v>0</v>
      </c>
      <c r="F238" s="2">
        <v>2796.01</v>
      </c>
      <c r="G238" t="s">
        <v>23</v>
      </c>
      <c r="I23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39" spans="1:9" x14ac:dyDescent="0.2">
      <c r="A239" s="4">
        <v>26.483333333333334</v>
      </c>
      <c r="B239" t="s">
        <v>495</v>
      </c>
      <c r="C239" t="s">
        <v>496</v>
      </c>
      <c r="D239" s="1">
        <v>6</v>
      </c>
      <c r="E239" t="s">
        <v>0</v>
      </c>
      <c r="F239" s="2">
        <v>158.9</v>
      </c>
      <c r="G239" t="s">
        <v>23</v>
      </c>
      <c r="I23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0" spans="1:9" x14ac:dyDescent="0.2">
      <c r="A240" s="4">
        <v>26.828333333333333</v>
      </c>
      <c r="B240" t="s">
        <v>497</v>
      </c>
      <c r="C240" t="s">
        <v>498</v>
      </c>
      <c r="D240" s="1">
        <v>6</v>
      </c>
      <c r="E240" t="s">
        <v>0</v>
      </c>
      <c r="F240" s="2">
        <v>160.97</v>
      </c>
      <c r="G240" t="s">
        <v>23</v>
      </c>
      <c r="I24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1" spans="1:9" x14ac:dyDescent="0.2">
      <c r="A241" s="4">
        <v>20.059999999999999</v>
      </c>
      <c r="B241" t="s">
        <v>499</v>
      </c>
      <c r="C241" t="s">
        <v>500</v>
      </c>
      <c r="D241" s="1">
        <v>6</v>
      </c>
      <c r="E241" t="s">
        <v>0</v>
      </c>
      <c r="F241" s="2">
        <v>120.36</v>
      </c>
      <c r="G241" t="s">
        <v>23</v>
      </c>
      <c r="I24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2" spans="1:9" x14ac:dyDescent="0.2">
      <c r="A242" s="4">
        <v>25.150000000000002</v>
      </c>
      <c r="B242" t="s">
        <v>501</v>
      </c>
      <c r="C242" t="s">
        <v>502</v>
      </c>
      <c r="D242" s="1">
        <v>6</v>
      </c>
      <c r="E242" t="s">
        <v>0</v>
      </c>
      <c r="F242" s="2">
        <v>150.9</v>
      </c>
      <c r="G242" t="s">
        <v>23</v>
      </c>
      <c r="I24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3" spans="1:9" x14ac:dyDescent="0.2">
      <c r="A243" s="4">
        <v>13.386666666666665</v>
      </c>
      <c r="B243" t="s">
        <v>503</v>
      </c>
      <c r="C243" t="s">
        <v>504</v>
      </c>
      <c r="D243" s="1">
        <v>6</v>
      </c>
      <c r="E243" t="s">
        <v>0</v>
      </c>
      <c r="F243" s="2">
        <v>80.319999999999993</v>
      </c>
      <c r="G243" t="s">
        <v>23</v>
      </c>
      <c r="I24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4" spans="1:9" x14ac:dyDescent="0.2">
      <c r="A244" s="4">
        <v>44.676666666666669</v>
      </c>
      <c r="B244" t="s">
        <v>505</v>
      </c>
      <c r="C244" t="s">
        <v>506</v>
      </c>
      <c r="D244" s="1">
        <v>6</v>
      </c>
      <c r="E244" t="s">
        <v>0</v>
      </c>
      <c r="F244" s="2">
        <v>268.06</v>
      </c>
      <c r="G244" t="s">
        <v>23</v>
      </c>
      <c r="I24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5" spans="1:9" x14ac:dyDescent="0.2">
      <c r="A245" s="4">
        <v>135.95333333333335</v>
      </c>
      <c r="B245" t="s">
        <v>507</v>
      </c>
      <c r="C245" t="s">
        <v>508</v>
      </c>
      <c r="D245" s="1">
        <v>6</v>
      </c>
      <c r="E245" t="s">
        <v>0</v>
      </c>
      <c r="F245" s="2">
        <v>815.72</v>
      </c>
      <c r="G245" t="s">
        <v>23</v>
      </c>
      <c r="I24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6" spans="1:9" x14ac:dyDescent="0.2">
      <c r="A246" s="4">
        <v>142.33000000000001</v>
      </c>
      <c r="B246" t="s">
        <v>509</v>
      </c>
      <c r="C246" t="s">
        <v>510</v>
      </c>
      <c r="D246" s="1">
        <v>6</v>
      </c>
      <c r="E246" t="s">
        <v>0</v>
      </c>
      <c r="F246" s="2">
        <v>853.98</v>
      </c>
      <c r="G246" t="s">
        <v>23</v>
      </c>
      <c r="I24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7" spans="1:9" x14ac:dyDescent="0.2">
      <c r="A247" s="4">
        <v>62.97</v>
      </c>
      <c r="B247" t="s">
        <v>511</v>
      </c>
      <c r="C247" t="s">
        <v>512</v>
      </c>
      <c r="D247" s="1">
        <v>6</v>
      </c>
      <c r="E247" t="s">
        <v>0</v>
      </c>
      <c r="F247" s="2">
        <v>377.82</v>
      </c>
      <c r="G247" t="s">
        <v>23</v>
      </c>
      <c r="I24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8" spans="1:9" x14ac:dyDescent="0.2">
      <c r="A248" s="4">
        <v>183.30999999999997</v>
      </c>
      <c r="B248" t="s">
        <v>513</v>
      </c>
      <c r="C248" t="s">
        <v>514</v>
      </c>
      <c r="D248" s="1">
        <v>6</v>
      </c>
      <c r="E248" t="s">
        <v>0</v>
      </c>
      <c r="F248" s="2">
        <v>1099.8599999999999</v>
      </c>
      <c r="G248" t="s">
        <v>23</v>
      </c>
      <c r="I24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49" spans="1:9" x14ac:dyDescent="0.2">
      <c r="A249" s="4">
        <v>85.660000000000011</v>
      </c>
      <c r="B249" t="s">
        <v>515</v>
      </c>
      <c r="C249" t="s">
        <v>516</v>
      </c>
      <c r="D249" s="1">
        <v>6</v>
      </c>
      <c r="E249" t="s">
        <v>0</v>
      </c>
      <c r="F249" s="2">
        <v>513.96</v>
      </c>
      <c r="G249" t="s">
        <v>23</v>
      </c>
      <c r="I24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0" spans="1:9" x14ac:dyDescent="0.2">
      <c r="A250" s="4">
        <v>1609.32</v>
      </c>
      <c r="B250" t="s">
        <v>517</v>
      </c>
      <c r="C250" t="s">
        <v>518</v>
      </c>
      <c r="D250" s="1">
        <v>6</v>
      </c>
      <c r="E250" t="s">
        <v>0</v>
      </c>
      <c r="F250" s="2">
        <v>9655.92</v>
      </c>
      <c r="G250" t="s">
        <v>23</v>
      </c>
      <c r="I25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1" spans="1:9" x14ac:dyDescent="0.2">
      <c r="A251" s="4">
        <v>44.23</v>
      </c>
      <c r="B251" t="s">
        <v>519</v>
      </c>
      <c r="C251" t="s">
        <v>520</v>
      </c>
      <c r="D251" s="1">
        <v>6</v>
      </c>
      <c r="E251" t="s">
        <v>0</v>
      </c>
      <c r="F251" s="2">
        <v>265.38</v>
      </c>
      <c r="G251" t="s">
        <v>23</v>
      </c>
      <c r="I25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2" spans="1:9" x14ac:dyDescent="0.2">
      <c r="A252" s="4">
        <v>85.660000000000011</v>
      </c>
      <c r="B252" t="s">
        <v>521</v>
      </c>
      <c r="C252" t="s">
        <v>522</v>
      </c>
      <c r="D252" s="1">
        <v>6</v>
      </c>
      <c r="E252" t="s">
        <v>0</v>
      </c>
      <c r="F252" s="2">
        <v>513.96</v>
      </c>
      <c r="G252" t="s">
        <v>23</v>
      </c>
      <c r="I25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3" spans="1:9" x14ac:dyDescent="0.2">
      <c r="A253" s="4">
        <v>44.23</v>
      </c>
      <c r="B253" t="s">
        <v>523</v>
      </c>
      <c r="C253" t="s">
        <v>524</v>
      </c>
      <c r="D253" s="1">
        <v>6</v>
      </c>
      <c r="E253" t="s">
        <v>0</v>
      </c>
      <c r="F253" s="2">
        <v>265.38</v>
      </c>
      <c r="G253" t="s">
        <v>23</v>
      </c>
      <c r="I25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4" spans="1:9" x14ac:dyDescent="0.2">
      <c r="A254" s="4">
        <v>70</v>
      </c>
      <c r="B254" t="s">
        <v>525</v>
      </c>
      <c r="C254" t="s">
        <v>526</v>
      </c>
      <c r="D254" s="1">
        <v>5</v>
      </c>
      <c r="E254" t="s">
        <v>0</v>
      </c>
      <c r="F254" s="2">
        <v>350</v>
      </c>
      <c r="G254" t="s">
        <v>23</v>
      </c>
      <c r="I25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5" spans="1:9" x14ac:dyDescent="0.2">
      <c r="A255" s="4">
        <v>83.64</v>
      </c>
      <c r="B255" t="s">
        <v>527</v>
      </c>
      <c r="C255" t="s">
        <v>528</v>
      </c>
      <c r="D255" s="1">
        <v>5</v>
      </c>
      <c r="E255" t="s">
        <v>0</v>
      </c>
      <c r="F255" s="2">
        <v>418.2</v>
      </c>
      <c r="G255" t="s">
        <v>23</v>
      </c>
      <c r="I25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6" spans="1:9" x14ac:dyDescent="0.2">
      <c r="A256" s="4">
        <v>400.94</v>
      </c>
      <c r="B256" t="s">
        <v>529</v>
      </c>
      <c r="C256" t="s">
        <v>530</v>
      </c>
      <c r="D256" s="1">
        <v>5</v>
      </c>
      <c r="E256" t="s">
        <v>0</v>
      </c>
      <c r="F256" s="2">
        <v>2004.7</v>
      </c>
      <c r="G256" t="s">
        <v>23</v>
      </c>
      <c r="I25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7" spans="1:9" x14ac:dyDescent="0.2">
      <c r="A257" s="4">
        <v>268.83000000000004</v>
      </c>
      <c r="B257" t="s">
        <v>531</v>
      </c>
      <c r="C257" t="s">
        <v>532</v>
      </c>
      <c r="D257" s="1">
        <v>5</v>
      </c>
      <c r="E257" t="s">
        <v>0</v>
      </c>
      <c r="F257" s="2">
        <v>1344.15</v>
      </c>
      <c r="G257" t="s">
        <v>23</v>
      </c>
      <c r="I25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8" spans="1:9" x14ac:dyDescent="0.2">
      <c r="A258" s="4">
        <v>49.9</v>
      </c>
      <c r="B258" t="s">
        <v>533</v>
      </c>
      <c r="C258" t="s">
        <v>534</v>
      </c>
      <c r="D258" s="1">
        <v>5</v>
      </c>
      <c r="E258" t="s">
        <v>0</v>
      </c>
      <c r="F258" s="2">
        <v>249.5</v>
      </c>
      <c r="G258" t="s">
        <v>23</v>
      </c>
      <c r="I25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59" spans="1:9" x14ac:dyDescent="0.2">
      <c r="A259" s="4">
        <v>215.31</v>
      </c>
      <c r="B259" t="s">
        <v>535</v>
      </c>
      <c r="C259" t="s">
        <v>536</v>
      </c>
      <c r="D259" s="1">
        <v>4</v>
      </c>
      <c r="E259" t="s">
        <v>0</v>
      </c>
      <c r="F259" s="2">
        <v>861.24</v>
      </c>
      <c r="G259" t="s">
        <v>23</v>
      </c>
      <c r="I25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0" spans="1:9" x14ac:dyDescent="0.2">
      <c r="A260" s="4">
        <v>35.450000000000003</v>
      </c>
      <c r="B260" t="s">
        <v>537</v>
      </c>
      <c r="C260" t="s">
        <v>538</v>
      </c>
      <c r="D260" s="1">
        <v>4</v>
      </c>
      <c r="E260" t="s">
        <v>0</v>
      </c>
      <c r="F260" s="2">
        <v>141.80000000000001</v>
      </c>
      <c r="G260" t="s">
        <v>23</v>
      </c>
      <c r="I26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1" spans="1:9" x14ac:dyDescent="0.2">
      <c r="A261" s="4">
        <v>329.41500000000002</v>
      </c>
      <c r="B261" t="s">
        <v>539</v>
      </c>
      <c r="C261" t="s">
        <v>540</v>
      </c>
      <c r="D261" s="1">
        <v>4</v>
      </c>
      <c r="E261" t="s">
        <v>0</v>
      </c>
      <c r="F261" s="2">
        <v>1317.66</v>
      </c>
      <c r="G261" t="s">
        <v>23</v>
      </c>
      <c r="I26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2" spans="1:9" x14ac:dyDescent="0.2">
      <c r="A262" s="4">
        <v>61</v>
      </c>
      <c r="B262" t="s">
        <v>541</v>
      </c>
      <c r="C262" t="s">
        <v>542</v>
      </c>
      <c r="D262" s="1">
        <v>4</v>
      </c>
      <c r="E262" t="s">
        <v>0</v>
      </c>
      <c r="F262" s="2">
        <v>244</v>
      </c>
      <c r="G262" t="s">
        <v>23</v>
      </c>
      <c r="I26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3" spans="1:9" x14ac:dyDescent="0.2">
      <c r="A263" s="4">
        <v>383.8</v>
      </c>
      <c r="B263" t="s">
        <v>543</v>
      </c>
      <c r="C263" t="s">
        <v>544</v>
      </c>
      <c r="D263" s="1">
        <v>3</v>
      </c>
      <c r="E263" t="s">
        <v>0</v>
      </c>
      <c r="F263" s="2">
        <v>1151.4000000000001</v>
      </c>
      <c r="G263" t="s">
        <v>23</v>
      </c>
      <c r="I26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4" spans="1:9" x14ac:dyDescent="0.2">
      <c r="A264" s="4">
        <v>48.583333333333336</v>
      </c>
      <c r="B264" t="s">
        <v>545</v>
      </c>
      <c r="C264" t="s">
        <v>546</v>
      </c>
      <c r="D264" s="1">
        <v>3</v>
      </c>
      <c r="E264" t="s">
        <v>0</v>
      </c>
      <c r="F264" s="2">
        <v>145.75</v>
      </c>
      <c r="G264" t="s">
        <v>23</v>
      </c>
      <c r="I26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5" spans="1:9" x14ac:dyDescent="0.2">
      <c r="A265" s="4">
        <v>216.55333333333331</v>
      </c>
      <c r="B265" t="s">
        <v>547</v>
      </c>
      <c r="C265" t="s">
        <v>548</v>
      </c>
      <c r="D265" s="1">
        <v>3</v>
      </c>
      <c r="E265" t="s">
        <v>0</v>
      </c>
      <c r="F265" s="2">
        <v>649.66</v>
      </c>
      <c r="G265" t="s">
        <v>23</v>
      </c>
      <c r="I26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6" spans="1:9" x14ac:dyDescent="0.2">
      <c r="A266" s="4">
        <v>284.95999999999998</v>
      </c>
      <c r="B266" t="s">
        <v>549</v>
      </c>
      <c r="C266" t="s">
        <v>550</v>
      </c>
      <c r="D266" s="1">
        <v>3</v>
      </c>
      <c r="E266" t="s">
        <v>0</v>
      </c>
      <c r="F266" s="2">
        <v>854.88</v>
      </c>
      <c r="G266" t="s">
        <v>23</v>
      </c>
      <c r="I26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7" spans="1:9" x14ac:dyDescent="0.2">
      <c r="A267" s="4">
        <v>24.28</v>
      </c>
      <c r="B267" t="s">
        <v>551</v>
      </c>
      <c r="C267" t="s">
        <v>552</v>
      </c>
      <c r="D267" s="1">
        <v>3</v>
      </c>
      <c r="E267" t="s">
        <v>0</v>
      </c>
      <c r="F267" s="2">
        <v>72.84</v>
      </c>
      <c r="G267" t="s">
        <v>23</v>
      </c>
      <c r="I26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8" spans="1:9" x14ac:dyDescent="0.2">
      <c r="A268" s="4">
        <v>981.31</v>
      </c>
      <c r="B268" t="s">
        <v>553</v>
      </c>
      <c r="C268" t="s">
        <v>554</v>
      </c>
      <c r="D268" s="1">
        <v>2</v>
      </c>
      <c r="E268" t="s">
        <v>0</v>
      </c>
      <c r="F268" s="2">
        <v>1962.62</v>
      </c>
      <c r="G268" t="s">
        <v>23</v>
      </c>
      <c r="I26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69" spans="1:9" x14ac:dyDescent="0.2">
      <c r="A269" s="4">
        <v>755.82500000000005</v>
      </c>
      <c r="B269" t="s">
        <v>555</v>
      </c>
      <c r="C269" t="s">
        <v>556</v>
      </c>
      <c r="D269" s="1">
        <v>2</v>
      </c>
      <c r="E269" t="s">
        <v>0</v>
      </c>
      <c r="F269" s="2">
        <v>1511.65</v>
      </c>
      <c r="G269" t="s">
        <v>23</v>
      </c>
      <c r="I26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0" spans="1:9" x14ac:dyDescent="0.2">
      <c r="A270" s="4">
        <v>37.744999999999997</v>
      </c>
      <c r="B270" t="s">
        <v>557</v>
      </c>
      <c r="C270" t="s">
        <v>558</v>
      </c>
      <c r="D270" s="1">
        <v>2</v>
      </c>
      <c r="E270" t="s">
        <v>0</v>
      </c>
      <c r="F270" s="2">
        <v>75.489999999999995</v>
      </c>
      <c r="G270" t="s">
        <v>23</v>
      </c>
      <c r="I27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1" spans="1:9" x14ac:dyDescent="0.2">
      <c r="A271" s="4">
        <v>53.19</v>
      </c>
      <c r="B271" t="s">
        <v>559</v>
      </c>
      <c r="C271" t="s">
        <v>560</v>
      </c>
      <c r="D271" s="1">
        <v>2</v>
      </c>
      <c r="E271" t="s">
        <v>0</v>
      </c>
      <c r="F271" s="2">
        <v>106.38</v>
      </c>
      <c r="G271" t="s">
        <v>23</v>
      </c>
      <c r="I27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2" spans="1:9" x14ac:dyDescent="0.2">
      <c r="A272" s="4">
        <v>624.995</v>
      </c>
      <c r="B272" t="s">
        <v>561</v>
      </c>
      <c r="C272" t="s">
        <v>562</v>
      </c>
      <c r="D272" s="1">
        <v>2</v>
      </c>
      <c r="E272" t="s">
        <v>0</v>
      </c>
      <c r="F272" s="2">
        <v>1249.99</v>
      </c>
      <c r="G272" t="s">
        <v>23</v>
      </c>
      <c r="I27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3" spans="1:9" x14ac:dyDescent="0.2">
      <c r="A273" s="4">
        <v>383.05</v>
      </c>
      <c r="B273" t="s">
        <v>563</v>
      </c>
      <c r="C273" t="s">
        <v>564</v>
      </c>
      <c r="D273" s="1">
        <v>2</v>
      </c>
      <c r="E273" t="s">
        <v>0</v>
      </c>
      <c r="F273" s="2">
        <v>766.1</v>
      </c>
      <c r="G273" t="s">
        <v>23</v>
      </c>
      <c r="I27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4" spans="1:9" x14ac:dyDescent="0.2">
      <c r="A274" s="4">
        <v>61</v>
      </c>
      <c r="B274" t="s">
        <v>565</v>
      </c>
      <c r="C274" t="s">
        <v>566</v>
      </c>
      <c r="D274" s="1">
        <v>2</v>
      </c>
      <c r="E274" t="s">
        <v>0</v>
      </c>
      <c r="F274" s="2">
        <v>122</v>
      </c>
      <c r="G274" t="s">
        <v>23</v>
      </c>
      <c r="I27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5" spans="1:9" x14ac:dyDescent="0.2">
      <c r="A275" s="4">
        <v>89.57</v>
      </c>
      <c r="B275" t="s">
        <v>567</v>
      </c>
      <c r="C275" t="s">
        <v>568</v>
      </c>
      <c r="D275" s="1">
        <v>1</v>
      </c>
      <c r="E275" t="s">
        <v>0</v>
      </c>
      <c r="F275" s="2">
        <v>89.57</v>
      </c>
      <c r="G275" t="s">
        <v>23</v>
      </c>
      <c r="I27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6" spans="1:9" x14ac:dyDescent="0.2">
      <c r="A276" s="4">
        <v>184.22</v>
      </c>
      <c r="B276" t="s">
        <v>569</v>
      </c>
      <c r="C276" t="s">
        <v>570</v>
      </c>
      <c r="D276" s="1">
        <v>1</v>
      </c>
      <c r="E276" t="s">
        <v>0</v>
      </c>
      <c r="F276" s="2">
        <v>184.22</v>
      </c>
      <c r="G276" t="s">
        <v>23</v>
      </c>
      <c r="I27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7" spans="1:9" x14ac:dyDescent="0.2">
      <c r="A277" s="4">
        <v>108.52</v>
      </c>
      <c r="B277" t="s">
        <v>571</v>
      </c>
      <c r="C277" t="s">
        <v>572</v>
      </c>
      <c r="D277" s="1">
        <v>1</v>
      </c>
      <c r="E277" t="s">
        <v>0</v>
      </c>
      <c r="F277" s="2">
        <v>108.52</v>
      </c>
      <c r="G277" t="s">
        <v>23</v>
      </c>
      <c r="I27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8" spans="1:9" x14ac:dyDescent="0.2">
      <c r="A278" s="4">
        <v>520.30999999999995</v>
      </c>
      <c r="B278" t="s">
        <v>573</v>
      </c>
      <c r="C278" t="s">
        <v>574</v>
      </c>
      <c r="D278" s="1">
        <v>1</v>
      </c>
      <c r="E278" t="s">
        <v>0</v>
      </c>
      <c r="F278" s="2">
        <v>520.30999999999995</v>
      </c>
      <c r="G278" t="s">
        <v>23</v>
      </c>
      <c r="I27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79" spans="1:9" x14ac:dyDescent="0.2">
      <c r="A279" s="4">
        <v>60.44</v>
      </c>
      <c r="B279" t="s">
        <v>575</v>
      </c>
      <c r="C279" t="s">
        <v>576</v>
      </c>
      <c r="D279" s="1">
        <v>1</v>
      </c>
      <c r="E279" t="s">
        <v>0</v>
      </c>
      <c r="F279" s="2">
        <v>60.44</v>
      </c>
      <c r="G279" t="s">
        <v>23</v>
      </c>
      <c r="I27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0" spans="1:9" x14ac:dyDescent="0.2">
      <c r="A280" s="4">
        <v>107.5</v>
      </c>
      <c r="B280" t="s">
        <v>577</v>
      </c>
      <c r="C280" t="s">
        <v>578</v>
      </c>
      <c r="D280" s="1">
        <v>1</v>
      </c>
      <c r="E280" t="s">
        <v>0</v>
      </c>
      <c r="F280" s="2">
        <v>107.5</v>
      </c>
      <c r="G280" t="s">
        <v>23</v>
      </c>
      <c r="I28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1" spans="1:9" x14ac:dyDescent="0.2">
      <c r="A281" s="4">
        <v>242.45</v>
      </c>
      <c r="B281" t="s">
        <v>579</v>
      </c>
      <c r="C281" t="s">
        <v>580</v>
      </c>
      <c r="D281" s="1">
        <v>-1</v>
      </c>
      <c r="E281" t="s">
        <v>0</v>
      </c>
      <c r="F281" s="2">
        <v>-242.45</v>
      </c>
      <c r="G281" t="s">
        <v>23</v>
      </c>
      <c r="I28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2" spans="1:9" x14ac:dyDescent="0.2">
      <c r="A282" s="4">
        <v>496.87</v>
      </c>
      <c r="B282" t="s">
        <v>581</v>
      </c>
      <c r="C282" t="s">
        <v>582</v>
      </c>
      <c r="D282" s="1">
        <v>-1</v>
      </c>
      <c r="E282" t="s">
        <v>0</v>
      </c>
      <c r="F282" s="2">
        <v>-496.87</v>
      </c>
      <c r="G282" t="s">
        <v>23</v>
      </c>
      <c r="I28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3" spans="1:9" x14ac:dyDescent="0.2">
      <c r="A283" s="4">
        <v>152.16999999999999</v>
      </c>
      <c r="B283" t="s">
        <v>583</v>
      </c>
      <c r="C283" t="s">
        <v>584</v>
      </c>
      <c r="D283" s="1">
        <v>-1</v>
      </c>
      <c r="E283" t="s">
        <v>0</v>
      </c>
      <c r="F283" s="2">
        <v>-152.16999999999999</v>
      </c>
      <c r="G283" t="s">
        <v>23</v>
      </c>
      <c r="I28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4" spans="1:9" x14ac:dyDescent="0.2">
      <c r="A284" s="4">
        <v>25.2</v>
      </c>
      <c r="B284" t="s">
        <v>585</v>
      </c>
      <c r="C284" t="s">
        <v>586</v>
      </c>
      <c r="D284" s="1">
        <v>-1</v>
      </c>
      <c r="E284" t="s">
        <v>0</v>
      </c>
      <c r="F284" s="2">
        <v>-25.2</v>
      </c>
      <c r="G284" t="s">
        <v>23</v>
      </c>
      <c r="I28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5" spans="1:9" x14ac:dyDescent="0.2">
      <c r="A285" s="4">
        <v>52.11</v>
      </c>
      <c r="B285" t="s">
        <v>587</v>
      </c>
      <c r="C285" t="s">
        <v>588</v>
      </c>
      <c r="D285" s="1">
        <v>-1</v>
      </c>
      <c r="E285" t="s">
        <v>0</v>
      </c>
      <c r="F285" s="2">
        <v>-52.11</v>
      </c>
      <c r="G285" t="s">
        <v>23</v>
      </c>
      <c r="I28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6" spans="1:9" x14ac:dyDescent="0.2">
      <c r="A286" s="4">
        <v>68.27</v>
      </c>
      <c r="B286" t="s">
        <v>589</v>
      </c>
      <c r="C286" t="s">
        <v>590</v>
      </c>
      <c r="D286" s="1">
        <v>-1</v>
      </c>
      <c r="E286" t="s">
        <v>0</v>
      </c>
      <c r="F286" s="2">
        <v>-68.27</v>
      </c>
      <c r="G286" t="s">
        <v>23</v>
      </c>
      <c r="I28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7" spans="1:9" x14ac:dyDescent="0.2">
      <c r="A287" s="4">
        <v>747.47500000000002</v>
      </c>
      <c r="B287" t="s">
        <v>591</v>
      </c>
      <c r="C287" t="s">
        <v>592</v>
      </c>
      <c r="D287" s="1">
        <v>-2</v>
      </c>
      <c r="E287" t="s">
        <v>0</v>
      </c>
      <c r="F287" s="2">
        <v>-1494.95</v>
      </c>
      <c r="G287" t="s">
        <v>23</v>
      </c>
      <c r="I28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8" spans="1:9" x14ac:dyDescent="0.2">
      <c r="A288" s="4">
        <v>128.1</v>
      </c>
      <c r="B288" t="s">
        <v>593</v>
      </c>
      <c r="C288" t="s">
        <v>594</v>
      </c>
      <c r="D288" s="1">
        <v>-2</v>
      </c>
      <c r="E288" t="s">
        <v>0</v>
      </c>
      <c r="F288" s="2">
        <v>-256.2</v>
      </c>
      <c r="G288" t="s">
        <v>23</v>
      </c>
      <c r="I28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89" spans="1:9" x14ac:dyDescent="0.2">
      <c r="A289" s="4">
        <v>336.97</v>
      </c>
      <c r="B289" t="s">
        <v>595</v>
      </c>
      <c r="C289" t="s">
        <v>596</v>
      </c>
      <c r="D289" s="1">
        <v>-2</v>
      </c>
      <c r="E289" t="s">
        <v>0</v>
      </c>
      <c r="F289" s="2">
        <v>-673.94</v>
      </c>
      <c r="G289" t="s">
        <v>23</v>
      </c>
      <c r="I28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0" spans="1:9" x14ac:dyDescent="0.2">
      <c r="A290" s="4">
        <v>62.61</v>
      </c>
      <c r="B290" t="s">
        <v>597</v>
      </c>
      <c r="C290" t="s">
        <v>598</v>
      </c>
      <c r="D290" s="1">
        <v>-2</v>
      </c>
      <c r="E290" t="s">
        <v>0</v>
      </c>
      <c r="F290" s="2">
        <v>-125.22</v>
      </c>
      <c r="G290" t="s">
        <v>23</v>
      </c>
      <c r="I29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1" spans="1:9" x14ac:dyDescent="0.2">
      <c r="A291" s="4">
        <v>370.94333333333333</v>
      </c>
      <c r="B291" t="s">
        <v>599</v>
      </c>
      <c r="C291" t="s">
        <v>600</v>
      </c>
      <c r="D291" s="1">
        <v>-3</v>
      </c>
      <c r="E291" t="s">
        <v>0</v>
      </c>
      <c r="F291" s="2">
        <v>-1112.83</v>
      </c>
      <c r="G291" t="s">
        <v>23</v>
      </c>
      <c r="I29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2" spans="1:9" x14ac:dyDescent="0.2">
      <c r="A292" s="4">
        <v>465.98</v>
      </c>
      <c r="B292" t="s">
        <v>601</v>
      </c>
      <c r="C292" t="s">
        <v>602</v>
      </c>
      <c r="D292" s="1">
        <v>-3</v>
      </c>
      <c r="E292" t="s">
        <v>0</v>
      </c>
      <c r="F292" s="2">
        <v>-1397.94</v>
      </c>
      <c r="G292" t="s">
        <v>23</v>
      </c>
      <c r="I29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3" spans="1:9" x14ac:dyDescent="0.2">
      <c r="A293" s="4">
        <v>744.7600000000001</v>
      </c>
      <c r="B293" t="s">
        <v>603</v>
      </c>
      <c r="C293" t="s">
        <v>604</v>
      </c>
      <c r="D293" s="1">
        <v>-3</v>
      </c>
      <c r="E293" t="s">
        <v>0</v>
      </c>
      <c r="F293" s="2">
        <v>-2234.2800000000002</v>
      </c>
      <c r="G293" t="s">
        <v>23</v>
      </c>
      <c r="I29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4" spans="1:9" x14ac:dyDescent="0.2">
      <c r="A294" s="4">
        <v>470.36999999999995</v>
      </c>
      <c r="B294" t="s">
        <v>605</v>
      </c>
      <c r="C294" t="s">
        <v>606</v>
      </c>
      <c r="D294" s="1">
        <v>-3</v>
      </c>
      <c r="E294" t="s">
        <v>0</v>
      </c>
      <c r="F294" s="2">
        <v>-1411.11</v>
      </c>
      <c r="G294" t="s">
        <v>23</v>
      </c>
      <c r="I29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5" spans="1:9" x14ac:dyDescent="0.2">
      <c r="A295" s="4">
        <v>6.84</v>
      </c>
      <c r="B295" t="s">
        <v>607</v>
      </c>
      <c r="C295" t="s">
        <v>608</v>
      </c>
      <c r="D295" s="1">
        <v>-4</v>
      </c>
      <c r="E295" t="s">
        <v>0</v>
      </c>
      <c r="F295" s="2">
        <v>-27.36</v>
      </c>
      <c r="G295" t="s">
        <v>23</v>
      </c>
      <c r="I29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6" spans="1:9" x14ac:dyDescent="0.2">
      <c r="A296" s="4">
        <v>981.31</v>
      </c>
      <c r="B296" t="s">
        <v>609</v>
      </c>
      <c r="C296" t="s">
        <v>610</v>
      </c>
      <c r="D296" s="1">
        <v>-4</v>
      </c>
      <c r="E296" t="s">
        <v>0</v>
      </c>
      <c r="F296" s="2">
        <v>-3925.24</v>
      </c>
      <c r="G296" t="s">
        <v>23</v>
      </c>
      <c r="I29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7" spans="1:9" x14ac:dyDescent="0.2">
      <c r="A297" s="4">
        <v>33.04</v>
      </c>
      <c r="B297" t="s">
        <v>611</v>
      </c>
      <c r="C297" t="s">
        <v>612</v>
      </c>
      <c r="D297" s="1">
        <v>-4</v>
      </c>
      <c r="E297" t="s">
        <v>0</v>
      </c>
      <c r="F297" s="2">
        <v>-132.16</v>
      </c>
      <c r="G297" t="s">
        <v>23</v>
      </c>
      <c r="I29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8" spans="1:9" x14ac:dyDescent="0.2">
      <c r="A298" s="4">
        <v>400.86</v>
      </c>
      <c r="B298" t="s">
        <v>613</v>
      </c>
      <c r="C298" t="s">
        <v>614</v>
      </c>
      <c r="D298" s="1">
        <v>-4</v>
      </c>
      <c r="E298" t="s">
        <v>0</v>
      </c>
      <c r="F298" s="2">
        <v>-1603.44</v>
      </c>
      <c r="G298" t="s">
        <v>23</v>
      </c>
      <c r="I29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299" spans="1:9" x14ac:dyDescent="0.2">
      <c r="A299" s="4">
        <v>619.16999999999996</v>
      </c>
      <c r="B299" t="s">
        <v>615</v>
      </c>
      <c r="C299" t="s">
        <v>616</v>
      </c>
      <c r="D299" s="1">
        <v>-4</v>
      </c>
      <c r="E299" t="s">
        <v>0</v>
      </c>
      <c r="F299" s="2">
        <v>-2476.6799999999998</v>
      </c>
      <c r="G299" t="s">
        <v>23</v>
      </c>
      <c r="I29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0" spans="1:9" x14ac:dyDescent="0.2">
      <c r="A300" s="4">
        <v>385.31</v>
      </c>
      <c r="B300" t="s">
        <v>617</v>
      </c>
      <c r="C300" t="s">
        <v>618</v>
      </c>
      <c r="D300" s="1">
        <v>-4</v>
      </c>
      <c r="E300" t="s">
        <v>0</v>
      </c>
      <c r="F300" s="2">
        <v>-1541.24</v>
      </c>
      <c r="G300" t="s">
        <v>23</v>
      </c>
      <c r="I30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1" spans="1:9" x14ac:dyDescent="0.2">
      <c r="A301" s="4">
        <v>61.46</v>
      </c>
      <c r="B301" t="s">
        <v>619</v>
      </c>
      <c r="C301" t="s">
        <v>620</v>
      </c>
      <c r="D301" s="1">
        <v>-4</v>
      </c>
      <c r="E301" t="s">
        <v>0</v>
      </c>
      <c r="F301" s="2">
        <v>-245.84</v>
      </c>
      <c r="G301" t="s">
        <v>23</v>
      </c>
      <c r="I30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2" spans="1:9" x14ac:dyDescent="0.2">
      <c r="A302" s="4">
        <v>140</v>
      </c>
      <c r="B302" t="s">
        <v>621</v>
      </c>
      <c r="C302" t="s">
        <v>622</v>
      </c>
      <c r="D302" s="1">
        <v>-4</v>
      </c>
      <c r="E302" t="s">
        <v>0</v>
      </c>
      <c r="F302" s="2">
        <v>-560</v>
      </c>
      <c r="G302" t="s">
        <v>23</v>
      </c>
      <c r="I30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3" spans="1:9" x14ac:dyDescent="0.2">
      <c r="A303" s="4">
        <v>39.96</v>
      </c>
      <c r="B303" t="s">
        <v>623</v>
      </c>
      <c r="C303" t="s">
        <v>624</v>
      </c>
      <c r="D303" s="1">
        <v>-4</v>
      </c>
      <c r="E303" t="s">
        <v>0</v>
      </c>
      <c r="F303" s="2">
        <v>-159.84</v>
      </c>
      <c r="G303" t="s">
        <v>23</v>
      </c>
      <c r="I30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4" spans="1:9" x14ac:dyDescent="0.2">
      <c r="A304" s="4">
        <v>136.11750000000001</v>
      </c>
      <c r="B304" t="s">
        <v>625</v>
      </c>
      <c r="C304" t="s">
        <v>626</v>
      </c>
      <c r="D304" s="1">
        <v>-4</v>
      </c>
      <c r="E304" t="s">
        <v>0</v>
      </c>
      <c r="F304" s="2">
        <v>-544.47</v>
      </c>
      <c r="G304" t="s">
        <v>23</v>
      </c>
      <c r="I30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5" spans="1:9" x14ac:dyDescent="0.2">
      <c r="A305" s="4">
        <v>113.85833333333333</v>
      </c>
      <c r="B305" t="s">
        <v>627</v>
      </c>
      <c r="C305" t="s">
        <v>628</v>
      </c>
      <c r="D305" s="1">
        <v>-6</v>
      </c>
      <c r="E305" t="s">
        <v>0</v>
      </c>
      <c r="F305" s="2">
        <v>-683.15</v>
      </c>
      <c r="G305" t="s">
        <v>23</v>
      </c>
      <c r="I30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6" spans="1:9" x14ac:dyDescent="0.2">
      <c r="A306" s="4">
        <v>60.898333333333333</v>
      </c>
      <c r="B306" t="s">
        <v>629</v>
      </c>
      <c r="C306" t="s">
        <v>630</v>
      </c>
      <c r="D306" s="1">
        <v>-6</v>
      </c>
      <c r="E306" t="s">
        <v>0</v>
      </c>
      <c r="F306" s="2">
        <v>-365.39</v>
      </c>
      <c r="G306" t="s">
        <v>23</v>
      </c>
      <c r="I30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7" spans="1:9" x14ac:dyDescent="0.2">
      <c r="A307" s="4">
        <v>60.873333333333335</v>
      </c>
      <c r="B307" t="s">
        <v>631</v>
      </c>
      <c r="C307" t="s">
        <v>632</v>
      </c>
      <c r="D307" s="1">
        <v>-6</v>
      </c>
      <c r="E307" t="s">
        <v>0</v>
      </c>
      <c r="F307" s="2">
        <v>-365.24</v>
      </c>
      <c r="G307" t="s">
        <v>23</v>
      </c>
      <c r="I30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8" spans="1:9" x14ac:dyDescent="0.2">
      <c r="A308" s="4">
        <v>276.89</v>
      </c>
      <c r="B308" t="s">
        <v>633</v>
      </c>
      <c r="C308" t="s">
        <v>634</v>
      </c>
      <c r="D308" s="1">
        <v>-6</v>
      </c>
      <c r="E308" t="s">
        <v>0</v>
      </c>
      <c r="F308" s="2">
        <v>-1661.34</v>
      </c>
      <c r="G308" t="s">
        <v>23</v>
      </c>
      <c r="I30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09" spans="1:9" x14ac:dyDescent="0.2">
      <c r="A309" s="4">
        <v>240.13</v>
      </c>
      <c r="B309" t="s">
        <v>635</v>
      </c>
      <c r="C309" t="s">
        <v>636</v>
      </c>
      <c r="D309" s="1">
        <v>-6</v>
      </c>
      <c r="E309" t="s">
        <v>0</v>
      </c>
      <c r="F309" s="2">
        <v>-1440.78</v>
      </c>
      <c r="G309" t="s">
        <v>23</v>
      </c>
      <c r="I30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0" spans="1:9" x14ac:dyDescent="0.2">
      <c r="A310" s="4">
        <v>358.84</v>
      </c>
      <c r="B310" t="s">
        <v>637</v>
      </c>
      <c r="C310" t="s">
        <v>638</v>
      </c>
      <c r="D310" s="1">
        <v>-6</v>
      </c>
      <c r="E310" t="s">
        <v>0</v>
      </c>
      <c r="F310" s="2">
        <v>-2153.04</v>
      </c>
      <c r="G310" t="s">
        <v>23</v>
      </c>
      <c r="I31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1" spans="1:9" x14ac:dyDescent="0.2">
      <c r="A311" s="4">
        <v>45.67166666666666</v>
      </c>
      <c r="B311" t="s">
        <v>639</v>
      </c>
      <c r="C311" t="s">
        <v>640</v>
      </c>
      <c r="D311" s="1">
        <v>-6</v>
      </c>
      <c r="E311" t="s">
        <v>0</v>
      </c>
      <c r="F311" s="2">
        <v>-274.02999999999997</v>
      </c>
      <c r="G311" t="s">
        <v>23</v>
      </c>
      <c r="I31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2" spans="1:9" x14ac:dyDescent="0.2">
      <c r="A312" s="4">
        <v>46.938333333333333</v>
      </c>
      <c r="B312" t="s">
        <v>641</v>
      </c>
      <c r="C312" t="s">
        <v>642</v>
      </c>
      <c r="D312" s="1">
        <v>-6</v>
      </c>
      <c r="E312" t="s">
        <v>0</v>
      </c>
      <c r="F312" s="2">
        <v>-281.63</v>
      </c>
      <c r="G312" t="s">
        <v>23</v>
      </c>
      <c r="I31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3" spans="1:9" x14ac:dyDescent="0.2">
      <c r="A313" s="4">
        <v>38.550000000000004</v>
      </c>
      <c r="B313" t="s">
        <v>643</v>
      </c>
      <c r="C313" t="s">
        <v>644</v>
      </c>
      <c r="D313" s="1">
        <v>-6</v>
      </c>
      <c r="E313" t="s">
        <v>0</v>
      </c>
      <c r="F313" s="2">
        <v>-231.3</v>
      </c>
      <c r="G313" t="s">
        <v>23</v>
      </c>
      <c r="I31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4" spans="1:9" x14ac:dyDescent="0.2">
      <c r="A314" s="4">
        <v>280.59999999999997</v>
      </c>
      <c r="B314" t="s">
        <v>645</v>
      </c>
      <c r="C314" t="s">
        <v>646</v>
      </c>
      <c r="D314" s="1">
        <v>-6</v>
      </c>
      <c r="E314" t="s">
        <v>0</v>
      </c>
      <c r="F314" s="2">
        <v>-1683.6</v>
      </c>
      <c r="G314" t="s">
        <v>23</v>
      </c>
      <c r="I31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5" spans="1:9" x14ac:dyDescent="0.2">
      <c r="A315" s="4">
        <v>223.16</v>
      </c>
      <c r="B315" t="s">
        <v>647</v>
      </c>
      <c r="C315" t="s">
        <v>648</v>
      </c>
      <c r="D315" s="1">
        <v>-6</v>
      </c>
      <c r="E315" t="s">
        <v>0</v>
      </c>
      <c r="F315" s="2">
        <v>-1338.96</v>
      </c>
      <c r="G315" t="s">
        <v>23</v>
      </c>
      <c r="I31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6" spans="1:9" x14ac:dyDescent="0.2">
      <c r="A316" s="4">
        <v>131.35999999999999</v>
      </c>
      <c r="B316" t="s">
        <v>649</v>
      </c>
      <c r="C316" t="s">
        <v>650</v>
      </c>
      <c r="D316" s="1">
        <v>-6</v>
      </c>
      <c r="E316" t="s">
        <v>0</v>
      </c>
      <c r="F316" s="2">
        <v>-788.16</v>
      </c>
      <c r="G316" t="s">
        <v>23</v>
      </c>
      <c r="I31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7" spans="1:9" x14ac:dyDescent="0.2">
      <c r="A317" s="4">
        <v>294.55</v>
      </c>
      <c r="B317" t="s">
        <v>651</v>
      </c>
      <c r="C317" t="s">
        <v>652</v>
      </c>
      <c r="D317" s="1">
        <v>-6</v>
      </c>
      <c r="E317" t="s">
        <v>0</v>
      </c>
      <c r="F317" s="2">
        <v>-1767.3</v>
      </c>
      <c r="G317" t="s">
        <v>23</v>
      </c>
      <c r="I31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8" spans="1:9" x14ac:dyDescent="0.2">
      <c r="A318" s="4">
        <v>26.78833333333333</v>
      </c>
      <c r="B318" t="s">
        <v>495</v>
      </c>
      <c r="C318" t="s">
        <v>496</v>
      </c>
      <c r="D318" s="1">
        <v>-6</v>
      </c>
      <c r="E318" t="s">
        <v>0</v>
      </c>
      <c r="F318" s="2">
        <v>-160.72999999999999</v>
      </c>
      <c r="G318" t="s">
        <v>23</v>
      </c>
      <c r="I31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19" spans="1:9" x14ac:dyDescent="0.2">
      <c r="A319" s="4">
        <v>34.979999999999997</v>
      </c>
      <c r="B319" t="s">
        <v>653</v>
      </c>
      <c r="C319" t="s">
        <v>654</v>
      </c>
      <c r="D319" s="1">
        <v>-6</v>
      </c>
      <c r="E319" t="s">
        <v>0</v>
      </c>
      <c r="F319" s="2">
        <v>-209.88</v>
      </c>
      <c r="G319" t="s">
        <v>23</v>
      </c>
      <c r="I31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0" spans="1:9" x14ac:dyDescent="0.2">
      <c r="A320" s="4">
        <v>44.731666666666662</v>
      </c>
      <c r="B320" t="s">
        <v>655</v>
      </c>
      <c r="C320" t="s">
        <v>656</v>
      </c>
      <c r="D320" s="1">
        <v>-6</v>
      </c>
      <c r="E320" t="s">
        <v>0</v>
      </c>
      <c r="F320" s="2">
        <v>-268.39</v>
      </c>
      <c r="G320" t="s">
        <v>23</v>
      </c>
      <c r="I32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1" spans="1:9" x14ac:dyDescent="0.2">
      <c r="A321" s="4">
        <v>106.21</v>
      </c>
      <c r="B321" t="s">
        <v>657</v>
      </c>
      <c r="C321" t="s">
        <v>658</v>
      </c>
      <c r="D321" s="1">
        <v>-6</v>
      </c>
      <c r="E321" t="s">
        <v>0</v>
      </c>
      <c r="F321" s="2">
        <v>-637.26</v>
      </c>
      <c r="G321" t="s">
        <v>23</v>
      </c>
      <c r="I32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2" spans="1:9" x14ac:dyDescent="0.2">
      <c r="A322" s="4">
        <v>59.699999999999996</v>
      </c>
      <c r="B322" t="s">
        <v>659</v>
      </c>
      <c r="C322" t="s">
        <v>660</v>
      </c>
      <c r="D322" s="1">
        <v>-6</v>
      </c>
      <c r="E322" t="s">
        <v>0</v>
      </c>
      <c r="F322" s="2">
        <v>-358.2</v>
      </c>
      <c r="G322" t="s">
        <v>23</v>
      </c>
      <c r="I32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3" spans="1:9" x14ac:dyDescent="0.2">
      <c r="A323" s="4">
        <v>1335.96</v>
      </c>
      <c r="B323" t="s">
        <v>661</v>
      </c>
      <c r="C323" t="s">
        <v>662</v>
      </c>
      <c r="D323" s="1">
        <v>-6</v>
      </c>
      <c r="E323" t="s">
        <v>0</v>
      </c>
      <c r="F323" s="2">
        <v>-8015.76</v>
      </c>
      <c r="G323" t="s">
        <v>23</v>
      </c>
      <c r="I32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4" spans="1:9" x14ac:dyDescent="0.2">
      <c r="A324" s="4">
        <v>46.808333333333337</v>
      </c>
      <c r="B324" t="s">
        <v>663</v>
      </c>
      <c r="C324" t="s">
        <v>664</v>
      </c>
      <c r="D324" s="1">
        <v>-6</v>
      </c>
      <c r="E324" t="s">
        <v>0</v>
      </c>
      <c r="F324" s="2">
        <v>-280.85000000000002</v>
      </c>
      <c r="G324" t="s">
        <v>23</v>
      </c>
      <c r="I32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5" spans="1:9" x14ac:dyDescent="0.2">
      <c r="A325" s="4">
        <v>80.31</v>
      </c>
      <c r="B325" t="s">
        <v>665</v>
      </c>
      <c r="C325" t="s">
        <v>666</v>
      </c>
      <c r="D325" s="1">
        <v>-6</v>
      </c>
      <c r="E325" t="s">
        <v>0</v>
      </c>
      <c r="F325" s="2">
        <v>-481.86</v>
      </c>
      <c r="G325" t="s">
        <v>23</v>
      </c>
      <c r="I32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6" spans="1:9" x14ac:dyDescent="0.2">
      <c r="A326" s="4">
        <v>26.61</v>
      </c>
      <c r="B326" t="s">
        <v>667</v>
      </c>
      <c r="C326" t="s">
        <v>668</v>
      </c>
      <c r="D326" s="1">
        <v>-6</v>
      </c>
      <c r="E326" t="s">
        <v>0</v>
      </c>
      <c r="F326" s="2">
        <v>-159.66</v>
      </c>
      <c r="G326" t="s">
        <v>23</v>
      </c>
      <c r="I32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7" spans="1:9" x14ac:dyDescent="0.2">
      <c r="A327" s="4">
        <v>74.570000000000007</v>
      </c>
      <c r="B327" t="s">
        <v>669</v>
      </c>
      <c r="C327" t="s">
        <v>670</v>
      </c>
      <c r="D327" s="1">
        <v>-6</v>
      </c>
      <c r="E327" t="s">
        <v>0</v>
      </c>
      <c r="F327" s="2">
        <v>-447.42</v>
      </c>
      <c r="G327" t="s">
        <v>23</v>
      </c>
      <c r="I32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8" spans="1:9" x14ac:dyDescent="0.2">
      <c r="A328" s="4">
        <v>194.92</v>
      </c>
      <c r="B328" t="s">
        <v>671</v>
      </c>
      <c r="C328" t="s">
        <v>672</v>
      </c>
      <c r="D328" s="1">
        <v>-6</v>
      </c>
      <c r="E328" t="s">
        <v>0</v>
      </c>
      <c r="F328" s="2">
        <v>-1169.52</v>
      </c>
      <c r="G328" t="s">
        <v>23</v>
      </c>
      <c r="I32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29" spans="1:9" x14ac:dyDescent="0.2">
      <c r="A329" s="4">
        <v>21.356666666666666</v>
      </c>
      <c r="B329" t="s">
        <v>673</v>
      </c>
      <c r="C329" t="s">
        <v>674</v>
      </c>
      <c r="D329" s="1">
        <v>-6</v>
      </c>
      <c r="E329" t="s">
        <v>0</v>
      </c>
      <c r="F329" s="2">
        <v>-128.13999999999999</v>
      </c>
      <c r="G329" t="s">
        <v>23</v>
      </c>
      <c r="I32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0" spans="1:9" x14ac:dyDescent="0.2">
      <c r="A330" s="4">
        <v>408.48</v>
      </c>
      <c r="B330" t="s">
        <v>675</v>
      </c>
      <c r="C330" t="s">
        <v>676</v>
      </c>
      <c r="D330" s="1">
        <v>-6</v>
      </c>
      <c r="E330" t="s">
        <v>0</v>
      </c>
      <c r="F330" s="2">
        <v>-2450.88</v>
      </c>
      <c r="G330" t="s">
        <v>23</v>
      </c>
      <c r="I33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1" spans="1:9" x14ac:dyDescent="0.2">
      <c r="A331" s="4">
        <v>25</v>
      </c>
      <c r="B331" t="s">
        <v>677</v>
      </c>
      <c r="C331" t="s">
        <v>678</v>
      </c>
      <c r="D331" s="1">
        <v>-6</v>
      </c>
      <c r="E331" t="s">
        <v>0</v>
      </c>
      <c r="F331" s="2">
        <v>-150</v>
      </c>
      <c r="G331" t="s">
        <v>23</v>
      </c>
      <c r="I33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2" spans="1:9" x14ac:dyDescent="0.2">
      <c r="A332" s="4">
        <v>44.84</v>
      </c>
      <c r="B332" t="s">
        <v>679</v>
      </c>
      <c r="C332" t="s">
        <v>680</v>
      </c>
      <c r="D332" s="1">
        <v>-6</v>
      </c>
      <c r="E332" t="s">
        <v>0</v>
      </c>
      <c r="F332" s="2">
        <v>-269.04000000000002</v>
      </c>
      <c r="G332" t="s">
        <v>23</v>
      </c>
      <c r="I33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3" spans="1:9" x14ac:dyDescent="0.2">
      <c r="A333" s="4">
        <v>23.16</v>
      </c>
      <c r="B333" t="s">
        <v>681</v>
      </c>
      <c r="C333" t="s">
        <v>682</v>
      </c>
      <c r="D333" s="1">
        <v>-6</v>
      </c>
      <c r="E333" t="s">
        <v>0</v>
      </c>
      <c r="F333" s="2">
        <v>-138.96</v>
      </c>
      <c r="G333" t="s">
        <v>23</v>
      </c>
      <c r="I33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4" spans="1:9" x14ac:dyDescent="0.2">
      <c r="A334" s="4">
        <v>17.37</v>
      </c>
      <c r="B334" t="s">
        <v>683</v>
      </c>
      <c r="C334" t="s">
        <v>684</v>
      </c>
      <c r="D334" s="1">
        <v>-6</v>
      </c>
      <c r="E334" t="s">
        <v>0</v>
      </c>
      <c r="F334" s="2">
        <v>-104.22</v>
      </c>
      <c r="G334" t="s">
        <v>23</v>
      </c>
      <c r="I33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5" spans="1:9" x14ac:dyDescent="0.2">
      <c r="A335" s="4">
        <v>270</v>
      </c>
      <c r="B335" t="s">
        <v>685</v>
      </c>
      <c r="C335" t="s">
        <v>686</v>
      </c>
      <c r="D335" s="1">
        <v>-6</v>
      </c>
      <c r="E335" t="s">
        <v>0</v>
      </c>
      <c r="F335" s="2">
        <v>-1620</v>
      </c>
      <c r="G335" t="s">
        <v>23</v>
      </c>
      <c r="I33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6" spans="1:9" x14ac:dyDescent="0.2">
      <c r="A336" s="4">
        <v>82.71</v>
      </c>
      <c r="B336" t="s">
        <v>687</v>
      </c>
      <c r="C336" t="s">
        <v>688</v>
      </c>
      <c r="D336" s="1">
        <v>-6</v>
      </c>
      <c r="E336" t="s">
        <v>0</v>
      </c>
      <c r="F336" s="2">
        <v>-496.26</v>
      </c>
      <c r="G336" t="s">
        <v>23</v>
      </c>
      <c r="I33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7" spans="1:9" x14ac:dyDescent="0.2">
      <c r="A337" s="4">
        <v>218.21</v>
      </c>
      <c r="B337" t="s">
        <v>689</v>
      </c>
      <c r="C337" t="s">
        <v>690</v>
      </c>
      <c r="D337" s="1">
        <v>-6</v>
      </c>
      <c r="E337" t="s">
        <v>0</v>
      </c>
      <c r="F337" s="2">
        <v>-1309.26</v>
      </c>
      <c r="G337" t="s">
        <v>23</v>
      </c>
      <c r="I33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8" spans="1:9" x14ac:dyDescent="0.2">
      <c r="A338" s="4">
        <v>44.23</v>
      </c>
      <c r="B338" t="s">
        <v>691</v>
      </c>
      <c r="C338" t="s">
        <v>692</v>
      </c>
      <c r="D338" s="1">
        <v>-6</v>
      </c>
      <c r="E338" t="s">
        <v>0</v>
      </c>
      <c r="F338" s="2">
        <v>-265.38</v>
      </c>
      <c r="G338" t="s">
        <v>23</v>
      </c>
      <c r="I33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39" spans="1:9" x14ac:dyDescent="0.2">
      <c r="A339" s="4">
        <v>166.87285714285713</v>
      </c>
      <c r="B339" t="s">
        <v>693</v>
      </c>
      <c r="C339" t="s">
        <v>694</v>
      </c>
      <c r="D339" s="1">
        <v>-7</v>
      </c>
      <c r="E339" t="s">
        <v>0</v>
      </c>
      <c r="F339" s="2">
        <v>-1168.1099999999999</v>
      </c>
      <c r="G339" t="s">
        <v>23</v>
      </c>
      <c r="I33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0" spans="1:9" x14ac:dyDescent="0.2">
      <c r="A340" s="4">
        <v>223.87</v>
      </c>
      <c r="B340" t="s">
        <v>695</v>
      </c>
      <c r="C340" t="s">
        <v>696</v>
      </c>
      <c r="D340" s="1">
        <v>-8</v>
      </c>
      <c r="E340" t="s">
        <v>0</v>
      </c>
      <c r="F340" s="2">
        <v>-1790.96</v>
      </c>
      <c r="G340" t="s">
        <v>23</v>
      </c>
      <c r="I34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1" spans="1:9" x14ac:dyDescent="0.2">
      <c r="A341" s="4">
        <v>24.48</v>
      </c>
      <c r="B341" t="s">
        <v>697</v>
      </c>
      <c r="C341" t="s">
        <v>698</v>
      </c>
      <c r="D341" s="1">
        <v>-8</v>
      </c>
      <c r="E341" t="s">
        <v>0</v>
      </c>
      <c r="F341" s="2">
        <v>-195.84</v>
      </c>
      <c r="G341" t="s">
        <v>23</v>
      </c>
      <c r="I34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2" spans="1:9" x14ac:dyDescent="0.2">
      <c r="A342" s="4">
        <v>59.58</v>
      </c>
      <c r="B342" t="s">
        <v>699</v>
      </c>
      <c r="C342" t="s">
        <v>700</v>
      </c>
      <c r="D342" s="1">
        <v>-8</v>
      </c>
      <c r="E342" t="s">
        <v>0</v>
      </c>
      <c r="F342" s="2">
        <v>-476.64</v>
      </c>
      <c r="G342" t="s">
        <v>23</v>
      </c>
      <c r="I34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3" spans="1:9" x14ac:dyDescent="0.2">
      <c r="A343" s="4">
        <v>109.09</v>
      </c>
      <c r="B343" t="s">
        <v>701</v>
      </c>
      <c r="C343" t="s">
        <v>5</v>
      </c>
      <c r="D343" s="1">
        <v>-8</v>
      </c>
      <c r="E343" t="s">
        <v>0</v>
      </c>
      <c r="F343" s="2">
        <v>-872.72</v>
      </c>
      <c r="G343" t="s">
        <v>23</v>
      </c>
      <c r="I34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4" spans="1:9" x14ac:dyDescent="0.2">
      <c r="A344" s="4">
        <v>34.871250000000003</v>
      </c>
      <c r="B344" t="s">
        <v>702</v>
      </c>
      <c r="C344" t="s">
        <v>703</v>
      </c>
      <c r="D344" s="1">
        <v>-8</v>
      </c>
      <c r="E344" t="s">
        <v>0</v>
      </c>
      <c r="F344" s="2">
        <v>-278.97000000000003</v>
      </c>
      <c r="G344" t="s">
        <v>23</v>
      </c>
      <c r="I34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5" spans="1:9" x14ac:dyDescent="0.2">
      <c r="A345" s="4">
        <v>36.65</v>
      </c>
      <c r="B345" t="s">
        <v>704</v>
      </c>
      <c r="C345" t="s">
        <v>705</v>
      </c>
      <c r="D345" s="1">
        <v>-8</v>
      </c>
      <c r="E345" t="s">
        <v>0</v>
      </c>
      <c r="F345" s="2">
        <v>-293.2</v>
      </c>
      <c r="G345" t="s">
        <v>23</v>
      </c>
      <c r="I34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6" spans="1:9" x14ac:dyDescent="0.2">
      <c r="A346" s="4">
        <v>283.32</v>
      </c>
      <c r="B346" t="s">
        <v>706</v>
      </c>
      <c r="C346" t="s">
        <v>707</v>
      </c>
      <c r="D346" s="1">
        <v>-8</v>
      </c>
      <c r="E346" t="s">
        <v>0</v>
      </c>
      <c r="F346" s="2">
        <v>-2266.56</v>
      </c>
      <c r="G346" t="s">
        <v>23</v>
      </c>
      <c r="I34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7" spans="1:9" x14ac:dyDescent="0.2">
      <c r="A347" s="4">
        <v>294.67</v>
      </c>
      <c r="B347" t="s">
        <v>708</v>
      </c>
      <c r="C347" t="s">
        <v>709</v>
      </c>
      <c r="D347" s="1">
        <v>-8</v>
      </c>
      <c r="E347" t="s">
        <v>0</v>
      </c>
      <c r="F347" s="2">
        <v>-2357.36</v>
      </c>
      <c r="G347" t="s">
        <v>23</v>
      </c>
      <c r="I34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8" spans="1:9" x14ac:dyDescent="0.2">
      <c r="A348" s="4">
        <v>17.91</v>
      </c>
      <c r="B348" t="s">
        <v>710</v>
      </c>
      <c r="C348" t="s">
        <v>711</v>
      </c>
      <c r="D348" s="1">
        <v>-8</v>
      </c>
      <c r="E348" t="s">
        <v>0</v>
      </c>
      <c r="F348" s="2">
        <v>-143.28</v>
      </c>
      <c r="G348" t="s">
        <v>23</v>
      </c>
      <c r="I34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49" spans="1:9" x14ac:dyDescent="0.2">
      <c r="A349" s="4">
        <v>105.36</v>
      </c>
      <c r="B349" t="s">
        <v>712</v>
      </c>
      <c r="C349" t="s">
        <v>713</v>
      </c>
      <c r="D349" s="1">
        <v>-8</v>
      </c>
      <c r="E349" t="s">
        <v>0</v>
      </c>
      <c r="F349" s="2">
        <v>-842.88</v>
      </c>
      <c r="G349" t="s">
        <v>23</v>
      </c>
      <c r="I34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0" spans="1:9" x14ac:dyDescent="0.2">
      <c r="A350" s="4">
        <v>82.08</v>
      </c>
      <c r="B350" t="s">
        <v>714</v>
      </c>
      <c r="C350" t="s">
        <v>715</v>
      </c>
      <c r="D350" s="1">
        <v>-8</v>
      </c>
      <c r="E350" t="s">
        <v>0</v>
      </c>
      <c r="F350" s="2">
        <v>-656.64</v>
      </c>
      <c r="G350" t="s">
        <v>23</v>
      </c>
      <c r="I35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1" spans="1:9" x14ac:dyDescent="0.2">
      <c r="A351" s="4">
        <v>126.1725</v>
      </c>
      <c r="B351" t="s">
        <v>716</v>
      </c>
      <c r="C351" t="s">
        <v>717</v>
      </c>
      <c r="D351" s="1">
        <v>-8</v>
      </c>
      <c r="E351" t="s">
        <v>0</v>
      </c>
      <c r="F351" s="2">
        <v>-1009.38</v>
      </c>
      <c r="G351" t="s">
        <v>23</v>
      </c>
      <c r="I35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2" spans="1:9" x14ac:dyDescent="0.2">
      <c r="A352" s="4">
        <v>175.66</v>
      </c>
      <c r="B352" t="s">
        <v>718</v>
      </c>
      <c r="C352" t="s">
        <v>719</v>
      </c>
      <c r="D352" s="1">
        <v>-9</v>
      </c>
      <c r="E352" t="s">
        <v>0</v>
      </c>
      <c r="F352" s="2">
        <v>-1580.94</v>
      </c>
      <c r="G352" t="s">
        <v>23</v>
      </c>
      <c r="I35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3" spans="1:9" x14ac:dyDescent="0.2">
      <c r="A353" s="4">
        <v>72.094444444444449</v>
      </c>
      <c r="B353" t="s">
        <v>720</v>
      </c>
      <c r="C353" t="s">
        <v>721</v>
      </c>
      <c r="D353" s="1">
        <v>-9</v>
      </c>
      <c r="E353" t="s">
        <v>0</v>
      </c>
      <c r="F353" s="2">
        <v>-648.85</v>
      </c>
      <c r="G353" t="s">
        <v>23</v>
      </c>
      <c r="I35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4" spans="1:9" x14ac:dyDescent="0.2">
      <c r="A354" s="4">
        <v>84.271111111111111</v>
      </c>
      <c r="B354" t="s">
        <v>722</v>
      </c>
      <c r="C354" t="s">
        <v>723</v>
      </c>
      <c r="D354" s="1">
        <v>-9</v>
      </c>
      <c r="E354" t="s">
        <v>0</v>
      </c>
      <c r="F354" s="2">
        <v>-758.44</v>
      </c>
      <c r="G354" t="s">
        <v>23</v>
      </c>
      <c r="I35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5" spans="1:9" x14ac:dyDescent="0.2">
      <c r="A355" s="4">
        <v>58.800000000000004</v>
      </c>
      <c r="B355" t="s">
        <v>724</v>
      </c>
      <c r="C355" t="s">
        <v>725</v>
      </c>
      <c r="D355" s="1">
        <v>-9</v>
      </c>
      <c r="E355" t="s">
        <v>0</v>
      </c>
      <c r="F355" s="2">
        <v>-529.20000000000005</v>
      </c>
      <c r="G355" t="s">
        <v>23</v>
      </c>
      <c r="I35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6" spans="1:9" x14ac:dyDescent="0.2">
      <c r="A356" s="4">
        <v>24.553000000000001</v>
      </c>
      <c r="B356" t="s">
        <v>726</v>
      </c>
      <c r="C356" t="s">
        <v>727</v>
      </c>
      <c r="D356" s="1">
        <v>-10</v>
      </c>
      <c r="E356" t="s">
        <v>0</v>
      </c>
      <c r="F356" s="2">
        <v>-245.53</v>
      </c>
      <c r="G356" t="s">
        <v>23</v>
      </c>
      <c r="I35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7" spans="1:9" x14ac:dyDescent="0.2">
      <c r="A357" s="4">
        <v>39.345999999999997</v>
      </c>
      <c r="B357" t="s">
        <v>728</v>
      </c>
      <c r="C357" t="s">
        <v>729</v>
      </c>
      <c r="D357" s="1">
        <v>-10</v>
      </c>
      <c r="E357" t="s">
        <v>0</v>
      </c>
      <c r="F357" s="2">
        <v>-393.46</v>
      </c>
      <c r="G357" t="s">
        <v>23</v>
      </c>
      <c r="I35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8" spans="1:9" x14ac:dyDescent="0.2">
      <c r="A358" s="4">
        <v>109.42</v>
      </c>
      <c r="B358" t="s">
        <v>730</v>
      </c>
      <c r="C358" t="s">
        <v>731</v>
      </c>
      <c r="D358" s="1">
        <v>-10</v>
      </c>
      <c r="E358" t="s">
        <v>0</v>
      </c>
      <c r="F358" s="2">
        <v>-1094.2</v>
      </c>
      <c r="G358" t="s">
        <v>23</v>
      </c>
      <c r="I35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59" spans="1:9" x14ac:dyDescent="0.2">
      <c r="A359" s="4">
        <v>138.18</v>
      </c>
      <c r="B359" t="s">
        <v>732</v>
      </c>
      <c r="C359" t="s">
        <v>733</v>
      </c>
      <c r="D359" s="1">
        <v>-10</v>
      </c>
      <c r="E359" t="s">
        <v>0</v>
      </c>
      <c r="F359" s="2">
        <v>-1381.8</v>
      </c>
      <c r="G359" t="s">
        <v>23</v>
      </c>
      <c r="I35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0" spans="1:9" x14ac:dyDescent="0.2">
      <c r="A360" s="4">
        <v>147.22999999999999</v>
      </c>
      <c r="B360" t="s">
        <v>734</v>
      </c>
      <c r="C360" t="s">
        <v>735</v>
      </c>
      <c r="D360" s="1">
        <v>-10</v>
      </c>
      <c r="E360" t="s">
        <v>0</v>
      </c>
      <c r="F360" s="2">
        <v>-1472.3</v>
      </c>
      <c r="G360" t="s">
        <v>23</v>
      </c>
      <c r="I36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1" spans="1:9" x14ac:dyDescent="0.2">
      <c r="A361" s="4">
        <v>333.9</v>
      </c>
      <c r="B361" t="s">
        <v>736</v>
      </c>
      <c r="C361" t="s">
        <v>737</v>
      </c>
      <c r="D361" s="1">
        <v>-10</v>
      </c>
      <c r="E361" t="s">
        <v>0</v>
      </c>
      <c r="F361" s="2">
        <v>-3339</v>
      </c>
      <c r="G361" t="s">
        <v>23</v>
      </c>
      <c r="I36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2" spans="1:9" x14ac:dyDescent="0.2">
      <c r="A362" s="4">
        <v>45.891000000000005</v>
      </c>
      <c r="B362" t="s">
        <v>738</v>
      </c>
      <c r="C362" t="s">
        <v>739</v>
      </c>
      <c r="D362" s="1">
        <v>-10</v>
      </c>
      <c r="E362" t="s">
        <v>0</v>
      </c>
      <c r="F362" s="2">
        <v>-458.91</v>
      </c>
      <c r="G362" t="s">
        <v>23</v>
      </c>
      <c r="I36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3" spans="1:9" x14ac:dyDescent="0.2">
      <c r="A363" s="4">
        <v>21.330000000000002</v>
      </c>
      <c r="B363" t="s">
        <v>740</v>
      </c>
      <c r="C363" t="s">
        <v>741</v>
      </c>
      <c r="D363" s="1">
        <v>-10</v>
      </c>
      <c r="E363" t="s">
        <v>0</v>
      </c>
      <c r="F363" s="2">
        <v>-213.3</v>
      </c>
      <c r="G363" t="s">
        <v>23</v>
      </c>
      <c r="I36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4" spans="1:9" x14ac:dyDescent="0.2">
      <c r="A364" s="4">
        <v>23.619999999999997</v>
      </c>
      <c r="B364" t="s">
        <v>742</v>
      </c>
      <c r="C364" t="s">
        <v>743</v>
      </c>
      <c r="D364" s="1">
        <v>-10</v>
      </c>
      <c r="E364" t="s">
        <v>0</v>
      </c>
      <c r="F364" s="2">
        <v>-236.2</v>
      </c>
      <c r="G364" t="s">
        <v>23</v>
      </c>
      <c r="I36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5" spans="1:9" x14ac:dyDescent="0.2">
      <c r="A365" s="4">
        <v>81.08</v>
      </c>
      <c r="B365" t="s">
        <v>744</v>
      </c>
      <c r="C365" t="s">
        <v>745</v>
      </c>
      <c r="D365" s="1">
        <v>-10</v>
      </c>
      <c r="E365" t="s">
        <v>0</v>
      </c>
      <c r="F365" s="2">
        <v>-810.8</v>
      </c>
      <c r="G365" t="s">
        <v>23</v>
      </c>
      <c r="I36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6" spans="1:9" x14ac:dyDescent="0.2">
      <c r="A366" s="4">
        <v>29.547000000000004</v>
      </c>
      <c r="B366" t="s">
        <v>746</v>
      </c>
      <c r="C366" t="s">
        <v>747</v>
      </c>
      <c r="D366" s="1">
        <v>-10</v>
      </c>
      <c r="E366" t="s">
        <v>0</v>
      </c>
      <c r="F366" s="2">
        <v>-295.47000000000003</v>
      </c>
      <c r="G366" t="s">
        <v>23</v>
      </c>
      <c r="I36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7" spans="1:9" x14ac:dyDescent="0.2">
      <c r="A367" s="4">
        <v>43.45</v>
      </c>
      <c r="B367" t="s">
        <v>748</v>
      </c>
      <c r="C367" t="s">
        <v>749</v>
      </c>
      <c r="D367" s="1">
        <v>-10</v>
      </c>
      <c r="E367" t="s">
        <v>0</v>
      </c>
      <c r="F367" s="2">
        <v>-434.5</v>
      </c>
      <c r="G367" t="s">
        <v>23</v>
      </c>
      <c r="I36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8" spans="1:9" x14ac:dyDescent="0.2">
      <c r="A368" s="4">
        <v>62.55</v>
      </c>
      <c r="B368" t="s">
        <v>750</v>
      </c>
      <c r="C368" t="s">
        <v>751</v>
      </c>
      <c r="D368" s="1">
        <v>-10</v>
      </c>
      <c r="E368" t="s">
        <v>0</v>
      </c>
      <c r="F368" s="2">
        <v>-625.5</v>
      </c>
      <c r="G368" t="s">
        <v>23</v>
      </c>
      <c r="I36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69" spans="1:9" x14ac:dyDescent="0.2">
      <c r="A369" s="4">
        <v>67.61</v>
      </c>
      <c r="B369" t="s">
        <v>752</v>
      </c>
      <c r="C369" t="s">
        <v>753</v>
      </c>
      <c r="D369" s="1">
        <v>-10</v>
      </c>
      <c r="E369" t="s">
        <v>0</v>
      </c>
      <c r="F369" s="2">
        <v>-676.1</v>
      </c>
      <c r="G369" t="s">
        <v>23</v>
      </c>
      <c r="I36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0" spans="1:9" x14ac:dyDescent="0.2">
      <c r="A370" s="4">
        <v>117.1</v>
      </c>
      <c r="B370" t="s">
        <v>754</v>
      </c>
      <c r="C370" t="s">
        <v>755</v>
      </c>
      <c r="D370" s="1">
        <v>-10</v>
      </c>
      <c r="E370" t="s">
        <v>0</v>
      </c>
      <c r="F370" s="2">
        <v>-1171</v>
      </c>
      <c r="G370" t="s">
        <v>23</v>
      </c>
      <c r="I37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1" spans="1:9" x14ac:dyDescent="0.2">
      <c r="A371" s="4">
        <v>143.34</v>
      </c>
      <c r="B371" t="s">
        <v>756</v>
      </c>
      <c r="C371" t="s">
        <v>757</v>
      </c>
      <c r="D371" s="1">
        <v>-11</v>
      </c>
      <c r="E371" t="s">
        <v>0</v>
      </c>
      <c r="F371" s="2">
        <v>-1576.74</v>
      </c>
      <c r="G371" t="s">
        <v>23</v>
      </c>
      <c r="I37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2" spans="1:9" x14ac:dyDescent="0.2">
      <c r="A372" s="4">
        <v>23.63</v>
      </c>
      <c r="B372" t="s">
        <v>758</v>
      </c>
      <c r="C372" t="s">
        <v>759</v>
      </c>
      <c r="D372" s="1">
        <v>-12</v>
      </c>
      <c r="E372" t="s">
        <v>0</v>
      </c>
      <c r="F372" s="2">
        <v>-283.56</v>
      </c>
      <c r="G372" t="s">
        <v>23</v>
      </c>
      <c r="I37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3" spans="1:9" x14ac:dyDescent="0.2">
      <c r="A373" s="4">
        <v>50.930833333333332</v>
      </c>
      <c r="B373" t="s">
        <v>760</v>
      </c>
      <c r="C373" t="s">
        <v>761</v>
      </c>
      <c r="D373" s="1">
        <v>-12</v>
      </c>
      <c r="E373" t="s">
        <v>0</v>
      </c>
      <c r="F373" s="2">
        <v>-611.16999999999996</v>
      </c>
      <c r="G373" t="s">
        <v>23</v>
      </c>
      <c r="I37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4" spans="1:9" x14ac:dyDescent="0.2">
      <c r="A374" s="4">
        <v>39.959166666666668</v>
      </c>
      <c r="B374" t="s">
        <v>762</v>
      </c>
      <c r="C374" t="s">
        <v>763</v>
      </c>
      <c r="D374" s="1">
        <v>-12</v>
      </c>
      <c r="E374" t="s">
        <v>0</v>
      </c>
      <c r="F374" s="2">
        <v>-479.51</v>
      </c>
      <c r="G374" t="s">
        <v>23</v>
      </c>
      <c r="I37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5" spans="1:9" x14ac:dyDescent="0.2">
      <c r="A375" s="4">
        <v>108.23</v>
      </c>
      <c r="B375" t="s">
        <v>764</v>
      </c>
      <c r="C375" t="s">
        <v>765</v>
      </c>
      <c r="D375" s="1">
        <v>-12</v>
      </c>
      <c r="E375" t="s">
        <v>0</v>
      </c>
      <c r="F375" s="2">
        <v>-1298.76</v>
      </c>
      <c r="G375" t="s">
        <v>23</v>
      </c>
      <c r="I37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6" spans="1:9" x14ac:dyDescent="0.2">
      <c r="A376" s="4">
        <v>66.614166666666662</v>
      </c>
      <c r="B376" t="s">
        <v>766</v>
      </c>
      <c r="C376" t="s">
        <v>767</v>
      </c>
      <c r="D376" s="1">
        <v>-12</v>
      </c>
      <c r="E376" t="s">
        <v>0</v>
      </c>
      <c r="F376" s="2">
        <v>-799.37</v>
      </c>
      <c r="G376" t="s">
        <v>23</v>
      </c>
      <c r="I37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7" spans="1:9" x14ac:dyDescent="0.2">
      <c r="A377" s="4">
        <v>34.06</v>
      </c>
      <c r="B377" t="s">
        <v>768</v>
      </c>
      <c r="C377" t="s">
        <v>769</v>
      </c>
      <c r="D377" s="1">
        <v>-12</v>
      </c>
      <c r="E377" t="s">
        <v>0</v>
      </c>
      <c r="F377" s="2">
        <v>-408.72</v>
      </c>
      <c r="G377" t="s">
        <v>23</v>
      </c>
      <c r="I37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8" spans="1:9" x14ac:dyDescent="0.2">
      <c r="A378" s="4">
        <v>13.428333333333333</v>
      </c>
      <c r="B378" t="s">
        <v>770</v>
      </c>
      <c r="C378" t="s">
        <v>771</v>
      </c>
      <c r="D378" s="1">
        <v>-12</v>
      </c>
      <c r="E378" t="s">
        <v>0</v>
      </c>
      <c r="F378" s="2">
        <v>-161.13999999999999</v>
      </c>
      <c r="G378" t="s">
        <v>23</v>
      </c>
      <c r="I37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79" spans="1:9" x14ac:dyDescent="0.2">
      <c r="A379" s="4">
        <v>31.926666666666666</v>
      </c>
      <c r="B379" t="s">
        <v>772</v>
      </c>
      <c r="C379" t="s">
        <v>773</v>
      </c>
      <c r="D379" s="1">
        <v>-12</v>
      </c>
      <c r="E379" t="s">
        <v>0</v>
      </c>
      <c r="F379" s="2">
        <v>-383.12</v>
      </c>
      <c r="G379" t="s">
        <v>23</v>
      </c>
      <c r="I37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0" spans="1:9" x14ac:dyDescent="0.2">
      <c r="A380" s="4">
        <v>10.202500000000001</v>
      </c>
      <c r="B380" t="s">
        <v>774</v>
      </c>
      <c r="C380" t="s">
        <v>775</v>
      </c>
      <c r="D380" s="1">
        <v>-12</v>
      </c>
      <c r="E380" t="s">
        <v>0</v>
      </c>
      <c r="F380" s="2">
        <v>-122.43</v>
      </c>
      <c r="G380" t="s">
        <v>23</v>
      </c>
      <c r="I38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1" spans="1:9" x14ac:dyDescent="0.2">
      <c r="A381" s="4">
        <v>33.080833333333338</v>
      </c>
      <c r="B381" t="s">
        <v>776</v>
      </c>
      <c r="C381" t="s">
        <v>777</v>
      </c>
      <c r="D381" s="1">
        <v>-12</v>
      </c>
      <c r="E381" t="s">
        <v>0</v>
      </c>
      <c r="F381" s="2">
        <v>-396.97</v>
      </c>
      <c r="G381" t="s">
        <v>23</v>
      </c>
      <c r="I38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2" spans="1:9" x14ac:dyDescent="0.2">
      <c r="A382" s="4">
        <v>108.23</v>
      </c>
      <c r="B382" t="s">
        <v>778</v>
      </c>
      <c r="C382" t="s">
        <v>779</v>
      </c>
      <c r="D382" s="1">
        <v>-12</v>
      </c>
      <c r="E382" t="s">
        <v>0</v>
      </c>
      <c r="F382" s="2">
        <v>-1298.76</v>
      </c>
      <c r="G382" t="s">
        <v>23</v>
      </c>
      <c r="I38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3" spans="1:9" x14ac:dyDescent="0.2">
      <c r="A383" s="4">
        <v>37.289166666666667</v>
      </c>
      <c r="B383" t="s">
        <v>780</v>
      </c>
      <c r="C383" t="s">
        <v>781</v>
      </c>
      <c r="D383" s="1">
        <v>-12</v>
      </c>
      <c r="E383" t="s">
        <v>0</v>
      </c>
      <c r="F383" s="2">
        <v>-447.47</v>
      </c>
      <c r="G383" t="s">
        <v>23</v>
      </c>
      <c r="I38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4" spans="1:9" x14ac:dyDescent="0.2">
      <c r="A384" s="4">
        <v>125.51916666666666</v>
      </c>
      <c r="B384" t="s">
        <v>782</v>
      </c>
      <c r="C384" t="s">
        <v>783</v>
      </c>
      <c r="D384" s="1">
        <v>-12</v>
      </c>
      <c r="E384" t="s">
        <v>0</v>
      </c>
      <c r="F384" s="2">
        <v>-1506.23</v>
      </c>
      <c r="G384" t="s">
        <v>23</v>
      </c>
      <c r="I38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5" spans="1:9" x14ac:dyDescent="0.2">
      <c r="A385" s="4">
        <v>40.22</v>
      </c>
      <c r="B385" t="s">
        <v>784</v>
      </c>
      <c r="C385" t="s">
        <v>785</v>
      </c>
      <c r="D385" s="1">
        <v>-12</v>
      </c>
      <c r="E385" t="s">
        <v>0</v>
      </c>
      <c r="F385" s="2">
        <v>-482.64</v>
      </c>
      <c r="G385" t="s">
        <v>23</v>
      </c>
      <c r="I38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6" spans="1:9" x14ac:dyDescent="0.2">
      <c r="A386" s="4">
        <v>40.719166666666666</v>
      </c>
      <c r="B386" t="s">
        <v>786</v>
      </c>
      <c r="C386" t="s">
        <v>787</v>
      </c>
      <c r="D386" s="1">
        <v>-12</v>
      </c>
      <c r="E386" t="s">
        <v>0</v>
      </c>
      <c r="F386" s="2">
        <v>-488.63</v>
      </c>
      <c r="G386" t="s">
        <v>23</v>
      </c>
      <c r="I38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7" spans="1:9" x14ac:dyDescent="0.2">
      <c r="A387" s="4">
        <v>8.4</v>
      </c>
      <c r="B387" t="s">
        <v>788</v>
      </c>
      <c r="C387" t="s">
        <v>789</v>
      </c>
      <c r="D387" s="1">
        <v>-12</v>
      </c>
      <c r="E387" t="s">
        <v>0</v>
      </c>
      <c r="F387" s="2">
        <v>-100.8</v>
      </c>
      <c r="G387" t="s">
        <v>23</v>
      </c>
      <c r="I38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12</v>
      </c>
    </row>
    <row r="388" spans="1:9" x14ac:dyDescent="0.2">
      <c r="A388" s="4">
        <v>37.288333333333334</v>
      </c>
      <c r="B388" t="s">
        <v>790</v>
      </c>
      <c r="C388" t="s">
        <v>791</v>
      </c>
      <c r="D388" s="1">
        <v>-12</v>
      </c>
      <c r="E388" t="s">
        <v>0</v>
      </c>
      <c r="F388" s="2">
        <v>-447.46</v>
      </c>
      <c r="G388" t="s">
        <v>23</v>
      </c>
      <c r="I38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89" spans="1:9" x14ac:dyDescent="0.2">
      <c r="A389" s="4">
        <v>44.379166666666663</v>
      </c>
      <c r="B389" t="s">
        <v>792</v>
      </c>
      <c r="C389" t="s">
        <v>793</v>
      </c>
      <c r="D389" s="1">
        <v>-12</v>
      </c>
      <c r="E389" t="s">
        <v>0</v>
      </c>
      <c r="F389" s="2">
        <v>-532.54999999999995</v>
      </c>
      <c r="G389" t="s">
        <v>23</v>
      </c>
      <c r="I38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0" spans="1:9" x14ac:dyDescent="0.2">
      <c r="A390" s="4">
        <v>38.369999999999997</v>
      </c>
      <c r="B390" t="s">
        <v>794</v>
      </c>
      <c r="C390" t="s">
        <v>795</v>
      </c>
      <c r="D390" s="1">
        <v>-12</v>
      </c>
      <c r="E390" t="s">
        <v>0</v>
      </c>
      <c r="F390" s="2">
        <v>-460.44</v>
      </c>
      <c r="G390" t="s">
        <v>23</v>
      </c>
      <c r="I39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1" spans="1:9" x14ac:dyDescent="0.2">
      <c r="A391" s="4">
        <v>101.44166666666666</v>
      </c>
      <c r="B391" t="s">
        <v>796</v>
      </c>
      <c r="C391" t="s">
        <v>797</v>
      </c>
      <c r="D391" s="1">
        <v>-12</v>
      </c>
      <c r="E391" t="s">
        <v>0</v>
      </c>
      <c r="F391" s="2">
        <v>-1217.3</v>
      </c>
      <c r="G391" t="s">
        <v>23</v>
      </c>
      <c r="I39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2" spans="1:9" x14ac:dyDescent="0.2">
      <c r="A392" s="4">
        <v>50.46</v>
      </c>
      <c r="B392" t="s">
        <v>798</v>
      </c>
      <c r="C392" t="s">
        <v>799</v>
      </c>
      <c r="D392" s="1">
        <v>-12</v>
      </c>
      <c r="E392" t="s">
        <v>0</v>
      </c>
      <c r="F392" s="2">
        <v>-605.52</v>
      </c>
      <c r="G392" t="s">
        <v>23</v>
      </c>
      <c r="I39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3" spans="1:9" x14ac:dyDescent="0.2">
      <c r="A393" s="4">
        <v>65.12166666666667</v>
      </c>
      <c r="B393" t="s">
        <v>800</v>
      </c>
      <c r="C393" t="s">
        <v>801</v>
      </c>
      <c r="D393" s="1">
        <v>-12</v>
      </c>
      <c r="E393" t="s">
        <v>0</v>
      </c>
      <c r="F393" s="2">
        <v>-781.46</v>
      </c>
      <c r="G393" t="s">
        <v>23</v>
      </c>
      <c r="I39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4" spans="1:9" x14ac:dyDescent="0.2">
      <c r="A394" s="4">
        <v>198.70000000000002</v>
      </c>
      <c r="B394" t="s">
        <v>802</v>
      </c>
      <c r="C394" t="s">
        <v>803</v>
      </c>
      <c r="D394" s="1">
        <v>-12</v>
      </c>
      <c r="E394" t="s">
        <v>0</v>
      </c>
      <c r="F394" s="2">
        <v>-2384.4</v>
      </c>
      <c r="G394" t="s">
        <v>23</v>
      </c>
      <c r="I39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5" spans="1:9" x14ac:dyDescent="0.2">
      <c r="A395" s="4">
        <v>22.86</v>
      </c>
      <c r="B395" t="s">
        <v>804</v>
      </c>
      <c r="C395" t="s">
        <v>805</v>
      </c>
      <c r="D395" s="1">
        <v>-12</v>
      </c>
      <c r="E395" t="s">
        <v>0</v>
      </c>
      <c r="F395" s="2">
        <v>-274.32</v>
      </c>
      <c r="G395" t="s">
        <v>23</v>
      </c>
      <c r="I39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6" spans="1:9" x14ac:dyDescent="0.2">
      <c r="A396" s="4">
        <v>126.35000000000001</v>
      </c>
      <c r="B396" t="s">
        <v>806</v>
      </c>
      <c r="C396" t="s">
        <v>807</v>
      </c>
      <c r="D396" s="1">
        <v>-12</v>
      </c>
      <c r="E396" t="s">
        <v>0</v>
      </c>
      <c r="F396" s="2">
        <v>-1516.2</v>
      </c>
      <c r="G396" t="s">
        <v>23</v>
      </c>
      <c r="I39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7" spans="1:9" x14ac:dyDescent="0.2">
      <c r="A397" s="4">
        <v>148.91999999999999</v>
      </c>
      <c r="B397" t="s">
        <v>808</v>
      </c>
      <c r="C397" t="s">
        <v>809</v>
      </c>
      <c r="D397" s="1">
        <v>-12</v>
      </c>
      <c r="E397" t="s">
        <v>0</v>
      </c>
      <c r="F397" s="2">
        <v>-1787.04</v>
      </c>
      <c r="G397" t="s">
        <v>23</v>
      </c>
      <c r="I39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8" spans="1:9" x14ac:dyDescent="0.2">
      <c r="A398" s="4">
        <v>44.849166666666669</v>
      </c>
      <c r="B398" t="s">
        <v>810</v>
      </c>
      <c r="C398" t="s">
        <v>811</v>
      </c>
      <c r="D398" s="1">
        <v>-12</v>
      </c>
      <c r="E398" t="s">
        <v>0</v>
      </c>
      <c r="F398" s="2">
        <v>-538.19000000000005</v>
      </c>
      <c r="G398" t="s">
        <v>23</v>
      </c>
      <c r="I39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399" spans="1:9" x14ac:dyDescent="0.2">
      <c r="A399" s="4">
        <v>37.199999999999996</v>
      </c>
      <c r="B399" t="s">
        <v>812</v>
      </c>
      <c r="C399" t="s">
        <v>813</v>
      </c>
      <c r="D399" s="1">
        <v>-12</v>
      </c>
      <c r="E399" t="s">
        <v>0</v>
      </c>
      <c r="F399" s="2">
        <v>-446.4</v>
      </c>
      <c r="G399" t="s">
        <v>23</v>
      </c>
      <c r="I39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0" spans="1:9" x14ac:dyDescent="0.2">
      <c r="A400" s="4">
        <v>14.8825</v>
      </c>
      <c r="B400" t="s">
        <v>814</v>
      </c>
      <c r="C400" t="s">
        <v>815</v>
      </c>
      <c r="D400" s="1">
        <v>-12</v>
      </c>
      <c r="E400" t="s">
        <v>0</v>
      </c>
      <c r="F400" s="2">
        <v>-178.59</v>
      </c>
      <c r="G400" t="s">
        <v>23</v>
      </c>
      <c r="I40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1" spans="1:9" x14ac:dyDescent="0.2">
      <c r="A401" s="4">
        <v>50.98</v>
      </c>
      <c r="B401" t="s">
        <v>816</v>
      </c>
      <c r="C401" t="s">
        <v>817</v>
      </c>
      <c r="D401" s="1">
        <v>-12</v>
      </c>
      <c r="E401" t="s">
        <v>0</v>
      </c>
      <c r="F401" s="2">
        <v>-611.76</v>
      </c>
      <c r="G401" t="s">
        <v>23</v>
      </c>
      <c r="I40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2" spans="1:9" x14ac:dyDescent="0.2">
      <c r="A402" s="4">
        <v>22.23</v>
      </c>
      <c r="B402" t="s">
        <v>818</v>
      </c>
      <c r="C402" t="s">
        <v>819</v>
      </c>
      <c r="D402" s="1">
        <v>-12</v>
      </c>
      <c r="E402" t="s">
        <v>0</v>
      </c>
      <c r="F402" s="2">
        <v>-266.76</v>
      </c>
      <c r="G402" t="s">
        <v>23</v>
      </c>
      <c r="I40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3" spans="1:9" x14ac:dyDescent="0.2">
      <c r="A403" s="4">
        <v>13.63</v>
      </c>
      <c r="B403" t="s">
        <v>820</v>
      </c>
      <c r="C403" t="s">
        <v>821</v>
      </c>
      <c r="D403" s="1">
        <v>-12</v>
      </c>
      <c r="E403" t="s">
        <v>0</v>
      </c>
      <c r="F403" s="2">
        <v>-163.56</v>
      </c>
      <c r="G403" t="s">
        <v>23</v>
      </c>
      <c r="I40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4" spans="1:9" x14ac:dyDescent="0.2">
      <c r="A404" s="4">
        <v>13.63</v>
      </c>
      <c r="B404" t="s">
        <v>822</v>
      </c>
      <c r="C404" t="s">
        <v>823</v>
      </c>
      <c r="D404" s="1">
        <v>-12</v>
      </c>
      <c r="E404" t="s">
        <v>0</v>
      </c>
      <c r="F404" s="2">
        <v>-163.56</v>
      </c>
      <c r="G404" t="s">
        <v>23</v>
      </c>
      <c r="I40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5" spans="1:9" x14ac:dyDescent="0.2">
      <c r="A405" s="4">
        <v>113.71</v>
      </c>
      <c r="B405" t="s">
        <v>824</v>
      </c>
      <c r="C405" t="s">
        <v>825</v>
      </c>
      <c r="D405" s="1">
        <v>-12</v>
      </c>
      <c r="E405" t="s">
        <v>0</v>
      </c>
      <c r="F405" s="2">
        <v>-1364.52</v>
      </c>
      <c r="G405" t="s">
        <v>23</v>
      </c>
      <c r="I40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6" spans="1:9" x14ac:dyDescent="0.2">
      <c r="A406" s="4">
        <v>16.731666666666666</v>
      </c>
      <c r="B406" t="s">
        <v>826</v>
      </c>
      <c r="C406" t="s">
        <v>827</v>
      </c>
      <c r="D406" s="1">
        <v>-12</v>
      </c>
      <c r="E406" t="s">
        <v>0</v>
      </c>
      <c r="F406" s="2">
        <v>-200.78</v>
      </c>
      <c r="G406" t="s">
        <v>23</v>
      </c>
      <c r="I40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7" spans="1:9" x14ac:dyDescent="0.2">
      <c r="A407" s="4">
        <v>14.4</v>
      </c>
      <c r="B407" t="s">
        <v>828</v>
      </c>
      <c r="C407" t="s">
        <v>829</v>
      </c>
      <c r="D407" s="1">
        <v>-12</v>
      </c>
      <c r="E407" t="s">
        <v>0</v>
      </c>
      <c r="F407" s="2">
        <v>-172.8</v>
      </c>
      <c r="G407" t="s">
        <v>23</v>
      </c>
      <c r="I40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8" spans="1:9" x14ac:dyDescent="0.2">
      <c r="A408" s="4">
        <v>57.43</v>
      </c>
      <c r="B408" t="s">
        <v>830</v>
      </c>
      <c r="C408" t="s">
        <v>831</v>
      </c>
      <c r="D408" s="1">
        <v>-12</v>
      </c>
      <c r="E408" t="s">
        <v>0</v>
      </c>
      <c r="F408" s="2">
        <v>-689.16</v>
      </c>
      <c r="G408" t="s">
        <v>23</v>
      </c>
      <c r="I40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09" spans="1:9" x14ac:dyDescent="0.2">
      <c r="A409" s="4">
        <v>179.45749999999998</v>
      </c>
      <c r="B409" t="s">
        <v>832</v>
      </c>
      <c r="C409" t="s">
        <v>833</v>
      </c>
      <c r="D409" s="1">
        <v>-12</v>
      </c>
      <c r="E409" t="s">
        <v>0</v>
      </c>
      <c r="F409" s="2">
        <v>-2153.4899999999998</v>
      </c>
      <c r="G409" t="s">
        <v>23</v>
      </c>
      <c r="I40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0" spans="1:9" x14ac:dyDescent="0.2">
      <c r="A410" s="4">
        <v>345.98</v>
      </c>
      <c r="B410" t="s">
        <v>834</v>
      </c>
      <c r="C410" t="s">
        <v>835</v>
      </c>
      <c r="D410" s="1">
        <v>-12</v>
      </c>
      <c r="E410" t="s">
        <v>0</v>
      </c>
      <c r="F410" s="2">
        <v>-4151.76</v>
      </c>
      <c r="G410" t="s">
        <v>23</v>
      </c>
      <c r="I41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1" spans="1:9" x14ac:dyDescent="0.2">
      <c r="A411" s="4">
        <v>21.431666666666668</v>
      </c>
      <c r="B411" t="s">
        <v>836</v>
      </c>
      <c r="C411" t="s">
        <v>837</v>
      </c>
      <c r="D411" s="1">
        <v>-12</v>
      </c>
      <c r="E411" t="s">
        <v>0</v>
      </c>
      <c r="F411" s="2">
        <v>-257.18</v>
      </c>
      <c r="G411" t="s">
        <v>23</v>
      </c>
      <c r="I41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2" spans="1:9" x14ac:dyDescent="0.2">
      <c r="A412" s="4">
        <v>125.10000000000001</v>
      </c>
      <c r="B412" t="s">
        <v>838</v>
      </c>
      <c r="C412" t="s">
        <v>839</v>
      </c>
      <c r="D412" s="1">
        <v>-12</v>
      </c>
      <c r="E412" t="s">
        <v>0</v>
      </c>
      <c r="F412" s="2">
        <v>-1501.2</v>
      </c>
      <c r="G412" t="s">
        <v>23</v>
      </c>
      <c r="I41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3" spans="1:9" x14ac:dyDescent="0.2">
      <c r="A413" s="4">
        <v>164.09</v>
      </c>
      <c r="B413" t="s">
        <v>840</v>
      </c>
      <c r="C413" t="s">
        <v>841</v>
      </c>
      <c r="D413" s="1">
        <v>-12</v>
      </c>
      <c r="E413" t="s">
        <v>0</v>
      </c>
      <c r="F413" s="2">
        <v>-1969.08</v>
      </c>
      <c r="G413" t="s">
        <v>23</v>
      </c>
      <c r="I41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4" spans="1:9" x14ac:dyDescent="0.2">
      <c r="A414" s="4">
        <v>21.689999999999998</v>
      </c>
      <c r="B414" t="s">
        <v>842</v>
      </c>
      <c r="C414" t="s">
        <v>843</v>
      </c>
      <c r="D414" s="1">
        <v>-12</v>
      </c>
      <c r="E414" t="s">
        <v>0</v>
      </c>
      <c r="F414" s="2">
        <v>-260.27999999999997</v>
      </c>
      <c r="G414" t="s">
        <v>23</v>
      </c>
      <c r="I41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5" spans="1:9" x14ac:dyDescent="0.2">
      <c r="A415" s="4">
        <v>95</v>
      </c>
      <c r="B415" t="s">
        <v>844</v>
      </c>
      <c r="C415" t="s">
        <v>845</v>
      </c>
      <c r="D415" s="1">
        <v>-12</v>
      </c>
      <c r="E415" t="s">
        <v>0</v>
      </c>
      <c r="F415" s="2">
        <v>-1140</v>
      </c>
      <c r="G415" t="s">
        <v>23</v>
      </c>
      <c r="I41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6" spans="1:9" x14ac:dyDescent="0.2">
      <c r="A416" s="4">
        <v>102.60000000000001</v>
      </c>
      <c r="B416" t="s">
        <v>846</v>
      </c>
      <c r="C416" t="s">
        <v>847</v>
      </c>
      <c r="D416" s="1">
        <v>-12</v>
      </c>
      <c r="E416" t="s">
        <v>0</v>
      </c>
      <c r="F416" s="2">
        <v>-1231.2</v>
      </c>
      <c r="G416" t="s">
        <v>23</v>
      </c>
      <c r="I41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7" spans="1:9" x14ac:dyDescent="0.2">
      <c r="A417" s="4">
        <v>37.32</v>
      </c>
      <c r="B417" t="s">
        <v>848</v>
      </c>
      <c r="C417" t="s">
        <v>849</v>
      </c>
      <c r="D417" s="1">
        <v>-12</v>
      </c>
      <c r="E417" t="s">
        <v>0</v>
      </c>
      <c r="F417" s="2">
        <v>-447.84</v>
      </c>
      <c r="G417" t="s">
        <v>23</v>
      </c>
      <c r="I41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8" spans="1:9" x14ac:dyDescent="0.2">
      <c r="A418" s="4">
        <v>37.134999999999998</v>
      </c>
      <c r="B418" t="s">
        <v>850</v>
      </c>
      <c r="C418" t="s">
        <v>851</v>
      </c>
      <c r="D418" s="1">
        <v>-12</v>
      </c>
      <c r="E418" t="s">
        <v>0</v>
      </c>
      <c r="F418" s="2">
        <v>-445.62</v>
      </c>
      <c r="G418" t="s">
        <v>23</v>
      </c>
      <c r="I41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19" spans="1:9" x14ac:dyDescent="0.2">
      <c r="A419" s="4">
        <v>33.229999999999997</v>
      </c>
      <c r="B419" t="s">
        <v>852</v>
      </c>
      <c r="C419" t="s">
        <v>853</v>
      </c>
      <c r="D419" s="1">
        <v>-12</v>
      </c>
      <c r="E419" t="s">
        <v>0</v>
      </c>
      <c r="F419" s="2">
        <v>-398.76</v>
      </c>
      <c r="G419" t="s">
        <v>23</v>
      </c>
      <c r="I41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0" spans="1:9" x14ac:dyDescent="0.2">
      <c r="A420" s="4">
        <v>17.41</v>
      </c>
      <c r="B420" t="s">
        <v>854</v>
      </c>
      <c r="C420" t="s">
        <v>855</v>
      </c>
      <c r="D420" s="1">
        <v>-12</v>
      </c>
      <c r="E420" t="s">
        <v>0</v>
      </c>
      <c r="F420" s="2">
        <v>-208.92</v>
      </c>
      <c r="G420" t="s">
        <v>23</v>
      </c>
      <c r="I42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1" spans="1:9" x14ac:dyDescent="0.2">
      <c r="A421" s="4">
        <v>20.07</v>
      </c>
      <c r="B421" t="s">
        <v>856</v>
      </c>
      <c r="C421" t="s">
        <v>857</v>
      </c>
      <c r="D421" s="1">
        <v>-12</v>
      </c>
      <c r="E421" t="s">
        <v>0</v>
      </c>
      <c r="F421" s="2">
        <v>-240.84</v>
      </c>
      <c r="G421" t="s">
        <v>23</v>
      </c>
      <c r="I42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2" spans="1:9" x14ac:dyDescent="0.2">
      <c r="A422" s="4">
        <v>116.86</v>
      </c>
      <c r="B422" t="s">
        <v>858</v>
      </c>
      <c r="C422" t="s">
        <v>859</v>
      </c>
      <c r="D422" s="1">
        <v>-12</v>
      </c>
      <c r="E422" t="s">
        <v>0</v>
      </c>
      <c r="F422" s="2">
        <v>-1402.32</v>
      </c>
      <c r="G422" t="s">
        <v>23</v>
      </c>
      <c r="I42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3" spans="1:9" x14ac:dyDescent="0.2">
      <c r="A423" s="4">
        <v>39.800000000000004</v>
      </c>
      <c r="B423" t="s">
        <v>860</v>
      </c>
      <c r="C423" t="s">
        <v>861</v>
      </c>
      <c r="D423" s="1">
        <v>-12</v>
      </c>
      <c r="E423" t="s">
        <v>0</v>
      </c>
      <c r="F423" s="2">
        <v>-477.6</v>
      </c>
      <c r="G423" t="s">
        <v>23</v>
      </c>
      <c r="I42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4" spans="1:9" x14ac:dyDescent="0.2">
      <c r="A424" s="4">
        <v>13.270000000000001</v>
      </c>
      <c r="B424" t="s">
        <v>862</v>
      </c>
      <c r="C424" t="s">
        <v>863</v>
      </c>
      <c r="D424" s="1">
        <v>-12</v>
      </c>
      <c r="E424" t="s">
        <v>0</v>
      </c>
      <c r="F424" s="2">
        <v>-159.24</v>
      </c>
      <c r="G424" t="s">
        <v>23</v>
      </c>
      <c r="I42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5" spans="1:9" x14ac:dyDescent="0.2">
      <c r="A425" s="4">
        <v>158.41999999999999</v>
      </c>
      <c r="B425" t="s">
        <v>864</v>
      </c>
      <c r="C425" t="s">
        <v>865</v>
      </c>
      <c r="D425" s="1">
        <v>-12</v>
      </c>
      <c r="E425" t="s">
        <v>0</v>
      </c>
      <c r="F425" s="2">
        <v>-1901.04</v>
      </c>
      <c r="G425" t="s">
        <v>23</v>
      </c>
      <c r="I42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6" spans="1:9" x14ac:dyDescent="0.2">
      <c r="A426" s="4">
        <v>52.074166666666663</v>
      </c>
      <c r="B426" t="s">
        <v>866</v>
      </c>
      <c r="C426" t="s">
        <v>867</v>
      </c>
      <c r="D426" s="1">
        <v>-12</v>
      </c>
      <c r="E426" t="s">
        <v>0</v>
      </c>
      <c r="F426" s="2">
        <v>-624.89</v>
      </c>
      <c r="G426" t="s">
        <v>23</v>
      </c>
      <c r="I42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7" spans="1:9" x14ac:dyDescent="0.2">
      <c r="A427" s="4">
        <v>20.49</v>
      </c>
      <c r="B427" t="s">
        <v>868</v>
      </c>
      <c r="C427" t="s">
        <v>869</v>
      </c>
      <c r="D427" s="1">
        <v>-12</v>
      </c>
      <c r="E427" t="s">
        <v>0</v>
      </c>
      <c r="F427" s="2">
        <v>-245.88</v>
      </c>
      <c r="G427" t="s">
        <v>23</v>
      </c>
      <c r="I42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8" spans="1:9" x14ac:dyDescent="0.2">
      <c r="A428" s="4">
        <v>37.800000000000004</v>
      </c>
      <c r="B428" t="s">
        <v>870</v>
      </c>
      <c r="C428" t="s">
        <v>871</v>
      </c>
      <c r="D428" s="1">
        <v>-12</v>
      </c>
      <c r="E428" t="s">
        <v>0</v>
      </c>
      <c r="F428" s="2">
        <v>-453.6</v>
      </c>
      <c r="G428" t="s">
        <v>23</v>
      </c>
      <c r="I42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29" spans="1:9" x14ac:dyDescent="0.2">
      <c r="A429" s="4">
        <v>141.6</v>
      </c>
      <c r="B429" t="s">
        <v>872</v>
      </c>
      <c r="C429" t="s">
        <v>873</v>
      </c>
      <c r="D429" s="1">
        <v>-12</v>
      </c>
      <c r="E429" t="s">
        <v>0</v>
      </c>
      <c r="F429" s="2">
        <v>-1699.2</v>
      </c>
      <c r="G429" t="s">
        <v>23</v>
      </c>
      <c r="I42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0" spans="1:9" x14ac:dyDescent="0.2">
      <c r="A430" s="4">
        <v>61.550000000000004</v>
      </c>
      <c r="B430" t="s">
        <v>874</v>
      </c>
      <c r="C430" t="s">
        <v>875</v>
      </c>
      <c r="D430" s="1">
        <v>-12</v>
      </c>
      <c r="E430" t="s">
        <v>0</v>
      </c>
      <c r="F430" s="2">
        <v>-738.6</v>
      </c>
      <c r="G430" t="s">
        <v>23</v>
      </c>
      <c r="I43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1" spans="1:9" x14ac:dyDescent="0.2">
      <c r="A431" s="4">
        <v>94.39</v>
      </c>
      <c r="B431" t="s">
        <v>876</v>
      </c>
      <c r="C431" t="s">
        <v>877</v>
      </c>
      <c r="D431" s="1">
        <v>-12</v>
      </c>
      <c r="E431" t="s">
        <v>0</v>
      </c>
      <c r="F431" s="2">
        <v>-1132.68</v>
      </c>
      <c r="G431" t="s">
        <v>23</v>
      </c>
      <c r="I43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2" spans="1:9" x14ac:dyDescent="0.2">
      <c r="A432" s="4">
        <v>30.59</v>
      </c>
      <c r="B432" t="s">
        <v>878</v>
      </c>
      <c r="C432" t="s">
        <v>879</v>
      </c>
      <c r="D432" s="1">
        <v>-12</v>
      </c>
      <c r="E432" t="s">
        <v>0</v>
      </c>
      <c r="F432" s="2">
        <v>-367.08</v>
      </c>
      <c r="G432" t="s">
        <v>23</v>
      </c>
      <c r="I43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3" spans="1:9" x14ac:dyDescent="0.2">
      <c r="A433" s="4">
        <v>302.16000000000003</v>
      </c>
      <c r="B433" t="s">
        <v>880</v>
      </c>
      <c r="C433" t="s">
        <v>881</v>
      </c>
      <c r="D433" s="1">
        <v>-12</v>
      </c>
      <c r="E433" t="s">
        <v>0</v>
      </c>
      <c r="F433" s="2">
        <v>-3625.92</v>
      </c>
      <c r="G433" t="s">
        <v>23</v>
      </c>
      <c r="I43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4" spans="1:9" x14ac:dyDescent="0.2">
      <c r="A434" s="4">
        <v>25.42</v>
      </c>
      <c r="B434" t="s">
        <v>882</v>
      </c>
      <c r="C434" t="s">
        <v>883</v>
      </c>
      <c r="D434" s="1">
        <v>-12</v>
      </c>
      <c r="E434" t="s">
        <v>0</v>
      </c>
      <c r="F434" s="2">
        <v>-305.04000000000002</v>
      </c>
      <c r="G434" t="s">
        <v>23</v>
      </c>
      <c r="I43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5" spans="1:9" x14ac:dyDescent="0.2">
      <c r="A435" s="4">
        <v>88.39</v>
      </c>
      <c r="B435" t="s">
        <v>884</v>
      </c>
      <c r="C435" t="s">
        <v>885</v>
      </c>
      <c r="D435" s="1">
        <v>-14</v>
      </c>
      <c r="E435" t="s">
        <v>0</v>
      </c>
      <c r="F435" s="2">
        <v>-1237.46</v>
      </c>
      <c r="G435" t="s">
        <v>23</v>
      </c>
      <c r="I43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6" spans="1:9" x14ac:dyDescent="0.2">
      <c r="A436" s="4">
        <v>144</v>
      </c>
      <c r="B436" t="s">
        <v>886</v>
      </c>
      <c r="C436" t="s">
        <v>887</v>
      </c>
      <c r="D436" s="1">
        <v>-14</v>
      </c>
      <c r="E436" t="s">
        <v>0</v>
      </c>
      <c r="F436" s="2">
        <v>-2016</v>
      </c>
      <c r="G436" t="s">
        <v>23</v>
      </c>
      <c r="I43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7" spans="1:9" x14ac:dyDescent="0.2">
      <c r="A437" s="4">
        <v>19.297857142857143</v>
      </c>
      <c r="B437" t="s">
        <v>888</v>
      </c>
      <c r="C437" t="s">
        <v>889</v>
      </c>
      <c r="D437" s="1">
        <v>-14</v>
      </c>
      <c r="E437" t="s">
        <v>0</v>
      </c>
      <c r="F437" s="2">
        <v>-270.17</v>
      </c>
      <c r="G437" t="s">
        <v>23</v>
      </c>
      <c r="I43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8" spans="1:9" x14ac:dyDescent="0.2">
      <c r="A438" s="4">
        <v>85</v>
      </c>
      <c r="B438" t="s">
        <v>890</v>
      </c>
      <c r="C438" t="s">
        <v>891</v>
      </c>
      <c r="D438" s="1">
        <v>-14</v>
      </c>
      <c r="E438" t="s">
        <v>0</v>
      </c>
      <c r="F438" s="2">
        <v>-1190</v>
      </c>
      <c r="G438" t="s">
        <v>23</v>
      </c>
      <c r="I43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39" spans="1:9" x14ac:dyDescent="0.2">
      <c r="A439" s="4">
        <v>14.171333333333333</v>
      </c>
      <c r="B439" t="s">
        <v>892</v>
      </c>
      <c r="C439" t="s">
        <v>893</v>
      </c>
      <c r="D439" s="1">
        <v>-15</v>
      </c>
      <c r="E439" t="s">
        <v>0</v>
      </c>
      <c r="F439" s="2">
        <v>-212.57</v>
      </c>
      <c r="G439" t="s">
        <v>23</v>
      </c>
      <c r="I43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15</v>
      </c>
    </row>
    <row r="440" spans="1:9" x14ac:dyDescent="0.2">
      <c r="A440" s="4">
        <v>33.185333333333332</v>
      </c>
      <c r="B440" t="s">
        <v>894</v>
      </c>
      <c r="C440" t="s">
        <v>895</v>
      </c>
      <c r="D440" s="1">
        <v>-15</v>
      </c>
      <c r="E440" t="s">
        <v>0</v>
      </c>
      <c r="F440" s="2">
        <v>-497.78</v>
      </c>
      <c r="G440" t="s">
        <v>23</v>
      </c>
      <c r="I44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1" spans="1:9" x14ac:dyDescent="0.2">
      <c r="A441" s="4">
        <v>51.143999999999998</v>
      </c>
      <c r="B441" t="s">
        <v>896</v>
      </c>
      <c r="C441" t="s">
        <v>897</v>
      </c>
      <c r="D441" s="1">
        <v>-15</v>
      </c>
      <c r="E441" t="s">
        <v>0</v>
      </c>
      <c r="F441" s="2">
        <v>-767.16</v>
      </c>
      <c r="G441" t="s">
        <v>23</v>
      </c>
      <c r="I44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2" spans="1:9" x14ac:dyDescent="0.2">
      <c r="A442" s="4">
        <v>22.2</v>
      </c>
      <c r="B442" t="s">
        <v>898</v>
      </c>
      <c r="C442" t="s">
        <v>899</v>
      </c>
      <c r="D442" s="1">
        <v>-15</v>
      </c>
      <c r="E442" t="s">
        <v>0</v>
      </c>
      <c r="F442" s="2">
        <v>-333</v>
      </c>
      <c r="G442" t="s">
        <v>23</v>
      </c>
      <c r="I44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3" spans="1:9" x14ac:dyDescent="0.2">
      <c r="A443" s="4">
        <v>465.98133333333334</v>
      </c>
      <c r="B443" t="s">
        <v>900</v>
      </c>
      <c r="C443" t="s">
        <v>901</v>
      </c>
      <c r="D443" s="1">
        <v>-15</v>
      </c>
      <c r="E443" t="s">
        <v>0</v>
      </c>
      <c r="F443" s="2">
        <v>-6989.72</v>
      </c>
      <c r="G443" t="s">
        <v>23</v>
      </c>
      <c r="I44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4" spans="1:9" x14ac:dyDescent="0.2">
      <c r="A444" s="4">
        <v>9.5126666666666662</v>
      </c>
      <c r="B444" t="s">
        <v>902</v>
      </c>
      <c r="C444" t="s">
        <v>903</v>
      </c>
      <c r="D444" s="1">
        <v>-15</v>
      </c>
      <c r="E444" t="s">
        <v>0</v>
      </c>
      <c r="F444" s="2">
        <v>-142.69</v>
      </c>
      <c r="G444" t="s">
        <v>23</v>
      </c>
      <c r="I44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5" spans="1:9" x14ac:dyDescent="0.2">
      <c r="A445" s="4">
        <v>160.53</v>
      </c>
      <c r="B445" t="s">
        <v>904</v>
      </c>
      <c r="C445" t="s">
        <v>905</v>
      </c>
      <c r="D445" s="1">
        <v>-16</v>
      </c>
      <c r="E445" t="s">
        <v>0</v>
      </c>
      <c r="F445" s="2">
        <v>-2568.48</v>
      </c>
      <c r="G445" t="s">
        <v>23</v>
      </c>
      <c r="I44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6" spans="1:9" x14ac:dyDescent="0.2">
      <c r="A446" s="4">
        <v>30</v>
      </c>
      <c r="B446" t="s">
        <v>906</v>
      </c>
      <c r="C446" t="s">
        <v>907</v>
      </c>
      <c r="D446" s="1">
        <v>-16</v>
      </c>
      <c r="E446" t="s">
        <v>0</v>
      </c>
      <c r="F446" s="2">
        <v>-480</v>
      </c>
      <c r="G446" t="s">
        <v>23</v>
      </c>
      <c r="I44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7" spans="1:9" x14ac:dyDescent="0.2">
      <c r="A447" s="4">
        <v>41.150000000000006</v>
      </c>
      <c r="B447" t="s">
        <v>908</v>
      </c>
      <c r="C447" t="s">
        <v>909</v>
      </c>
      <c r="D447" s="1">
        <v>-18</v>
      </c>
      <c r="E447" t="s">
        <v>0</v>
      </c>
      <c r="F447" s="2">
        <v>-740.7</v>
      </c>
      <c r="G447" t="s">
        <v>23</v>
      </c>
      <c r="I44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18</v>
      </c>
    </row>
    <row r="448" spans="1:9" x14ac:dyDescent="0.2">
      <c r="A448" s="4">
        <v>17.857222222222223</v>
      </c>
      <c r="B448" t="s">
        <v>910</v>
      </c>
      <c r="C448" t="s">
        <v>911</v>
      </c>
      <c r="D448" s="1">
        <v>-18</v>
      </c>
      <c r="E448" t="s">
        <v>0</v>
      </c>
      <c r="F448" s="2">
        <v>-321.43</v>
      </c>
      <c r="G448" t="s">
        <v>23</v>
      </c>
      <c r="I44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49" spans="1:9" x14ac:dyDescent="0.2">
      <c r="A449" s="4">
        <v>198.22</v>
      </c>
      <c r="B449" t="s">
        <v>912</v>
      </c>
      <c r="C449" t="s">
        <v>913</v>
      </c>
      <c r="D449" s="1">
        <v>-18</v>
      </c>
      <c r="E449" t="s">
        <v>0</v>
      </c>
      <c r="F449" s="2">
        <v>-3567.96</v>
      </c>
      <c r="G449" t="s">
        <v>23</v>
      </c>
      <c r="I44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0" spans="1:9" x14ac:dyDescent="0.2">
      <c r="A450" s="4">
        <v>48.18</v>
      </c>
      <c r="B450" t="s">
        <v>914</v>
      </c>
      <c r="C450" t="s">
        <v>915</v>
      </c>
      <c r="D450" s="1">
        <v>-18</v>
      </c>
      <c r="E450" t="s">
        <v>0</v>
      </c>
      <c r="F450" s="2">
        <v>-867.24</v>
      </c>
      <c r="G450" t="s">
        <v>23</v>
      </c>
      <c r="I45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1" spans="1:9" x14ac:dyDescent="0.2">
      <c r="A451" s="4">
        <v>40.840000000000003</v>
      </c>
      <c r="B451" t="s">
        <v>916</v>
      </c>
      <c r="C451" t="s">
        <v>917</v>
      </c>
      <c r="D451" s="1">
        <v>-18</v>
      </c>
      <c r="E451" t="s">
        <v>0</v>
      </c>
      <c r="F451" s="2">
        <v>-735.12</v>
      </c>
      <c r="G451" t="s">
        <v>23</v>
      </c>
      <c r="I45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2" spans="1:9" x14ac:dyDescent="0.2">
      <c r="A452" s="4">
        <v>247.03</v>
      </c>
      <c r="B452" t="s">
        <v>918</v>
      </c>
      <c r="C452" t="s">
        <v>919</v>
      </c>
      <c r="D452" s="1">
        <v>-18</v>
      </c>
      <c r="E452" t="s">
        <v>0</v>
      </c>
      <c r="F452" s="2">
        <v>-4446.54</v>
      </c>
      <c r="G452" t="s">
        <v>23</v>
      </c>
      <c r="I45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3" spans="1:9" x14ac:dyDescent="0.2">
      <c r="A453" s="4">
        <v>24.56</v>
      </c>
      <c r="B453" t="s">
        <v>920</v>
      </c>
      <c r="C453" t="s">
        <v>921</v>
      </c>
      <c r="D453" s="1">
        <v>-18</v>
      </c>
      <c r="E453" t="s">
        <v>0</v>
      </c>
      <c r="F453" s="2">
        <v>-442.08</v>
      </c>
      <c r="G453" t="s">
        <v>23</v>
      </c>
      <c r="I45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4" spans="1:9" x14ac:dyDescent="0.2">
      <c r="A454" s="4">
        <v>50</v>
      </c>
      <c r="B454" t="s">
        <v>922</v>
      </c>
      <c r="C454" t="s">
        <v>923</v>
      </c>
      <c r="D454" s="1">
        <v>-18</v>
      </c>
      <c r="E454" t="s">
        <v>0</v>
      </c>
      <c r="F454" s="2">
        <v>-900</v>
      </c>
      <c r="G454" t="s">
        <v>23</v>
      </c>
      <c r="I45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5" spans="1:9" x14ac:dyDescent="0.2">
      <c r="A455" s="4">
        <v>243.67000000000002</v>
      </c>
      <c r="B455" t="s">
        <v>924</v>
      </c>
      <c r="C455" t="s">
        <v>925</v>
      </c>
      <c r="D455" s="1">
        <v>-18</v>
      </c>
      <c r="E455" t="s">
        <v>0</v>
      </c>
      <c r="F455" s="2">
        <v>-4386.0600000000004</v>
      </c>
      <c r="G455" t="s">
        <v>23</v>
      </c>
      <c r="I45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6" spans="1:9" x14ac:dyDescent="0.2">
      <c r="A456" s="4">
        <v>65.150000000000006</v>
      </c>
      <c r="B456" t="s">
        <v>926</v>
      </c>
      <c r="C456" t="s">
        <v>927</v>
      </c>
      <c r="D456" s="1">
        <v>-18</v>
      </c>
      <c r="E456" t="s">
        <v>0</v>
      </c>
      <c r="F456" s="2">
        <v>-1172.7</v>
      </c>
      <c r="G456" t="s">
        <v>23</v>
      </c>
      <c r="I45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7" spans="1:9" x14ac:dyDescent="0.2">
      <c r="A457" s="4">
        <v>59.699999999999996</v>
      </c>
      <c r="B457" t="s">
        <v>928</v>
      </c>
      <c r="C457" t="s">
        <v>929</v>
      </c>
      <c r="D457" s="1">
        <v>-19</v>
      </c>
      <c r="E457" t="s">
        <v>0</v>
      </c>
      <c r="F457" s="2">
        <v>-1134.3</v>
      </c>
      <c r="G457" t="s">
        <v>23</v>
      </c>
      <c r="I45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8" spans="1:9" x14ac:dyDescent="0.2">
      <c r="A458" s="4">
        <v>20.03</v>
      </c>
      <c r="B458" t="s">
        <v>930</v>
      </c>
      <c r="C458" t="s">
        <v>931</v>
      </c>
      <c r="D458" s="1">
        <v>-20</v>
      </c>
      <c r="E458" t="s">
        <v>0</v>
      </c>
      <c r="F458" s="2">
        <v>-400.6</v>
      </c>
      <c r="G458" t="s">
        <v>23</v>
      </c>
      <c r="I45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59" spans="1:9" x14ac:dyDescent="0.2">
      <c r="A459" s="4">
        <v>18.05</v>
      </c>
      <c r="B459" t="s">
        <v>932</v>
      </c>
      <c r="C459" t="s">
        <v>933</v>
      </c>
      <c r="D459" s="1">
        <v>-20</v>
      </c>
      <c r="E459" t="s">
        <v>0</v>
      </c>
      <c r="F459" s="2">
        <v>-361</v>
      </c>
      <c r="G459" t="s">
        <v>23</v>
      </c>
      <c r="I45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0" spans="1:9" x14ac:dyDescent="0.2">
      <c r="A460" s="4">
        <v>13.23</v>
      </c>
      <c r="B460" t="s">
        <v>934</v>
      </c>
      <c r="C460" t="s">
        <v>935</v>
      </c>
      <c r="D460" s="1">
        <v>-20</v>
      </c>
      <c r="E460" t="s">
        <v>0</v>
      </c>
      <c r="F460" s="2">
        <v>-264.60000000000002</v>
      </c>
      <c r="G460" t="s">
        <v>23</v>
      </c>
      <c r="I46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1" spans="1:9" x14ac:dyDescent="0.2">
      <c r="A461" s="4">
        <v>90.39</v>
      </c>
      <c r="B461" t="s">
        <v>936</v>
      </c>
      <c r="C461" t="s">
        <v>937</v>
      </c>
      <c r="D461" s="1">
        <v>-20</v>
      </c>
      <c r="E461" t="s">
        <v>0</v>
      </c>
      <c r="F461" s="2">
        <v>-1807.8</v>
      </c>
      <c r="G461" t="s">
        <v>23</v>
      </c>
      <c r="I46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2" spans="1:9" x14ac:dyDescent="0.2">
      <c r="A462" s="4">
        <v>74.28</v>
      </c>
      <c r="B462" t="s">
        <v>938</v>
      </c>
      <c r="C462" t="s">
        <v>939</v>
      </c>
      <c r="D462" s="1">
        <v>-20</v>
      </c>
      <c r="E462" t="s">
        <v>0</v>
      </c>
      <c r="F462" s="2">
        <v>-1485.6</v>
      </c>
      <c r="G462" t="s">
        <v>23</v>
      </c>
      <c r="I46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3" spans="1:9" x14ac:dyDescent="0.2">
      <c r="A463" s="4">
        <v>164.32</v>
      </c>
      <c r="B463" t="s">
        <v>940</v>
      </c>
      <c r="C463" t="s">
        <v>941</v>
      </c>
      <c r="D463" s="1">
        <v>-20</v>
      </c>
      <c r="E463" t="s">
        <v>0</v>
      </c>
      <c r="F463" s="2">
        <v>-3286.4</v>
      </c>
      <c r="G463" t="s">
        <v>23</v>
      </c>
      <c r="I46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4" spans="1:9" x14ac:dyDescent="0.2">
      <c r="A464" s="4">
        <v>36.89</v>
      </c>
      <c r="B464" t="s">
        <v>942</v>
      </c>
      <c r="C464" t="s">
        <v>943</v>
      </c>
      <c r="D464" s="1">
        <v>-20</v>
      </c>
      <c r="E464" t="s">
        <v>0</v>
      </c>
      <c r="F464" s="2">
        <v>-737.8</v>
      </c>
      <c r="G464" t="s">
        <v>23</v>
      </c>
      <c r="I46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5" spans="1:9" x14ac:dyDescent="0.2">
      <c r="A465" s="4">
        <v>25.639999999999997</v>
      </c>
      <c r="B465" t="s">
        <v>944</v>
      </c>
      <c r="C465" t="s">
        <v>945</v>
      </c>
      <c r="D465" s="1">
        <v>-20</v>
      </c>
      <c r="E465" t="s">
        <v>0</v>
      </c>
      <c r="F465" s="2">
        <v>-512.79999999999995</v>
      </c>
      <c r="G465" t="s">
        <v>23</v>
      </c>
      <c r="I46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6" spans="1:9" x14ac:dyDescent="0.2">
      <c r="A466" s="4">
        <v>44.5505</v>
      </c>
      <c r="B466" t="s">
        <v>946</v>
      </c>
      <c r="C466" t="s">
        <v>947</v>
      </c>
      <c r="D466" s="1">
        <v>-20</v>
      </c>
      <c r="E466" t="s">
        <v>0</v>
      </c>
      <c r="F466" s="2">
        <v>-891.01</v>
      </c>
      <c r="G466" t="s">
        <v>23</v>
      </c>
      <c r="I46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7" spans="1:9" x14ac:dyDescent="0.2">
      <c r="A467" s="4">
        <v>139.82999999999998</v>
      </c>
      <c r="B467" t="s">
        <v>948</v>
      </c>
      <c r="C467" t="s">
        <v>949</v>
      </c>
      <c r="D467" s="1">
        <v>-20</v>
      </c>
      <c r="E467" t="s">
        <v>0</v>
      </c>
      <c r="F467" s="2">
        <v>-2796.6</v>
      </c>
      <c r="G467" t="s">
        <v>23</v>
      </c>
      <c r="I46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8" spans="1:9" x14ac:dyDescent="0.2">
      <c r="A468" s="4">
        <v>102.88</v>
      </c>
      <c r="B468" t="s">
        <v>950</v>
      </c>
      <c r="C468" t="s">
        <v>951</v>
      </c>
      <c r="D468" s="1">
        <v>-20</v>
      </c>
      <c r="E468" t="s">
        <v>0</v>
      </c>
      <c r="F468" s="2">
        <v>-2057.6</v>
      </c>
      <c r="G468" t="s">
        <v>23</v>
      </c>
      <c r="I46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69" spans="1:9" x14ac:dyDescent="0.2">
      <c r="A469" s="4">
        <v>35.751999999999995</v>
      </c>
      <c r="B469" t="s">
        <v>952</v>
      </c>
      <c r="C469" t="s">
        <v>953</v>
      </c>
      <c r="D469" s="1">
        <v>-20</v>
      </c>
      <c r="E469" t="s">
        <v>0</v>
      </c>
      <c r="F469" s="2">
        <v>-715.04</v>
      </c>
      <c r="G469" t="s">
        <v>23</v>
      </c>
      <c r="I46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0" spans="1:9" x14ac:dyDescent="0.2">
      <c r="A470" s="4">
        <v>33.519999999999996</v>
      </c>
      <c r="B470" t="s">
        <v>954</v>
      </c>
      <c r="C470" t="s">
        <v>955</v>
      </c>
      <c r="D470" s="1">
        <v>-20</v>
      </c>
      <c r="E470" t="s">
        <v>0</v>
      </c>
      <c r="F470" s="2">
        <v>-670.4</v>
      </c>
      <c r="G470" t="s">
        <v>23</v>
      </c>
      <c r="I47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1" spans="1:9" x14ac:dyDescent="0.2">
      <c r="A471" s="4">
        <v>21.580000000000002</v>
      </c>
      <c r="B471" t="s">
        <v>956</v>
      </c>
      <c r="C471" t="s">
        <v>957</v>
      </c>
      <c r="D471" s="1">
        <v>-20</v>
      </c>
      <c r="E471" t="s">
        <v>0</v>
      </c>
      <c r="F471" s="2">
        <v>-431.6</v>
      </c>
      <c r="G471" t="s">
        <v>23</v>
      </c>
      <c r="I47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2" spans="1:9" x14ac:dyDescent="0.2">
      <c r="A472" s="4">
        <v>31.669999999999998</v>
      </c>
      <c r="B472" t="s">
        <v>958</v>
      </c>
      <c r="C472" t="s">
        <v>959</v>
      </c>
      <c r="D472" s="1">
        <v>-20</v>
      </c>
      <c r="E472" t="s">
        <v>0</v>
      </c>
      <c r="F472" s="2">
        <v>-633.4</v>
      </c>
      <c r="G472" t="s">
        <v>23</v>
      </c>
      <c r="I47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3" spans="1:9" x14ac:dyDescent="0.2">
      <c r="A473" s="4">
        <v>91.47</v>
      </c>
      <c r="B473" t="s">
        <v>960</v>
      </c>
      <c r="C473" t="s">
        <v>961</v>
      </c>
      <c r="D473" s="1">
        <v>-20</v>
      </c>
      <c r="E473" t="s">
        <v>0</v>
      </c>
      <c r="F473" s="2">
        <v>-1829.4</v>
      </c>
      <c r="G473" t="s">
        <v>23</v>
      </c>
      <c r="I47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4" spans="1:9" x14ac:dyDescent="0.2">
      <c r="A474" s="4">
        <v>41.53</v>
      </c>
      <c r="B474" t="s">
        <v>962</v>
      </c>
      <c r="C474" t="s">
        <v>963</v>
      </c>
      <c r="D474" s="1">
        <v>-20</v>
      </c>
      <c r="E474" t="s">
        <v>0</v>
      </c>
      <c r="F474" s="2">
        <v>-830.6</v>
      </c>
      <c r="G474" t="s">
        <v>23</v>
      </c>
      <c r="I47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5" spans="1:9" x14ac:dyDescent="0.2">
      <c r="A475" s="4">
        <v>55.05</v>
      </c>
      <c r="B475" t="s">
        <v>964</v>
      </c>
      <c r="C475" t="s">
        <v>965</v>
      </c>
      <c r="D475" s="1">
        <v>-21</v>
      </c>
      <c r="E475" t="s">
        <v>0</v>
      </c>
      <c r="F475" s="2">
        <v>-1156.05</v>
      </c>
      <c r="G475" t="s">
        <v>23</v>
      </c>
      <c r="I47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6" spans="1:9" x14ac:dyDescent="0.2">
      <c r="A476" s="4">
        <v>15.55</v>
      </c>
      <c r="B476" t="s">
        <v>966</v>
      </c>
      <c r="C476" t="s">
        <v>967</v>
      </c>
      <c r="D476" s="1">
        <v>-21</v>
      </c>
      <c r="E476" t="s">
        <v>0</v>
      </c>
      <c r="F476" s="2">
        <v>-326.55</v>
      </c>
      <c r="G476" t="s">
        <v>23</v>
      </c>
      <c r="I47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7" spans="1:9" x14ac:dyDescent="0.2">
      <c r="A477" s="4">
        <v>31.799999999999997</v>
      </c>
      <c r="B477" t="s">
        <v>968</v>
      </c>
      <c r="C477" t="s">
        <v>969</v>
      </c>
      <c r="D477" s="1">
        <v>-21</v>
      </c>
      <c r="E477" t="s">
        <v>0</v>
      </c>
      <c r="F477" s="2">
        <v>-667.8</v>
      </c>
      <c r="G477" t="s">
        <v>23</v>
      </c>
      <c r="I47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8" spans="1:9" x14ac:dyDescent="0.2">
      <c r="A478" s="4">
        <v>22.39</v>
      </c>
      <c r="B478" t="s">
        <v>970</v>
      </c>
      <c r="C478" t="s">
        <v>971</v>
      </c>
      <c r="D478" s="1">
        <v>-21</v>
      </c>
      <c r="E478" t="s">
        <v>0</v>
      </c>
      <c r="F478" s="2">
        <v>-470.19</v>
      </c>
      <c r="G478" t="s">
        <v>23</v>
      </c>
      <c r="I47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79" spans="1:9" x14ac:dyDescent="0.2">
      <c r="A479" s="4">
        <v>16</v>
      </c>
      <c r="B479" t="s">
        <v>972</v>
      </c>
      <c r="C479" t="s">
        <v>973</v>
      </c>
      <c r="D479" s="1">
        <v>-21</v>
      </c>
      <c r="E479" t="s">
        <v>0</v>
      </c>
      <c r="F479" s="2">
        <v>-336</v>
      </c>
      <c r="G479" t="s">
        <v>23</v>
      </c>
      <c r="I47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0" spans="1:9" x14ac:dyDescent="0.2">
      <c r="A480" s="4">
        <v>25.970000000000002</v>
      </c>
      <c r="B480" t="s">
        <v>974</v>
      </c>
      <c r="C480" t="s">
        <v>975</v>
      </c>
      <c r="D480" s="1">
        <v>-22</v>
      </c>
      <c r="E480" t="s">
        <v>0</v>
      </c>
      <c r="F480" s="2">
        <v>-571.34</v>
      </c>
      <c r="G480" t="s">
        <v>23</v>
      </c>
      <c r="I48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1" spans="1:9" x14ac:dyDescent="0.2">
      <c r="A481" s="4">
        <v>26.025416666666668</v>
      </c>
      <c r="B481" t="s">
        <v>976</v>
      </c>
      <c r="C481" t="s">
        <v>977</v>
      </c>
      <c r="D481" s="1">
        <v>-24</v>
      </c>
      <c r="E481" t="s">
        <v>0</v>
      </c>
      <c r="F481" s="2">
        <v>-624.61</v>
      </c>
      <c r="G481" t="s">
        <v>23</v>
      </c>
      <c r="I48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2" spans="1:9" x14ac:dyDescent="0.2">
      <c r="A482" s="4">
        <v>21.689999999999998</v>
      </c>
      <c r="B482" t="s">
        <v>978</v>
      </c>
      <c r="C482" t="s">
        <v>979</v>
      </c>
      <c r="D482" s="1">
        <v>-24</v>
      </c>
      <c r="E482" t="s">
        <v>0</v>
      </c>
      <c r="F482" s="2">
        <v>-520.55999999999995</v>
      </c>
      <c r="G482" t="s">
        <v>23</v>
      </c>
      <c r="I48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3" spans="1:9" x14ac:dyDescent="0.2">
      <c r="A483" s="4">
        <v>14.007916666666667</v>
      </c>
      <c r="B483" t="s">
        <v>980</v>
      </c>
      <c r="C483" t="s">
        <v>981</v>
      </c>
      <c r="D483" s="1">
        <v>-24</v>
      </c>
      <c r="E483" t="s">
        <v>0</v>
      </c>
      <c r="F483" s="2">
        <v>-336.19</v>
      </c>
      <c r="G483" t="s">
        <v>23</v>
      </c>
      <c r="I48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4" spans="1:9" x14ac:dyDescent="0.2">
      <c r="A484" s="4">
        <v>13.79</v>
      </c>
      <c r="B484" t="s">
        <v>982</v>
      </c>
      <c r="C484" t="s">
        <v>983</v>
      </c>
      <c r="D484" s="1">
        <v>-24</v>
      </c>
      <c r="E484" t="s">
        <v>0</v>
      </c>
      <c r="F484" s="2">
        <v>-330.96</v>
      </c>
      <c r="G484" t="s">
        <v>23</v>
      </c>
      <c r="I48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5" spans="1:9" x14ac:dyDescent="0.2">
      <c r="A485" s="4">
        <v>142.02000000000001</v>
      </c>
      <c r="B485" t="s">
        <v>984</v>
      </c>
      <c r="C485" t="s">
        <v>985</v>
      </c>
      <c r="D485" s="1">
        <v>-24</v>
      </c>
      <c r="E485" t="s">
        <v>0</v>
      </c>
      <c r="F485" s="2">
        <v>-3408.48</v>
      </c>
      <c r="G485" t="s">
        <v>23</v>
      </c>
      <c r="I48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6" spans="1:9" x14ac:dyDescent="0.2">
      <c r="A486" s="4">
        <v>40.661250000000003</v>
      </c>
      <c r="B486" t="s">
        <v>986</v>
      </c>
      <c r="C486" t="s">
        <v>987</v>
      </c>
      <c r="D486" s="1">
        <v>-24</v>
      </c>
      <c r="E486" t="s">
        <v>0</v>
      </c>
      <c r="F486" s="2">
        <v>-975.87</v>
      </c>
      <c r="G486" t="s">
        <v>23</v>
      </c>
      <c r="I48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7" spans="1:9" x14ac:dyDescent="0.2">
      <c r="A487" s="4">
        <v>82.246250000000003</v>
      </c>
      <c r="B487" t="s">
        <v>988</v>
      </c>
      <c r="C487" t="s">
        <v>989</v>
      </c>
      <c r="D487" s="1">
        <v>-24</v>
      </c>
      <c r="E487" t="s">
        <v>0</v>
      </c>
      <c r="F487" s="2">
        <v>-1973.91</v>
      </c>
      <c r="G487" t="s">
        <v>23</v>
      </c>
      <c r="I48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8" spans="1:9" x14ac:dyDescent="0.2">
      <c r="A488" s="4">
        <v>31.142083333333332</v>
      </c>
      <c r="B488" t="s">
        <v>990</v>
      </c>
      <c r="C488" t="s">
        <v>991</v>
      </c>
      <c r="D488" s="1">
        <v>-24</v>
      </c>
      <c r="E488" t="s">
        <v>0</v>
      </c>
      <c r="F488" s="2">
        <v>-747.41</v>
      </c>
      <c r="G488" t="s">
        <v>23</v>
      </c>
      <c r="I48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89" spans="1:9" x14ac:dyDescent="0.2">
      <c r="A489" s="4">
        <v>34.722500000000004</v>
      </c>
      <c r="B489" t="s">
        <v>992</v>
      </c>
      <c r="C489" t="s">
        <v>993</v>
      </c>
      <c r="D489" s="1">
        <v>-24</v>
      </c>
      <c r="E489" t="s">
        <v>0</v>
      </c>
      <c r="F489" s="2">
        <v>-833.34</v>
      </c>
      <c r="G489" t="s">
        <v>23</v>
      </c>
      <c r="I48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0" spans="1:9" x14ac:dyDescent="0.2">
      <c r="A490" s="4">
        <v>40.666666666666664</v>
      </c>
      <c r="B490" t="s">
        <v>994</v>
      </c>
      <c r="C490" t="s">
        <v>995</v>
      </c>
      <c r="D490" s="1">
        <v>-24</v>
      </c>
      <c r="E490" t="s">
        <v>0</v>
      </c>
      <c r="F490" s="2">
        <v>-976</v>
      </c>
      <c r="G490" t="s">
        <v>23</v>
      </c>
      <c r="I49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1" spans="1:9" x14ac:dyDescent="0.2">
      <c r="A491" s="4">
        <v>10.690833333333332</v>
      </c>
      <c r="B491" t="s">
        <v>996</v>
      </c>
      <c r="C491" t="s">
        <v>997</v>
      </c>
      <c r="D491" s="1">
        <v>-24</v>
      </c>
      <c r="E491" t="s">
        <v>0</v>
      </c>
      <c r="F491" s="2">
        <v>-256.58</v>
      </c>
      <c r="G491" t="s">
        <v>23</v>
      </c>
      <c r="I49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2" spans="1:9" x14ac:dyDescent="0.2">
      <c r="A492" s="4">
        <v>6.3599999999999994</v>
      </c>
      <c r="B492" t="s">
        <v>998</v>
      </c>
      <c r="C492" t="s">
        <v>999</v>
      </c>
      <c r="D492" s="1">
        <v>-24</v>
      </c>
      <c r="E492" t="s">
        <v>0</v>
      </c>
      <c r="F492" s="2">
        <v>-152.63999999999999</v>
      </c>
      <c r="G492" t="s">
        <v>23</v>
      </c>
      <c r="I49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3" spans="1:9" x14ac:dyDescent="0.2">
      <c r="A493" s="4">
        <v>142.02000000000001</v>
      </c>
      <c r="B493" t="s">
        <v>1000</v>
      </c>
      <c r="C493" t="s">
        <v>1001</v>
      </c>
      <c r="D493" s="1">
        <v>-24</v>
      </c>
      <c r="E493" t="s">
        <v>0</v>
      </c>
      <c r="F493" s="2">
        <v>-3408.48</v>
      </c>
      <c r="G493" t="s">
        <v>23</v>
      </c>
      <c r="I49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4" spans="1:9" x14ac:dyDescent="0.2">
      <c r="A494" s="4">
        <v>28.53</v>
      </c>
      <c r="B494" t="s">
        <v>1002</v>
      </c>
      <c r="C494" t="s">
        <v>1003</v>
      </c>
      <c r="D494" s="1">
        <v>-24</v>
      </c>
      <c r="E494" t="s">
        <v>0</v>
      </c>
      <c r="F494" s="2">
        <v>-684.72</v>
      </c>
      <c r="G494" t="s">
        <v>23</v>
      </c>
      <c r="I49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5" spans="1:9" x14ac:dyDescent="0.2">
      <c r="A495" s="4">
        <v>34.407083333333333</v>
      </c>
      <c r="B495" t="s">
        <v>1004</v>
      </c>
      <c r="C495" t="s">
        <v>1005</v>
      </c>
      <c r="D495" s="1">
        <v>-24</v>
      </c>
      <c r="E495" t="s">
        <v>0</v>
      </c>
      <c r="F495" s="2">
        <v>-825.77</v>
      </c>
      <c r="G495" t="s">
        <v>23</v>
      </c>
      <c r="I49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6" spans="1:9" x14ac:dyDescent="0.2">
      <c r="A496" s="4">
        <v>8.83</v>
      </c>
      <c r="B496" t="s">
        <v>1006</v>
      </c>
      <c r="C496" t="s">
        <v>1007</v>
      </c>
      <c r="D496" s="1">
        <v>-24</v>
      </c>
      <c r="E496" t="s">
        <v>0</v>
      </c>
      <c r="F496" s="2">
        <v>-211.92</v>
      </c>
      <c r="G496" t="s">
        <v>23</v>
      </c>
      <c r="I49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7" spans="1:9" x14ac:dyDescent="0.2">
      <c r="A497" s="4">
        <v>73.42</v>
      </c>
      <c r="B497" t="s">
        <v>1008</v>
      </c>
      <c r="C497" t="s">
        <v>1009</v>
      </c>
      <c r="D497" s="1">
        <v>-24</v>
      </c>
      <c r="E497" t="s">
        <v>0</v>
      </c>
      <c r="F497" s="2">
        <v>-1762.08</v>
      </c>
      <c r="G497" t="s">
        <v>23</v>
      </c>
      <c r="I49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24</v>
      </c>
    </row>
    <row r="498" spans="1:9" x14ac:dyDescent="0.2">
      <c r="A498" s="4">
        <v>49.69</v>
      </c>
      <c r="B498" t="s">
        <v>1010</v>
      </c>
      <c r="C498" t="s">
        <v>1011</v>
      </c>
      <c r="D498" s="1">
        <v>-24</v>
      </c>
      <c r="E498" t="s">
        <v>0</v>
      </c>
      <c r="F498" s="2">
        <v>-1192.56</v>
      </c>
      <c r="G498" t="s">
        <v>23</v>
      </c>
      <c r="I49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499" spans="1:9" x14ac:dyDescent="0.2">
      <c r="A499" s="4">
        <v>23.649583333333336</v>
      </c>
      <c r="B499" t="s">
        <v>1012</v>
      </c>
      <c r="C499" t="s">
        <v>1013</v>
      </c>
      <c r="D499" s="1">
        <v>-24</v>
      </c>
      <c r="E499" t="s">
        <v>0</v>
      </c>
      <c r="F499" s="2">
        <v>-567.59</v>
      </c>
      <c r="G499" t="s">
        <v>23</v>
      </c>
      <c r="I49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0" spans="1:9" x14ac:dyDescent="0.2">
      <c r="A500" s="4">
        <v>11.74</v>
      </c>
      <c r="B500" t="s">
        <v>1014</v>
      </c>
      <c r="C500" t="s">
        <v>1015</v>
      </c>
      <c r="D500" s="1">
        <v>-24</v>
      </c>
      <c r="E500" t="s">
        <v>0</v>
      </c>
      <c r="F500" s="2">
        <v>-281.76</v>
      </c>
      <c r="G500" t="s">
        <v>23</v>
      </c>
      <c r="I50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1" spans="1:9" x14ac:dyDescent="0.2">
      <c r="A501" s="4">
        <v>13.979999999999999</v>
      </c>
      <c r="B501" t="s">
        <v>1016</v>
      </c>
      <c r="C501" t="s">
        <v>1017</v>
      </c>
      <c r="D501" s="1">
        <v>-24</v>
      </c>
      <c r="E501" t="s">
        <v>0</v>
      </c>
      <c r="F501" s="2">
        <v>-335.52</v>
      </c>
      <c r="G501" t="s">
        <v>23</v>
      </c>
      <c r="I50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2" spans="1:9" x14ac:dyDescent="0.2">
      <c r="A502" s="4">
        <v>94.53458333333333</v>
      </c>
      <c r="B502" t="s">
        <v>1018</v>
      </c>
      <c r="C502" t="s">
        <v>2</v>
      </c>
      <c r="D502" s="1">
        <v>-24</v>
      </c>
      <c r="E502" t="s">
        <v>0</v>
      </c>
      <c r="F502" s="2">
        <v>-2268.83</v>
      </c>
      <c r="G502" t="s">
        <v>23</v>
      </c>
      <c r="I50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3" spans="1:9" x14ac:dyDescent="0.2">
      <c r="A503" s="4">
        <v>22.135416666666668</v>
      </c>
      <c r="B503" t="s">
        <v>1019</v>
      </c>
      <c r="C503" t="s">
        <v>1020</v>
      </c>
      <c r="D503" s="1">
        <v>-24</v>
      </c>
      <c r="E503" t="s">
        <v>0</v>
      </c>
      <c r="F503" s="2">
        <v>-531.25</v>
      </c>
      <c r="G503" t="s">
        <v>23</v>
      </c>
      <c r="I50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4" spans="1:9" x14ac:dyDescent="0.2">
      <c r="A504" s="4">
        <v>47.033333333333331</v>
      </c>
      <c r="B504" t="s">
        <v>1021</v>
      </c>
      <c r="C504" t="s">
        <v>1022</v>
      </c>
      <c r="D504" s="1">
        <v>-24</v>
      </c>
      <c r="E504" t="s">
        <v>0</v>
      </c>
      <c r="F504" s="2">
        <v>-1128.8</v>
      </c>
      <c r="G504" t="s">
        <v>23</v>
      </c>
      <c r="I50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5" spans="1:9" x14ac:dyDescent="0.2">
      <c r="A505" s="4">
        <v>38.287916666666668</v>
      </c>
      <c r="B505" t="s">
        <v>1023</v>
      </c>
      <c r="C505" t="s">
        <v>1024</v>
      </c>
      <c r="D505" s="1">
        <v>-24</v>
      </c>
      <c r="E505" t="s">
        <v>0</v>
      </c>
      <c r="F505" s="2">
        <v>-918.91</v>
      </c>
      <c r="G505" t="s">
        <v>23</v>
      </c>
      <c r="I50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6" spans="1:9" x14ac:dyDescent="0.2">
      <c r="A506" s="4">
        <v>20.49</v>
      </c>
      <c r="B506" t="s">
        <v>1025</v>
      </c>
      <c r="C506" t="s">
        <v>1026</v>
      </c>
      <c r="D506" s="1">
        <v>-24</v>
      </c>
      <c r="E506" t="s">
        <v>0</v>
      </c>
      <c r="F506" s="2">
        <v>-491.76</v>
      </c>
      <c r="G506" t="s">
        <v>23</v>
      </c>
      <c r="I50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7" spans="1:9" x14ac:dyDescent="0.2">
      <c r="A507" s="4">
        <v>7.5</v>
      </c>
      <c r="B507" t="s">
        <v>1027</v>
      </c>
      <c r="C507" t="s">
        <v>1028</v>
      </c>
      <c r="D507" s="1">
        <v>-24</v>
      </c>
      <c r="E507" t="s">
        <v>0</v>
      </c>
      <c r="F507" s="2">
        <v>-180</v>
      </c>
      <c r="G507" t="s">
        <v>23</v>
      </c>
      <c r="I50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8" spans="1:9" x14ac:dyDescent="0.2">
      <c r="A508" s="4">
        <v>16.93</v>
      </c>
      <c r="B508" t="s">
        <v>1029</v>
      </c>
      <c r="C508" t="s">
        <v>1030</v>
      </c>
      <c r="D508" s="1">
        <v>-24</v>
      </c>
      <c r="E508" t="s">
        <v>0</v>
      </c>
      <c r="F508" s="2">
        <v>-406.32</v>
      </c>
      <c r="G508" t="s">
        <v>23</v>
      </c>
      <c r="I50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09" spans="1:9" x14ac:dyDescent="0.2">
      <c r="A509" s="4">
        <v>38</v>
      </c>
      <c r="B509" t="s">
        <v>1031</v>
      </c>
      <c r="C509" t="s">
        <v>1032</v>
      </c>
      <c r="D509" s="1">
        <v>-24</v>
      </c>
      <c r="E509" t="s">
        <v>0</v>
      </c>
      <c r="F509" s="2">
        <v>-912</v>
      </c>
      <c r="G509" t="s">
        <v>23</v>
      </c>
      <c r="I50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24</v>
      </c>
    </row>
    <row r="510" spans="1:9" x14ac:dyDescent="0.2">
      <c r="A510" s="4">
        <v>52.831666666666671</v>
      </c>
      <c r="B510" t="s">
        <v>1033</v>
      </c>
      <c r="C510" t="s">
        <v>1034</v>
      </c>
      <c r="D510" s="1">
        <v>-24</v>
      </c>
      <c r="E510" t="s">
        <v>0</v>
      </c>
      <c r="F510" s="2">
        <v>-1267.96</v>
      </c>
      <c r="G510" t="s">
        <v>23</v>
      </c>
      <c r="I51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1" spans="1:9" x14ac:dyDescent="0.2">
      <c r="A511" s="4">
        <v>21.705416666666665</v>
      </c>
      <c r="B511" t="s">
        <v>1035</v>
      </c>
      <c r="C511" t="s">
        <v>1036</v>
      </c>
      <c r="D511" s="1">
        <v>-24</v>
      </c>
      <c r="E511" t="s">
        <v>0</v>
      </c>
      <c r="F511" s="2">
        <v>-520.92999999999995</v>
      </c>
      <c r="G511" t="s">
        <v>23</v>
      </c>
      <c r="I51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2" spans="1:9" x14ac:dyDescent="0.2">
      <c r="A512" s="4">
        <v>16.400000000000002</v>
      </c>
      <c r="B512" t="s">
        <v>1037</v>
      </c>
      <c r="C512" t="s">
        <v>1038</v>
      </c>
      <c r="D512" s="1">
        <v>-24</v>
      </c>
      <c r="E512" t="s">
        <v>0</v>
      </c>
      <c r="F512" s="2">
        <v>-393.6</v>
      </c>
      <c r="G512" t="s">
        <v>23</v>
      </c>
      <c r="I51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3" spans="1:9" x14ac:dyDescent="0.2">
      <c r="A513" s="4">
        <v>9.2612500000000004</v>
      </c>
      <c r="B513" t="s">
        <v>1039</v>
      </c>
      <c r="C513" t="s">
        <v>1040</v>
      </c>
      <c r="D513" s="1">
        <v>-24</v>
      </c>
      <c r="E513" t="s">
        <v>0</v>
      </c>
      <c r="F513" s="2">
        <v>-222.27</v>
      </c>
      <c r="G513" t="s">
        <v>23</v>
      </c>
      <c r="I51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4" spans="1:9" x14ac:dyDescent="0.2">
      <c r="A514" s="4">
        <v>9.2941666666666674</v>
      </c>
      <c r="B514" t="s">
        <v>1041</v>
      </c>
      <c r="C514" t="s">
        <v>1042</v>
      </c>
      <c r="D514" s="1">
        <v>-24</v>
      </c>
      <c r="E514" t="s">
        <v>0</v>
      </c>
      <c r="F514" s="2">
        <v>-223.06</v>
      </c>
      <c r="G514" t="s">
        <v>23</v>
      </c>
      <c r="I51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24</v>
      </c>
    </row>
    <row r="515" spans="1:9" x14ac:dyDescent="0.2">
      <c r="A515" s="4">
        <v>177.53</v>
      </c>
      <c r="B515" t="s">
        <v>1043</v>
      </c>
      <c r="C515" t="s">
        <v>1044</v>
      </c>
      <c r="D515" s="1">
        <v>-24</v>
      </c>
      <c r="E515" t="s">
        <v>0</v>
      </c>
      <c r="F515" s="2">
        <v>-4260.72</v>
      </c>
      <c r="G515" t="s">
        <v>23</v>
      </c>
      <c r="I51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6" spans="1:9" x14ac:dyDescent="0.2">
      <c r="A516" s="4">
        <v>40.96</v>
      </c>
      <c r="B516" t="s">
        <v>1045</v>
      </c>
      <c r="C516" t="s">
        <v>1046</v>
      </c>
      <c r="D516" s="1">
        <v>-24</v>
      </c>
      <c r="E516" t="s">
        <v>0</v>
      </c>
      <c r="F516" s="2">
        <v>-983.04</v>
      </c>
      <c r="G516" t="s">
        <v>23</v>
      </c>
      <c r="I51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7" spans="1:9" x14ac:dyDescent="0.2">
      <c r="A517" s="4">
        <v>115.90083333333332</v>
      </c>
      <c r="B517" t="s">
        <v>1047</v>
      </c>
      <c r="C517" t="s">
        <v>1048</v>
      </c>
      <c r="D517" s="1">
        <v>-24</v>
      </c>
      <c r="E517" t="s">
        <v>0</v>
      </c>
      <c r="F517" s="2">
        <v>-2781.62</v>
      </c>
      <c r="G517" t="s">
        <v>23</v>
      </c>
      <c r="I51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8" spans="1:9" x14ac:dyDescent="0.2">
      <c r="A518" s="4">
        <v>34.869999999999997</v>
      </c>
      <c r="B518" t="s">
        <v>1049</v>
      </c>
      <c r="C518" t="s">
        <v>1050</v>
      </c>
      <c r="D518" s="1">
        <v>-24</v>
      </c>
      <c r="E518" t="s">
        <v>0</v>
      </c>
      <c r="F518" s="2">
        <v>-836.88</v>
      </c>
      <c r="G518" t="s">
        <v>23</v>
      </c>
      <c r="I51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19" spans="1:9" x14ac:dyDescent="0.2">
      <c r="A519" s="4">
        <v>20.611250000000002</v>
      </c>
      <c r="B519" t="s">
        <v>1051</v>
      </c>
      <c r="C519" t="s">
        <v>1052</v>
      </c>
      <c r="D519" s="1">
        <v>-24</v>
      </c>
      <c r="E519" t="s">
        <v>0</v>
      </c>
      <c r="F519" s="2">
        <v>-494.67</v>
      </c>
      <c r="G519" t="s">
        <v>23</v>
      </c>
      <c r="I51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0" spans="1:9" x14ac:dyDescent="0.2">
      <c r="A520" s="4">
        <v>21.439999999999998</v>
      </c>
      <c r="B520" t="s">
        <v>1053</v>
      </c>
      <c r="C520" t="s">
        <v>1054</v>
      </c>
      <c r="D520" s="1">
        <v>-24</v>
      </c>
      <c r="E520" t="s">
        <v>0</v>
      </c>
      <c r="F520" s="2">
        <v>-514.55999999999995</v>
      </c>
      <c r="G520" t="s">
        <v>23</v>
      </c>
      <c r="I52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1" spans="1:9" x14ac:dyDescent="0.2">
      <c r="A521" s="4">
        <v>393.21000000000004</v>
      </c>
      <c r="B521" t="s">
        <v>1055</v>
      </c>
      <c r="C521" t="s">
        <v>1056</v>
      </c>
      <c r="D521" s="1">
        <v>-24</v>
      </c>
      <c r="E521" t="s">
        <v>0</v>
      </c>
      <c r="F521" s="2">
        <v>-9437.0400000000009</v>
      </c>
      <c r="G521" t="s">
        <v>23</v>
      </c>
      <c r="I52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2" spans="1:9" x14ac:dyDescent="0.2">
      <c r="A522" s="4">
        <v>37.800000000000004</v>
      </c>
      <c r="B522" t="s">
        <v>1057</v>
      </c>
      <c r="C522" t="s">
        <v>1058</v>
      </c>
      <c r="D522" s="1">
        <v>-24</v>
      </c>
      <c r="E522" t="s">
        <v>0</v>
      </c>
      <c r="F522" s="2">
        <v>-907.2</v>
      </c>
      <c r="G522" t="s">
        <v>23</v>
      </c>
      <c r="I52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3" spans="1:9" x14ac:dyDescent="0.2">
      <c r="A523" s="4">
        <v>19.817916666666665</v>
      </c>
      <c r="B523" t="s">
        <v>1059</v>
      </c>
      <c r="C523" t="s">
        <v>1060</v>
      </c>
      <c r="D523" s="1">
        <v>-24</v>
      </c>
      <c r="E523" t="s">
        <v>0</v>
      </c>
      <c r="F523" s="2">
        <v>-475.63</v>
      </c>
      <c r="G523" t="s">
        <v>23</v>
      </c>
      <c r="I52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4" spans="1:9" x14ac:dyDescent="0.2">
      <c r="A524" s="4">
        <v>45.800000000000004</v>
      </c>
      <c r="B524" t="s">
        <v>1061</v>
      </c>
      <c r="C524" t="s">
        <v>1062</v>
      </c>
      <c r="D524" s="1">
        <v>-24</v>
      </c>
      <c r="E524" t="s">
        <v>0</v>
      </c>
      <c r="F524" s="2">
        <v>-1099.2</v>
      </c>
      <c r="G524" t="s">
        <v>23</v>
      </c>
      <c r="I52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24</v>
      </c>
    </row>
    <row r="525" spans="1:9" x14ac:dyDescent="0.2">
      <c r="A525" s="4">
        <v>56.779600000000002</v>
      </c>
      <c r="B525" t="s">
        <v>1063</v>
      </c>
      <c r="C525" t="s">
        <v>1064</v>
      </c>
      <c r="D525" s="1">
        <v>-25</v>
      </c>
      <c r="E525" t="s">
        <v>0</v>
      </c>
      <c r="F525" s="2">
        <v>-1419.49</v>
      </c>
      <c r="G525" t="s">
        <v>23</v>
      </c>
      <c r="I52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6" spans="1:9" x14ac:dyDescent="0.2">
      <c r="A526" s="4">
        <v>12.82</v>
      </c>
      <c r="B526" t="s">
        <v>1065</v>
      </c>
      <c r="C526" t="s">
        <v>1066</v>
      </c>
      <c r="D526" s="1">
        <v>-25</v>
      </c>
      <c r="E526" t="s">
        <v>0</v>
      </c>
      <c r="F526" s="2">
        <v>-320.5</v>
      </c>
      <c r="G526" t="s">
        <v>23</v>
      </c>
      <c r="I52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7" spans="1:9" x14ac:dyDescent="0.2">
      <c r="A527" s="4">
        <v>11.25</v>
      </c>
      <c r="B527" t="s">
        <v>1067</v>
      </c>
      <c r="C527" t="s">
        <v>1068</v>
      </c>
      <c r="D527" s="1">
        <v>-25</v>
      </c>
      <c r="E527" t="s">
        <v>0</v>
      </c>
      <c r="F527" s="2">
        <v>-281.25</v>
      </c>
      <c r="G527" t="s">
        <v>23</v>
      </c>
      <c r="I52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8" spans="1:9" x14ac:dyDescent="0.2">
      <c r="A528" s="4">
        <v>8.09</v>
      </c>
      <c r="B528" t="s">
        <v>1069</v>
      </c>
      <c r="C528" t="s">
        <v>1070</v>
      </c>
      <c r="D528" s="1">
        <v>-25</v>
      </c>
      <c r="E528" t="s">
        <v>0</v>
      </c>
      <c r="F528" s="2">
        <v>-202.25</v>
      </c>
      <c r="G528" t="s">
        <v>23</v>
      </c>
      <c r="I52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29" spans="1:9" x14ac:dyDescent="0.2">
      <c r="A529" s="4">
        <v>19.579999999999998</v>
      </c>
      <c r="B529" t="s">
        <v>1071</v>
      </c>
      <c r="C529" t="s">
        <v>1072</v>
      </c>
      <c r="D529" s="1">
        <v>-27</v>
      </c>
      <c r="E529" t="s">
        <v>0</v>
      </c>
      <c r="F529" s="2">
        <v>-528.66</v>
      </c>
      <c r="G529" t="s">
        <v>23</v>
      </c>
      <c r="I52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0" spans="1:9" x14ac:dyDescent="0.2">
      <c r="A530" s="4">
        <v>26.506296296296295</v>
      </c>
      <c r="B530" t="s">
        <v>1073</v>
      </c>
      <c r="C530" t="s">
        <v>1074</v>
      </c>
      <c r="D530" s="1">
        <v>-27</v>
      </c>
      <c r="E530" t="s">
        <v>0</v>
      </c>
      <c r="F530" s="2">
        <v>-715.67</v>
      </c>
      <c r="G530" t="s">
        <v>23</v>
      </c>
      <c r="I53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1" spans="1:9" x14ac:dyDescent="0.2">
      <c r="A531" s="4">
        <v>92.72</v>
      </c>
      <c r="B531" t="s">
        <v>1075</v>
      </c>
      <c r="C531" t="s">
        <v>1076</v>
      </c>
      <c r="D531" s="1">
        <v>-28</v>
      </c>
      <c r="E531" t="s">
        <v>0</v>
      </c>
      <c r="F531" s="2">
        <v>-2596.16</v>
      </c>
      <c r="G531" t="s">
        <v>23</v>
      </c>
      <c r="I53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2" spans="1:9" x14ac:dyDescent="0.2">
      <c r="A532" s="4">
        <v>70.05</v>
      </c>
      <c r="B532" t="s">
        <v>1077</v>
      </c>
      <c r="C532" t="s">
        <v>1078</v>
      </c>
      <c r="D532" s="1">
        <v>-28</v>
      </c>
      <c r="E532" t="s">
        <v>0</v>
      </c>
      <c r="F532" s="2">
        <v>-1961.4</v>
      </c>
      <c r="G532" t="s">
        <v>23</v>
      </c>
      <c r="I53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28</v>
      </c>
    </row>
    <row r="533" spans="1:9" x14ac:dyDescent="0.2">
      <c r="A533" s="4">
        <v>53.64</v>
      </c>
      <c r="B533" t="s">
        <v>1079</v>
      </c>
      <c r="C533" t="s">
        <v>1080</v>
      </c>
      <c r="D533" s="1">
        <v>-28</v>
      </c>
      <c r="E533" t="s">
        <v>0</v>
      </c>
      <c r="F533" s="2">
        <v>-1501.92</v>
      </c>
      <c r="G533" t="s">
        <v>23</v>
      </c>
      <c r="I53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28</v>
      </c>
    </row>
    <row r="534" spans="1:9" x14ac:dyDescent="0.2">
      <c r="A534" s="4">
        <v>9.86</v>
      </c>
      <c r="B534" t="s">
        <v>1081</v>
      </c>
      <c r="C534" t="s">
        <v>1082</v>
      </c>
      <c r="D534" s="1">
        <v>-28</v>
      </c>
      <c r="E534" t="s">
        <v>0</v>
      </c>
      <c r="F534" s="2">
        <v>-276.08</v>
      </c>
      <c r="G534" t="s">
        <v>23</v>
      </c>
      <c r="I53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5" spans="1:9" x14ac:dyDescent="0.2">
      <c r="A535" s="4">
        <v>48.310666666666663</v>
      </c>
      <c r="B535" t="s">
        <v>1083</v>
      </c>
      <c r="C535" t="s">
        <v>1084</v>
      </c>
      <c r="D535" s="1">
        <v>-30</v>
      </c>
      <c r="E535" t="s">
        <v>0</v>
      </c>
      <c r="F535" s="2">
        <v>-1449.32</v>
      </c>
      <c r="G535" t="s">
        <v>23</v>
      </c>
      <c r="I53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6" spans="1:9" x14ac:dyDescent="0.2">
      <c r="A536" s="4">
        <v>118.64</v>
      </c>
      <c r="B536" t="s">
        <v>1085</v>
      </c>
      <c r="C536" t="s">
        <v>1086</v>
      </c>
      <c r="D536" s="1">
        <v>-30</v>
      </c>
      <c r="E536" t="s">
        <v>0</v>
      </c>
      <c r="F536" s="2">
        <v>-3559.2</v>
      </c>
      <c r="G536" t="s">
        <v>23</v>
      </c>
      <c r="I53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7" spans="1:9" x14ac:dyDescent="0.2">
      <c r="A537" s="4">
        <v>36.36</v>
      </c>
      <c r="B537" t="s">
        <v>1087</v>
      </c>
      <c r="C537" t="s">
        <v>7</v>
      </c>
      <c r="D537" s="1">
        <v>-30</v>
      </c>
      <c r="E537" t="s">
        <v>0</v>
      </c>
      <c r="F537" s="2">
        <v>-1090.8</v>
      </c>
      <c r="G537" t="s">
        <v>23</v>
      </c>
      <c r="I53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38" spans="1:9" x14ac:dyDescent="0.2">
      <c r="A538" s="4">
        <v>23.55</v>
      </c>
      <c r="B538" t="s">
        <v>1088</v>
      </c>
      <c r="C538" t="s">
        <v>1089</v>
      </c>
      <c r="D538" s="1">
        <v>-30</v>
      </c>
      <c r="E538" t="s">
        <v>0</v>
      </c>
      <c r="F538" s="2">
        <v>-706.5</v>
      </c>
      <c r="G538" t="s">
        <v>23</v>
      </c>
      <c r="I53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30</v>
      </c>
    </row>
    <row r="539" spans="1:9" x14ac:dyDescent="0.2">
      <c r="A539" s="4">
        <v>6.9300000000000006</v>
      </c>
      <c r="B539" t="s">
        <v>1090</v>
      </c>
      <c r="C539" t="s">
        <v>1091</v>
      </c>
      <c r="D539" s="1">
        <v>-30</v>
      </c>
      <c r="E539" t="s">
        <v>0</v>
      </c>
      <c r="F539" s="2">
        <v>-207.9</v>
      </c>
      <c r="G539" t="s">
        <v>23</v>
      </c>
      <c r="I53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0" spans="1:9" x14ac:dyDescent="0.2">
      <c r="A540" s="4">
        <v>12.68</v>
      </c>
      <c r="B540" t="s">
        <v>1092</v>
      </c>
      <c r="C540" t="s">
        <v>1093</v>
      </c>
      <c r="D540" s="1">
        <v>-30</v>
      </c>
      <c r="E540" t="s">
        <v>0</v>
      </c>
      <c r="F540" s="2">
        <v>-380.4</v>
      </c>
      <c r="G540" t="s">
        <v>23</v>
      </c>
      <c r="I54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1" spans="1:9" x14ac:dyDescent="0.2">
      <c r="A541" s="4">
        <v>111.11933333333333</v>
      </c>
      <c r="B541" t="s">
        <v>1094</v>
      </c>
      <c r="C541" t="s">
        <v>1095</v>
      </c>
      <c r="D541" s="1">
        <v>-30</v>
      </c>
      <c r="E541" t="s">
        <v>0</v>
      </c>
      <c r="F541" s="2">
        <v>-3333.58</v>
      </c>
      <c r="G541" t="s">
        <v>23</v>
      </c>
      <c r="I54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2" spans="1:9" x14ac:dyDescent="0.2">
      <c r="A542" s="4">
        <v>139.76000000000002</v>
      </c>
      <c r="B542" t="s">
        <v>1096</v>
      </c>
      <c r="C542" t="s">
        <v>1097</v>
      </c>
      <c r="D542" s="1">
        <v>-30</v>
      </c>
      <c r="E542" t="s">
        <v>0</v>
      </c>
      <c r="F542" s="2">
        <v>-4192.8</v>
      </c>
      <c r="G542" t="s">
        <v>23</v>
      </c>
      <c r="I54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3" spans="1:9" x14ac:dyDescent="0.2">
      <c r="A543" s="4">
        <v>17.88</v>
      </c>
      <c r="B543" t="s">
        <v>1098</v>
      </c>
      <c r="C543" t="s">
        <v>1099</v>
      </c>
      <c r="D543" s="1">
        <v>-30</v>
      </c>
      <c r="E543" t="s">
        <v>0</v>
      </c>
      <c r="F543" s="2">
        <v>-536.4</v>
      </c>
      <c r="G543" t="s">
        <v>23</v>
      </c>
      <c r="I54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4" spans="1:9" x14ac:dyDescent="0.2">
      <c r="A544" s="4">
        <v>22.529666666666667</v>
      </c>
      <c r="B544" t="s">
        <v>1100</v>
      </c>
      <c r="C544" t="s">
        <v>1101</v>
      </c>
      <c r="D544" s="1">
        <v>-30</v>
      </c>
      <c r="E544" t="s">
        <v>0</v>
      </c>
      <c r="F544" s="2">
        <v>-675.89</v>
      </c>
      <c r="G544" t="s">
        <v>23</v>
      </c>
      <c r="I54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5" spans="1:9" x14ac:dyDescent="0.2">
      <c r="A545" s="4">
        <v>68.181666666666672</v>
      </c>
      <c r="B545" t="s">
        <v>1102</v>
      </c>
      <c r="C545" t="s">
        <v>1103</v>
      </c>
      <c r="D545" s="1">
        <v>-30</v>
      </c>
      <c r="E545" t="s">
        <v>0</v>
      </c>
      <c r="F545" s="2">
        <v>-2045.45</v>
      </c>
      <c r="G545" t="s">
        <v>23</v>
      </c>
      <c r="I54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6" spans="1:9" x14ac:dyDescent="0.2">
      <c r="A546" s="4">
        <v>17.209999999999997</v>
      </c>
      <c r="B546" t="s">
        <v>1104</v>
      </c>
      <c r="C546" t="s">
        <v>1105</v>
      </c>
      <c r="D546" s="1">
        <v>-30</v>
      </c>
      <c r="E546" t="s">
        <v>0</v>
      </c>
      <c r="F546" s="2">
        <v>-516.29999999999995</v>
      </c>
      <c r="G546" t="s">
        <v>23</v>
      </c>
      <c r="I54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7" spans="1:9" x14ac:dyDescent="0.2">
      <c r="A547" s="4">
        <v>20.100000000000001</v>
      </c>
      <c r="B547" t="s">
        <v>1106</v>
      </c>
      <c r="C547" t="s">
        <v>1107</v>
      </c>
      <c r="D547" s="1">
        <v>-30</v>
      </c>
      <c r="E547" t="s">
        <v>0</v>
      </c>
      <c r="F547" s="2">
        <v>-603</v>
      </c>
      <c r="G547" t="s">
        <v>23</v>
      </c>
      <c r="I54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8" spans="1:9" x14ac:dyDescent="0.2">
      <c r="A548" s="4">
        <v>50.99</v>
      </c>
      <c r="B548" t="s">
        <v>1108</v>
      </c>
      <c r="C548" t="s">
        <v>1109</v>
      </c>
      <c r="D548" s="1">
        <v>-30</v>
      </c>
      <c r="E548" t="s">
        <v>0</v>
      </c>
      <c r="F548" s="2">
        <v>-1529.7</v>
      </c>
      <c r="G548" t="s">
        <v>23</v>
      </c>
      <c r="I54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49" spans="1:9" x14ac:dyDescent="0.2">
      <c r="A549" s="4">
        <v>29.35</v>
      </c>
      <c r="B549" t="s">
        <v>1110</v>
      </c>
      <c r="C549" t="s">
        <v>1111</v>
      </c>
      <c r="D549" s="1">
        <v>-30</v>
      </c>
      <c r="E549" t="s">
        <v>0</v>
      </c>
      <c r="F549" s="2">
        <v>-880.5</v>
      </c>
      <c r="G549" t="s">
        <v>23</v>
      </c>
      <c r="I54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0" spans="1:9" x14ac:dyDescent="0.2">
      <c r="A550" s="4">
        <v>30.6</v>
      </c>
      <c r="B550" t="s">
        <v>1112</v>
      </c>
      <c r="C550" t="s">
        <v>1113</v>
      </c>
      <c r="D550" s="1">
        <v>-30</v>
      </c>
      <c r="E550" t="s">
        <v>0</v>
      </c>
      <c r="F550" s="2">
        <v>-918</v>
      </c>
      <c r="G550" t="s">
        <v>23</v>
      </c>
      <c r="I55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1" spans="1:9" x14ac:dyDescent="0.2">
      <c r="A551" s="4">
        <v>19.7</v>
      </c>
      <c r="B551" t="s">
        <v>1114</v>
      </c>
      <c r="C551" t="s">
        <v>1115</v>
      </c>
      <c r="D551" s="1">
        <v>-32</v>
      </c>
      <c r="E551" t="s">
        <v>0</v>
      </c>
      <c r="F551" s="2">
        <v>-630.4</v>
      </c>
      <c r="G551" t="s">
        <v>23</v>
      </c>
      <c r="I55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32</v>
      </c>
    </row>
    <row r="552" spans="1:9" x14ac:dyDescent="0.2">
      <c r="A552" s="4">
        <v>47.88</v>
      </c>
      <c r="B552" t="s">
        <v>1116</v>
      </c>
      <c r="C552" t="s">
        <v>1117</v>
      </c>
      <c r="D552" s="1">
        <v>-32</v>
      </c>
      <c r="E552" t="s">
        <v>0</v>
      </c>
      <c r="F552" s="2">
        <v>-1532.16</v>
      </c>
      <c r="G552" t="s">
        <v>23</v>
      </c>
      <c r="I55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3" spans="1:9" x14ac:dyDescent="0.2">
      <c r="A553" s="4">
        <v>111.70156249999999</v>
      </c>
      <c r="B553" t="s">
        <v>1118</v>
      </c>
      <c r="C553" t="s">
        <v>1119</v>
      </c>
      <c r="D553" s="1">
        <v>-32</v>
      </c>
      <c r="E553" t="s">
        <v>0</v>
      </c>
      <c r="F553" s="2">
        <v>-3574.45</v>
      </c>
      <c r="G553" t="s">
        <v>23</v>
      </c>
      <c r="I55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4" spans="1:9" x14ac:dyDescent="0.2">
      <c r="A554" s="4">
        <v>54.44</v>
      </c>
      <c r="B554" t="s">
        <v>1120</v>
      </c>
      <c r="C554" t="s">
        <v>1121</v>
      </c>
      <c r="D554" s="1">
        <v>-32</v>
      </c>
      <c r="E554" t="s">
        <v>0</v>
      </c>
      <c r="F554" s="2">
        <v>-1742.08</v>
      </c>
      <c r="G554" t="s">
        <v>23</v>
      </c>
      <c r="I55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5" spans="1:9" x14ac:dyDescent="0.2">
      <c r="A555" s="4">
        <v>21.46</v>
      </c>
      <c r="B555" t="s">
        <v>1122</v>
      </c>
      <c r="C555" t="s">
        <v>1123</v>
      </c>
      <c r="D555" s="1">
        <v>-35</v>
      </c>
      <c r="E555" t="s">
        <v>0</v>
      </c>
      <c r="F555" s="2">
        <v>-751.1</v>
      </c>
      <c r="G555" t="s">
        <v>23</v>
      </c>
      <c r="I55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6" spans="1:9" x14ac:dyDescent="0.2">
      <c r="A556" s="4">
        <v>63.635000000000005</v>
      </c>
      <c r="B556" t="s">
        <v>1124</v>
      </c>
      <c r="C556" t="s">
        <v>1125</v>
      </c>
      <c r="D556" s="1">
        <v>-36</v>
      </c>
      <c r="E556" t="s">
        <v>0</v>
      </c>
      <c r="F556" s="2">
        <v>-2290.86</v>
      </c>
      <c r="G556" t="s">
        <v>23</v>
      </c>
      <c r="I55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7" spans="1:9" x14ac:dyDescent="0.2">
      <c r="A557" s="4">
        <v>68.97</v>
      </c>
      <c r="B557" t="s">
        <v>1126</v>
      </c>
      <c r="C557" t="s">
        <v>1127</v>
      </c>
      <c r="D557" s="1">
        <v>-36</v>
      </c>
      <c r="E557" t="s">
        <v>0</v>
      </c>
      <c r="F557" s="2">
        <v>-2482.92</v>
      </c>
      <c r="G557" t="s">
        <v>23</v>
      </c>
      <c r="I55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8" spans="1:9" x14ac:dyDescent="0.2">
      <c r="A558" s="4">
        <v>42.253055555555555</v>
      </c>
      <c r="B558" t="s">
        <v>1128</v>
      </c>
      <c r="C558" t="s">
        <v>1129</v>
      </c>
      <c r="D558" s="1">
        <v>-36</v>
      </c>
      <c r="E558" t="s">
        <v>0</v>
      </c>
      <c r="F558" s="2">
        <v>-1521.11</v>
      </c>
      <c r="G558" t="s">
        <v>23</v>
      </c>
      <c r="I55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59" spans="1:9" x14ac:dyDescent="0.2">
      <c r="A559" s="4">
        <v>18.09</v>
      </c>
      <c r="B559" t="s">
        <v>1130</v>
      </c>
      <c r="C559" t="s">
        <v>1131</v>
      </c>
      <c r="D559" s="1">
        <v>-36</v>
      </c>
      <c r="E559" t="s">
        <v>0</v>
      </c>
      <c r="F559" s="2">
        <v>-651.24</v>
      </c>
      <c r="G559" t="s">
        <v>23</v>
      </c>
      <c r="I55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0" spans="1:9" x14ac:dyDescent="0.2">
      <c r="A560" s="4">
        <v>55.09</v>
      </c>
      <c r="B560" t="s">
        <v>1132</v>
      </c>
      <c r="C560" t="s">
        <v>1133</v>
      </c>
      <c r="D560" s="1">
        <v>-36</v>
      </c>
      <c r="E560" t="s">
        <v>0</v>
      </c>
      <c r="F560" s="2">
        <v>-1983.24</v>
      </c>
      <c r="G560" t="s">
        <v>23</v>
      </c>
      <c r="I56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1" spans="1:9" x14ac:dyDescent="0.2">
      <c r="A561" s="4">
        <v>13.49</v>
      </c>
      <c r="B561" t="s">
        <v>1134</v>
      </c>
      <c r="C561" t="s">
        <v>1135</v>
      </c>
      <c r="D561" s="1">
        <v>-36</v>
      </c>
      <c r="E561" t="s">
        <v>0</v>
      </c>
      <c r="F561" s="2">
        <v>-485.64</v>
      </c>
      <c r="G561" t="s">
        <v>23</v>
      </c>
      <c r="I56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2" spans="1:9" x14ac:dyDescent="0.2">
      <c r="A562" s="4">
        <v>18.670000000000002</v>
      </c>
      <c r="B562" t="s">
        <v>1136</v>
      </c>
      <c r="C562" t="s">
        <v>1137</v>
      </c>
      <c r="D562" s="1">
        <v>-36</v>
      </c>
      <c r="E562" t="s">
        <v>0</v>
      </c>
      <c r="F562" s="2">
        <v>-672.12</v>
      </c>
      <c r="G562" t="s">
        <v>23</v>
      </c>
      <c r="I56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3" spans="1:9" x14ac:dyDescent="0.2">
      <c r="A563" s="4">
        <v>18.670000000000002</v>
      </c>
      <c r="B563" t="s">
        <v>1138</v>
      </c>
      <c r="C563" t="s">
        <v>1139</v>
      </c>
      <c r="D563" s="1">
        <v>-36</v>
      </c>
      <c r="E563" t="s">
        <v>0</v>
      </c>
      <c r="F563" s="2">
        <v>-672.12</v>
      </c>
      <c r="G563" t="s">
        <v>23</v>
      </c>
      <c r="I56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4" spans="1:9" x14ac:dyDescent="0.2">
      <c r="A564" s="4">
        <v>177.12</v>
      </c>
      <c r="B564" t="s">
        <v>1140</v>
      </c>
      <c r="C564" t="s">
        <v>1141</v>
      </c>
      <c r="D564" s="1">
        <v>-36</v>
      </c>
      <c r="E564" t="s">
        <v>0</v>
      </c>
      <c r="F564" s="2">
        <v>-6376.32</v>
      </c>
      <c r="G564" t="s">
        <v>23</v>
      </c>
      <c r="I56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5" spans="1:9" x14ac:dyDescent="0.2">
      <c r="A565" s="4">
        <v>38.18</v>
      </c>
      <c r="B565" t="s">
        <v>1142</v>
      </c>
      <c r="C565" t="s">
        <v>1</v>
      </c>
      <c r="D565" s="1">
        <v>-36</v>
      </c>
      <c r="E565" t="s">
        <v>0</v>
      </c>
      <c r="F565" s="2">
        <v>-1374.48</v>
      </c>
      <c r="G565" t="s">
        <v>23</v>
      </c>
      <c r="I56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6" spans="1:9" x14ac:dyDescent="0.2">
      <c r="A566" s="4">
        <v>177.12</v>
      </c>
      <c r="B566" t="s">
        <v>1143</v>
      </c>
      <c r="C566" t="s">
        <v>1144</v>
      </c>
      <c r="D566" s="1">
        <v>-36</v>
      </c>
      <c r="E566" t="s">
        <v>0</v>
      </c>
      <c r="F566" s="2">
        <v>-6376.32</v>
      </c>
      <c r="G566" t="s">
        <v>23</v>
      </c>
      <c r="I56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7" spans="1:9" x14ac:dyDescent="0.2">
      <c r="A567" s="4">
        <v>180.16</v>
      </c>
      <c r="B567" t="s">
        <v>1145</v>
      </c>
      <c r="C567" t="s">
        <v>1146</v>
      </c>
      <c r="D567" s="1">
        <v>-40</v>
      </c>
      <c r="E567" t="s">
        <v>0</v>
      </c>
      <c r="F567" s="2">
        <v>-7206.4</v>
      </c>
      <c r="G567" t="s">
        <v>23</v>
      </c>
      <c r="I56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8" spans="1:9" x14ac:dyDescent="0.2">
      <c r="A568" s="4">
        <v>23.04325</v>
      </c>
      <c r="B568" t="s">
        <v>1147</v>
      </c>
      <c r="C568" t="s">
        <v>1148</v>
      </c>
      <c r="D568" s="1">
        <v>-40</v>
      </c>
      <c r="E568" t="s">
        <v>0</v>
      </c>
      <c r="F568" s="2">
        <v>-921.73</v>
      </c>
      <c r="G568" t="s">
        <v>23</v>
      </c>
      <c r="I56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69" spans="1:9" x14ac:dyDescent="0.2">
      <c r="A569" s="4">
        <v>36.660000000000004</v>
      </c>
      <c r="B569" t="s">
        <v>1149</v>
      </c>
      <c r="C569" t="s">
        <v>1150</v>
      </c>
      <c r="D569" s="1">
        <v>-40</v>
      </c>
      <c r="E569" t="s">
        <v>0</v>
      </c>
      <c r="F569" s="2">
        <v>-1466.4</v>
      </c>
      <c r="G569" t="s">
        <v>23</v>
      </c>
      <c r="I56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0" spans="1:9" x14ac:dyDescent="0.2">
      <c r="A570" s="4">
        <v>24.2</v>
      </c>
      <c r="B570" t="s">
        <v>1151</v>
      </c>
      <c r="C570" t="s">
        <v>1152</v>
      </c>
      <c r="D570" s="1">
        <v>-40</v>
      </c>
      <c r="E570" t="s">
        <v>0</v>
      </c>
      <c r="F570" s="2">
        <v>-968</v>
      </c>
      <c r="G570" t="s">
        <v>23</v>
      </c>
      <c r="I57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1" spans="1:9" x14ac:dyDescent="0.2">
      <c r="A571" s="4">
        <v>25.27</v>
      </c>
      <c r="B571" t="s">
        <v>1153</v>
      </c>
      <c r="C571" t="s">
        <v>1154</v>
      </c>
      <c r="D571" s="1">
        <v>-40</v>
      </c>
      <c r="E571" t="s">
        <v>0</v>
      </c>
      <c r="F571" s="2">
        <v>-1010.8</v>
      </c>
      <c r="G571" t="s">
        <v>23</v>
      </c>
      <c r="I57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2" spans="1:9" x14ac:dyDescent="0.2">
      <c r="A572" s="4">
        <v>32.619999999999997</v>
      </c>
      <c r="B572" t="s">
        <v>1155</v>
      </c>
      <c r="C572" t="s">
        <v>1156</v>
      </c>
      <c r="D572" s="1">
        <v>-40</v>
      </c>
      <c r="E572" t="s">
        <v>0</v>
      </c>
      <c r="F572" s="2">
        <v>-1304.8</v>
      </c>
      <c r="G572" t="s">
        <v>23</v>
      </c>
      <c r="I57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3" spans="1:9" x14ac:dyDescent="0.2">
      <c r="A573" s="4">
        <v>68.185476190476194</v>
      </c>
      <c r="B573" t="s">
        <v>1157</v>
      </c>
      <c r="C573" t="s">
        <v>1158</v>
      </c>
      <c r="D573" s="1">
        <v>-42</v>
      </c>
      <c r="E573" t="s">
        <v>0</v>
      </c>
      <c r="F573" s="2">
        <v>-2863.79</v>
      </c>
      <c r="G573" t="s">
        <v>23</v>
      </c>
      <c r="I57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42</v>
      </c>
    </row>
    <row r="574" spans="1:9" x14ac:dyDescent="0.2">
      <c r="A574" s="4">
        <v>115.16000000000001</v>
      </c>
      <c r="B574" t="s">
        <v>1159</v>
      </c>
      <c r="C574" t="s">
        <v>1160</v>
      </c>
      <c r="D574" s="1">
        <v>-42</v>
      </c>
      <c r="E574" t="s">
        <v>0</v>
      </c>
      <c r="F574" s="2">
        <v>-4836.72</v>
      </c>
      <c r="G574" t="s">
        <v>23</v>
      </c>
      <c r="I57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5" spans="1:9" x14ac:dyDescent="0.2">
      <c r="A575" s="4">
        <v>8.57</v>
      </c>
      <c r="B575" t="s">
        <v>1161</v>
      </c>
      <c r="C575" t="s">
        <v>1162</v>
      </c>
      <c r="D575" s="1">
        <v>-45</v>
      </c>
      <c r="E575" t="s">
        <v>0</v>
      </c>
      <c r="F575" s="2">
        <v>-385.65</v>
      </c>
      <c r="G575" t="s">
        <v>23</v>
      </c>
      <c r="I57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6" spans="1:9" x14ac:dyDescent="0.2">
      <c r="A576" s="4">
        <v>30.6</v>
      </c>
      <c r="B576" t="s">
        <v>1163</v>
      </c>
      <c r="C576" t="s">
        <v>1164</v>
      </c>
      <c r="D576" s="1">
        <v>-45</v>
      </c>
      <c r="E576" t="s">
        <v>0</v>
      </c>
      <c r="F576" s="2">
        <v>-1377</v>
      </c>
      <c r="G576" t="s">
        <v>23</v>
      </c>
      <c r="I57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7" spans="1:9" x14ac:dyDescent="0.2">
      <c r="A577" s="4">
        <v>13.979999999999999</v>
      </c>
      <c r="B577" t="s">
        <v>1165</v>
      </c>
      <c r="C577" t="s">
        <v>1166</v>
      </c>
      <c r="D577" s="1">
        <v>-48</v>
      </c>
      <c r="E577" t="s">
        <v>0</v>
      </c>
      <c r="F577" s="2">
        <v>-671.04</v>
      </c>
      <c r="G577" t="s">
        <v>23</v>
      </c>
      <c r="I57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8" spans="1:9" x14ac:dyDescent="0.2">
      <c r="A578" s="4">
        <v>65.34</v>
      </c>
      <c r="B578" t="s">
        <v>1167</v>
      </c>
      <c r="C578" t="s">
        <v>1168</v>
      </c>
      <c r="D578" s="1">
        <v>-48</v>
      </c>
      <c r="E578" t="s">
        <v>0</v>
      </c>
      <c r="F578" s="2">
        <v>-3136.32</v>
      </c>
      <c r="G578" t="s">
        <v>23</v>
      </c>
      <c r="I57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79" spans="1:9" x14ac:dyDescent="0.2">
      <c r="A579" s="4">
        <v>60.903333333333336</v>
      </c>
      <c r="B579" t="s">
        <v>1169</v>
      </c>
      <c r="C579" t="s">
        <v>1170</v>
      </c>
      <c r="D579" s="1">
        <v>-48</v>
      </c>
      <c r="E579" t="s">
        <v>0</v>
      </c>
      <c r="F579" s="2">
        <v>-2923.36</v>
      </c>
      <c r="G579" t="s">
        <v>23</v>
      </c>
      <c r="I57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0" spans="1:9" x14ac:dyDescent="0.2">
      <c r="A580" s="4">
        <v>29.855833333333333</v>
      </c>
      <c r="B580" t="s">
        <v>1171</v>
      </c>
      <c r="C580" t="s">
        <v>1172</v>
      </c>
      <c r="D580" s="1">
        <v>-48</v>
      </c>
      <c r="E580" t="s">
        <v>0</v>
      </c>
      <c r="F580" s="2">
        <v>-1433.08</v>
      </c>
      <c r="G580" t="s">
        <v>23</v>
      </c>
      <c r="I58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1" spans="1:9" x14ac:dyDescent="0.2">
      <c r="A581" s="4">
        <v>97.46</v>
      </c>
      <c r="B581" t="s">
        <v>1173</v>
      </c>
      <c r="C581" t="s">
        <v>1174</v>
      </c>
      <c r="D581" s="1">
        <v>-48</v>
      </c>
      <c r="E581" t="s">
        <v>0</v>
      </c>
      <c r="F581" s="2">
        <v>-4678.08</v>
      </c>
      <c r="G581" t="s">
        <v>23</v>
      </c>
      <c r="I58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2" spans="1:9" x14ac:dyDescent="0.2">
      <c r="A582" s="4">
        <v>42.540416666666665</v>
      </c>
      <c r="B582" t="s">
        <v>1175</v>
      </c>
      <c r="C582" t="s">
        <v>1176</v>
      </c>
      <c r="D582" s="1">
        <v>-48</v>
      </c>
      <c r="E582" t="s">
        <v>0</v>
      </c>
      <c r="F582" s="2">
        <v>-2041.94</v>
      </c>
      <c r="G582" t="s">
        <v>23</v>
      </c>
      <c r="I58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3" spans="1:9" x14ac:dyDescent="0.2">
      <c r="A583" s="4">
        <v>110</v>
      </c>
      <c r="B583" t="s">
        <v>1177</v>
      </c>
      <c r="C583" t="s">
        <v>6</v>
      </c>
      <c r="D583" s="1">
        <v>-48</v>
      </c>
      <c r="E583" t="s">
        <v>0</v>
      </c>
      <c r="F583" s="2">
        <v>-5280</v>
      </c>
      <c r="G583" t="s">
        <v>23</v>
      </c>
      <c r="I58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4" spans="1:9" x14ac:dyDescent="0.2">
      <c r="A584" s="4">
        <v>30.736041666666665</v>
      </c>
      <c r="B584" t="s">
        <v>1178</v>
      </c>
      <c r="C584" t="s">
        <v>1179</v>
      </c>
      <c r="D584" s="1">
        <v>-48</v>
      </c>
      <c r="E584" t="s">
        <v>0</v>
      </c>
      <c r="F584" s="2">
        <v>-1475.33</v>
      </c>
      <c r="G584" t="s">
        <v>23</v>
      </c>
      <c r="I58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5" spans="1:9" x14ac:dyDescent="0.2">
      <c r="A585" s="4">
        <v>13.979999999999999</v>
      </c>
      <c r="B585" t="s">
        <v>1180</v>
      </c>
      <c r="C585" t="s">
        <v>1181</v>
      </c>
      <c r="D585" s="1">
        <v>-48</v>
      </c>
      <c r="E585" t="s">
        <v>0</v>
      </c>
      <c r="F585" s="2">
        <v>-671.04</v>
      </c>
      <c r="G585" t="s">
        <v>23</v>
      </c>
      <c r="I58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6" spans="1:9" x14ac:dyDescent="0.2">
      <c r="A586" s="4">
        <v>28.91395833333333</v>
      </c>
      <c r="B586" t="s">
        <v>1182</v>
      </c>
      <c r="C586" t="s">
        <v>1183</v>
      </c>
      <c r="D586" s="1">
        <v>-48</v>
      </c>
      <c r="E586" t="s">
        <v>0</v>
      </c>
      <c r="F586" s="2">
        <v>-1387.87</v>
      </c>
      <c r="G586" t="s">
        <v>23</v>
      </c>
      <c r="I58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7" spans="1:9" x14ac:dyDescent="0.2">
      <c r="A587" s="4">
        <v>36.36</v>
      </c>
      <c r="B587" t="s">
        <v>1184</v>
      </c>
      <c r="C587" t="s">
        <v>1185</v>
      </c>
      <c r="D587" s="1">
        <v>-48</v>
      </c>
      <c r="E587" t="s">
        <v>0</v>
      </c>
      <c r="F587" s="2">
        <v>-1745.28</v>
      </c>
      <c r="G587" t="s">
        <v>23</v>
      </c>
      <c r="I58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8" spans="1:9" x14ac:dyDescent="0.2">
      <c r="A588" s="4">
        <v>19.689791666666668</v>
      </c>
      <c r="B588" t="s">
        <v>1186</v>
      </c>
      <c r="C588" t="s">
        <v>1187</v>
      </c>
      <c r="D588" s="1">
        <v>-48</v>
      </c>
      <c r="E588" t="s">
        <v>0</v>
      </c>
      <c r="F588" s="2">
        <v>-945.11</v>
      </c>
      <c r="G588" t="s">
        <v>23</v>
      </c>
      <c r="I58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89" spans="1:9" x14ac:dyDescent="0.2">
      <c r="A589" s="4">
        <v>9.4</v>
      </c>
      <c r="B589" t="s">
        <v>1188</v>
      </c>
      <c r="C589" t="s">
        <v>1189</v>
      </c>
      <c r="D589" s="1">
        <v>-48</v>
      </c>
      <c r="E589" t="s">
        <v>0</v>
      </c>
      <c r="F589" s="2">
        <v>-451.2</v>
      </c>
      <c r="G589" t="s">
        <v>23</v>
      </c>
      <c r="I58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0" spans="1:9" x14ac:dyDescent="0.2">
      <c r="A590" s="4">
        <v>46.79</v>
      </c>
      <c r="B590" t="s">
        <v>1190</v>
      </c>
      <c r="C590" t="s">
        <v>1191</v>
      </c>
      <c r="D590" s="1">
        <v>-48</v>
      </c>
      <c r="E590" t="s">
        <v>0</v>
      </c>
      <c r="F590" s="2">
        <v>-2245.92</v>
      </c>
      <c r="G590" t="s">
        <v>23</v>
      </c>
      <c r="I59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1" spans="1:9" x14ac:dyDescent="0.2">
      <c r="A591" s="4">
        <v>31.540000000000003</v>
      </c>
      <c r="B591" t="s">
        <v>1192</v>
      </c>
      <c r="C591" t="s">
        <v>1193</v>
      </c>
      <c r="D591" s="1">
        <v>-48</v>
      </c>
      <c r="E591" t="s">
        <v>0</v>
      </c>
      <c r="F591" s="2">
        <v>-1513.92</v>
      </c>
      <c r="G591" t="s">
        <v>23</v>
      </c>
      <c r="I59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2" spans="1:9" x14ac:dyDescent="0.2">
      <c r="A592" s="4">
        <v>57.44</v>
      </c>
      <c r="B592" t="s">
        <v>1194</v>
      </c>
      <c r="C592" t="s">
        <v>1195</v>
      </c>
      <c r="D592" s="1">
        <v>-48</v>
      </c>
      <c r="E592" t="s">
        <v>0</v>
      </c>
      <c r="F592" s="2">
        <v>-2757.12</v>
      </c>
      <c r="G592" t="s">
        <v>23</v>
      </c>
      <c r="I59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3" spans="1:9" x14ac:dyDescent="0.2">
      <c r="A593" s="4">
        <v>7.2736000000000001</v>
      </c>
      <c r="B593" t="s">
        <v>1196</v>
      </c>
      <c r="C593" t="s">
        <v>1197</v>
      </c>
      <c r="D593" s="1">
        <v>-50</v>
      </c>
      <c r="E593" t="s">
        <v>0</v>
      </c>
      <c r="F593" s="2">
        <v>-363.68</v>
      </c>
      <c r="G593" t="s">
        <v>23</v>
      </c>
      <c r="I59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4" spans="1:9" x14ac:dyDescent="0.2">
      <c r="A594" s="4">
        <v>27.419999999999998</v>
      </c>
      <c r="B594" t="s">
        <v>1198</v>
      </c>
      <c r="C594" t="s">
        <v>1199</v>
      </c>
      <c r="D594" s="1">
        <v>-53</v>
      </c>
      <c r="E594" t="s">
        <v>0</v>
      </c>
      <c r="F594" s="2">
        <v>-1453.26</v>
      </c>
      <c r="G594" t="s">
        <v>23</v>
      </c>
      <c r="I59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5" spans="1:9" x14ac:dyDescent="0.2">
      <c r="A595" s="4">
        <v>160.85</v>
      </c>
      <c r="B595" t="s">
        <v>1200</v>
      </c>
      <c r="C595" t="s">
        <v>1201</v>
      </c>
      <c r="D595" s="1">
        <v>-54</v>
      </c>
      <c r="E595" t="s">
        <v>0</v>
      </c>
      <c r="F595" s="2">
        <v>-8685.9</v>
      </c>
      <c r="G595" t="s">
        <v>23</v>
      </c>
      <c r="I59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6" spans="1:9" x14ac:dyDescent="0.2">
      <c r="A596" s="4">
        <v>11.5</v>
      </c>
      <c r="B596" t="s">
        <v>1202</v>
      </c>
      <c r="C596" t="s">
        <v>1203</v>
      </c>
      <c r="D596" s="1">
        <v>-54</v>
      </c>
      <c r="E596" t="s">
        <v>0</v>
      </c>
      <c r="F596" s="2">
        <v>-621</v>
      </c>
      <c r="G596" t="s">
        <v>23</v>
      </c>
      <c r="I59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7" spans="1:9" x14ac:dyDescent="0.2">
      <c r="A597" s="4">
        <v>15.41</v>
      </c>
      <c r="B597" t="s">
        <v>1204</v>
      </c>
      <c r="C597" t="s">
        <v>1205</v>
      </c>
      <c r="D597" s="1">
        <v>-58</v>
      </c>
      <c r="E597" t="s">
        <v>0</v>
      </c>
      <c r="F597" s="2">
        <v>-893.78</v>
      </c>
      <c r="G597" t="s">
        <v>23</v>
      </c>
      <c r="I59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8" spans="1:9" x14ac:dyDescent="0.2">
      <c r="A598" s="4">
        <v>23.705333333333332</v>
      </c>
      <c r="B598" t="s">
        <v>1206</v>
      </c>
      <c r="C598" t="s">
        <v>1207</v>
      </c>
      <c r="D598" s="1">
        <v>-60</v>
      </c>
      <c r="E598" t="s">
        <v>0</v>
      </c>
      <c r="F598" s="2">
        <v>-1422.32</v>
      </c>
      <c r="G598" t="s">
        <v>23</v>
      </c>
      <c r="I59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599" spans="1:9" x14ac:dyDescent="0.2">
      <c r="A599" s="4">
        <v>75.155500000000004</v>
      </c>
      <c r="B599" t="s">
        <v>1208</v>
      </c>
      <c r="C599" t="s">
        <v>1209</v>
      </c>
      <c r="D599" s="1">
        <v>-60</v>
      </c>
      <c r="E599" t="s">
        <v>0</v>
      </c>
      <c r="F599" s="2">
        <v>-4509.33</v>
      </c>
      <c r="G599" t="s">
        <v>23</v>
      </c>
      <c r="I59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32</v>
      </c>
    </row>
    <row r="600" spans="1:9" x14ac:dyDescent="0.2">
      <c r="A600" s="4">
        <v>26.959999999999997</v>
      </c>
      <c r="B600" t="s">
        <v>1210</v>
      </c>
      <c r="C600" t="s">
        <v>1211</v>
      </c>
      <c r="D600" s="1">
        <v>-60</v>
      </c>
      <c r="E600" t="s">
        <v>0</v>
      </c>
      <c r="F600" s="2">
        <v>-1617.6</v>
      </c>
      <c r="G600" t="s">
        <v>23</v>
      </c>
      <c r="I60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1" spans="1:9" x14ac:dyDescent="0.2">
      <c r="A601" s="4">
        <v>23.38</v>
      </c>
      <c r="B601" t="s">
        <v>1212</v>
      </c>
      <c r="C601" t="s">
        <v>1213</v>
      </c>
      <c r="D601" s="1">
        <v>-60</v>
      </c>
      <c r="E601" t="s">
        <v>0</v>
      </c>
      <c r="F601" s="2">
        <v>-1402.8</v>
      </c>
      <c r="G601" t="s">
        <v>23</v>
      </c>
      <c r="I60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2" spans="1:9" x14ac:dyDescent="0.2">
      <c r="A602" s="4">
        <v>26.029999999999998</v>
      </c>
      <c r="B602" t="s">
        <v>1214</v>
      </c>
      <c r="C602" t="s">
        <v>1215</v>
      </c>
      <c r="D602" s="1">
        <v>-60</v>
      </c>
      <c r="E602" t="s">
        <v>0</v>
      </c>
      <c r="F602" s="2">
        <v>-1561.8</v>
      </c>
      <c r="G602" t="s">
        <v>23</v>
      </c>
      <c r="I60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3" spans="1:9" x14ac:dyDescent="0.2">
      <c r="A603" s="4">
        <v>15.791666666666666</v>
      </c>
      <c r="B603" t="s">
        <v>1216</v>
      </c>
      <c r="C603" t="s">
        <v>1217</v>
      </c>
      <c r="D603" s="1">
        <v>-60</v>
      </c>
      <c r="E603" t="s">
        <v>0</v>
      </c>
      <c r="F603" s="2">
        <v>-947.5</v>
      </c>
      <c r="G603" t="s">
        <v>23</v>
      </c>
      <c r="I60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8</v>
      </c>
    </row>
    <row r="604" spans="1:9" x14ac:dyDescent="0.2">
      <c r="A604" s="4">
        <v>64.13000000000001</v>
      </c>
      <c r="B604" t="s">
        <v>1218</v>
      </c>
      <c r="C604" t="s">
        <v>1219</v>
      </c>
      <c r="D604" s="1">
        <v>-60</v>
      </c>
      <c r="E604" t="s">
        <v>0</v>
      </c>
      <c r="F604" s="2">
        <v>-3847.8</v>
      </c>
      <c r="G604" t="s">
        <v>23</v>
      </c>
      <c r="I60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5" spans="1:9" x14ac:dyDescent="0.2">
      <c r="A605" s="4">
        <v>94.75</v>
      </c>
      <c r="B605" t="s">
        <v>1220</v>
      </c>
      <c r="C605" t="s">
        <v>1221</v>
      </c>
      <c r="D605" s="1">
        <v>-64</v>
      </c>
      <c r="E605" t="s">
        <v>0</v>
      </c>
      <c r="F605" s="2">
        <v>-6064</v>
      </c>
      <c r="G605" t="s">
        <v>23</v>
      </c>
      <c r="I60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6" spans="1:9" x14ac:dyDescent="0.2">
      <c r="A606" s="4">
        <v>6.71</v>
      </c>
      <c r="B606" t="s">
        <v>1222</v>
      </c>
      <c r="C606" t="s">
        <v>1223</v>
      </c>
      <c r="D606" s="1">
        <v>-64</v>
      </c>
      <c r="E606" t="s">
        <v>0</v>
      </c>
      <c r="F606" s="2">
        <v>-429.44</v>
      </c>
      <c r="G606" t="s">
        <v>23</v>
      </c>
      <c r="I60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7" spans="1:9" x14ac:dyDescent="0.2">
      <c r="A607" s="4">
        <v>12.29</v>
      </c>
      <c r="B607" t="s">
        <v>1224</v>
      </c>
      <c r="C607" t="s">
        <v>1225</v>
      </c>
      <c r="D607" s="1">
        <v>-70</v>
      </c>
      <c r="E607" t="s">
        <v>0</v>
      </c>
      <c r="F607" s="2">
        <v>-860.3</v>
      </c>
      <c r="G607" t="s">
        <v>23</v>
      </c>
      <c r="I60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8" spans="1:9" x14ac:dyDescent="0.2">
      <c r="A608" s="4">
        <v>47.268472222222222</v>
      </c>
      <c r="B608" t="s">
        <v>1226</v>
      </c>
      <c r="C608" t="s">
        <v>1227</v>
      </c>
      <c r="D608" s="1">
        <v>-72</v>
      </c>
      <c r="E608" t="s">
        <v>0</v>
      </c>
      <c r="F608" s="2">
        <v>-3403.33</v>
      </c>
      <c r="G608" t="s">
        <v>23</v>
      </c>
      <c r="I60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09" spans="1:9" x14ac:dyDescent="0.2">
      <c r="A609" s="4">
        <v>13.979999999999999</v>
      </c>
      <c r="B609" t="s">
        <v>1228</v>
      </c>
      <c r="C609" t="s">
        <v>1229</v>
      </c>
      <c r="D609" s="1">
        <v>-72</v>
      </c>
      <c r="E609" t="s">
        <v>0</v>
      </c>
      <c r="F609" s="2">
        <v>-1006.56</v>
      </c>
      <c r="G609" t="s">
        <v>23</v>
      </c>
      <c r="I60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0" spans="1:9" x14ac:dyDescent="0.2">
      <c r="A610" s="4">
        <v>9.3999999999999986</v>
      </c>
      <c r="B610" t="s">
        <v>1230</v>
      </c>
      <c r="C610" t="s">
        <v>1231</v>
      </c>
      <c r="D610" s="1">
        <v>-72</v>
      </c>
      <c r="E610" t="s">
        <v>0</v>
      </c>
      <c r="F610" s="2">
        <v>-676.8</v>
      </c>
      <c r="G610" t="s">
        <v>23</v>
      </c>
      <c r="I61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1" spans="1:9" x14ac:dyDescent="0.2">
      <c r="A611" s="4">
        <v>41.11</v>
      </c>
      <c r="B611" t="s">
        <v>1232</v>
      </c>
      <c r="C611" t="s">
        <v>1233</v>
      </c>
      <c r="D611" s="1">
        <v>-72</v>
      </c>
      <c r="E611" t="s">
        <v>0</v>
      </c>
      <c r="F611" s="2">
        <v>-2959.92</v>
      </c>
      <c r="G611" t="s">
        <v>23</v>
      </c>
      <c r="I61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2" spans="1:9" x14ac:dyDescent="0.2">
      <c r="A612" s="4">
        <v>5.9399999999999995</v>
      </c>
      <c r="B612" t="s">
        <v>1234</v>
      </c>
      <c r="C612" t="s">
        <v>1235</v>
      </c>
      <c r="D612" s="1">
        <v>-84</v>
      </c>
      <c r="E612" t="s">
        <v>0</v>
      </c>
      <c r="F612" s="2">
        <v>-498.96</v>
      </c>
      <c r="G612" t="s">
        <v>23</v>
      </c>
      <c r="I61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3" spans="1:9" x14ac:dyDescent="0.2">
      <c r="A613" s="4">
        <v>25.99404761904762</v>
      </c>
      <c r="B613" t="s">
        <v>1236</v>
      </c>
      <c r="C613" t="s">
        <v>1237</v>
      </c>
      <c r="D613" s="1">
        <v>-84</v>
      </c>
      <c r="E613" t="s">
        <v>0</v>
      </c>
      <c r="F613" s="2">
        <v>-2183.5</v>
      </c>
      <c r="G613" t="s">
        <v>23</v>
      </c>
      <c r="I61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4" spans="1:9" x14ac:dyDescent="0.2">
      <c r="A614" s="4">
        <v>40.171590909090909</v>
      </c>
      <c r="B614" t="s">
        <v>1238</v>
      </c>
      <c r="C614" t="s">
        <v>1239</v>
      </c>
      <c r="D614" s="1">
        <v>-88</v>
      </c>
      <c r="E614" t="s">
        <v>0</v>
      </c>
      <c r="F614" s="2">
        <v>-3535.1</v>
      </c>
      <c r="G614" t="s">
        <v>23</v>
      </c>
      <c r="I61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5" spans="1:9" x14ac:dyDescent="0.2">
      <c r="A615" s="4">
        <v>33.650624999999998</v>
      </c>
      <c r="B615" t="s">
        <v>1240</v>
      </c>
      <c r="C615" t="s">
        <v>1241</v>
      </c>
      <c r="D615" s="1">
        <v>-96</v>
      </c>
      <c r="E615" t="s">
        <v>0</v>
      </c>
      <c r="F615" s="2">
        <v>-3230.46</v>
      </c>
      <c r="G615" t="s">
        <v>23</v>
      </c>
      <c r="I61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6" spans="1:9" x14ac:dyDescent="0.2">
      <c r="A616" s="4">
        <v>61.629895833333336</v>
      </c>
      <c r="B616" t="s">
        <v>1242</v>
      </c>
      <c r="C616" t="s">
        <v>1243</v>
      </c>
      <c r="D616" s="1">
        <v>-96</v>
      </c>
      <c r="E616" t="s">
        <v>0</v>
      </c>
      <c r="F616" s="2">
        <v>-5916.47</v>
      </c>
      <c r="G616" t="s">
        <v>23</v>
      </c>
      <c r="I61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7" spans="1:9" x14ac:dyDescent="0.2">
      <c r="A617" s="4">
        <v>35.271919191919196</v>
      </c>
      <c r="B617" t="s">
        <v>1244</v>
      </c>
      <c r="C617" t="s">
        <v>1245</v>
      </c>
      <c r="D617" s="23">
        <v>-99</v>
      </c>
      <c r="E617" t="s">
        <v>0</v>
      </c>
      <c r="F617" s="2">
        <v>-3491.92</v>
      </c>
      <c r="G617" t="s">
        <v>23</v>
      </c>
      <c r="I61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8" spans="1:9" x14ac:dyDescent="0.2">
      <c r="A618" s="4">
        <v>23.561300000000003</v>
      </c>
      <c r="B618" t="s">
        <v>1246</v>
      </c>
      <c r="C618" t="s">
        <v>1247</v>
      </c>
      <c r="D618" s="1">
        <v>-100</v>
      </c>
      <c r="E618" t="s">
        <v>0</v>
      </c>
      <c r="F618" s="2">
        <v>-2356.13</v>
      </c>
      <c r="G618" t="s">
        <v>23</v>
      </c>
      <c r="I61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19" spans="1:9" x14ac:dyDescent="0.2">
      <c r="A619" s="4">
        <v>9.8800000000000008</v>
      </c>
      <c r="B619" t="s">
        <v>1248</v>
      </c>
      <c r="C619" t="s">
        <v>1249</v>
      </c>
      <c r="D619" s="1">
        <v>-100</v>
      </c>
      <c r="E619" t="s">
        <v>0</v>
      </c>
      <c r="F619" s="2">
        <v>-988</v>
      </c>
      <c r="G619" t="s">
        <v>23</v>
      </c>
      <c r="I61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0" spans="1:9" x14ac:dyDescent="0.2">
      <c r="A620" s="4">
        <v>8.57</v>
      </c>
      <c r="B620" t="s">
        <v>1250</v>
      </c>
      <c r="C620" t="s">
        <v>1251</v>
      </c>
      <c r="D620" s="1">
        <v>-100</v>
      </c>
      <c r="E620" t="s">
        <v>0</v>
      </c>
      <c r="F620" s="2">
        <v>-857</v>
      </c>
      <c r="G620" t="s">
        <v>23</v>
      </c>
      <c r="I62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1" spans="1:9" x14ac:dyDescent="0.2">
      <c r="A621" s="4">
        <v>12.18</v>
      </c>
      <c r="B621" t="s">
        <v>1252</v>
      </c>
      <c r="C621" t="s">
        <v>1253</v>
      </c>
      <c r="D621" s="1">
        <v>-100</v>
      </c>
      <c r="E621" t="s">
        <v>0</v>
      </c>
      <c r="F621" s="2">
        <v>-1218</v>
      </c>
      <c r="G621" t="s">
        <v>23</v>
      </c>
      <c r="I62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2" spans="1:9" x14ac:dyDescent="0.2">
      <c r="A622" s="4">
        <v>43.46</v>
      </c>
      <c r="B622" t="s">
        <v>1254</v>
      </c>
      <c r="C622" t="s">
        <v>1255</v>
      </c>
      <c r="D622" s="1">
        <v>-100</v>
      </c>
      <c r="E622" t="s">
        <v>0</v>
      </c>
      <c r="F622" s="2">
        <v>-4346</v>
      </c>
      <c r="G622" t="s">
        <v>23</v>
      </c>
      <c r="I62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3" spans="1:9" x14ac:dyDescent="0.2">
      <c r="A623" s="4">
        <v>12.18</v>
      </c>
      <c r="B623" t="s">
        <v>1256</v>
      </c>
      <c r="C623" t="s">
        <v>1257</v>
      </c>
      <c r="D623" s="1">
        <v>-100</v>
      </c>
      <c r="E623" t="s">
        <v>0</v>
      </c>
      <c r="F623" s="2">
        <v>-1218</v>
      </c>
      <c r="G623" t="s">
        <v>23</v>
      </c>
      <c r="I62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4" spans="1:9" x14ac:dyDescent="0.2">
      <c r="A624" s="4">
        <v>29.657037037037039</v>
      </c>
      <c r="B624" t="s">
        <v>1258</v>
      </c>
      <c r="C624" t="s">
        <v>1259</v>
      </c>
      <c r="D624" s="1">
        <v>-108</v>
      </c>
      <c r="E624" t="s">
        <v>0</v>
      </c>
      <c r="F624" s="2">
        <v>-3202.96</v>
      </c>
      <c r="G624" t="s">
        <v>23</v>
      </c>
      <c r="I62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5" spans="1:9" x14ac:dyDescent="0.2">
      <c r="A625" s="4">
        <v>104.2</v>
      </c>
      <c r="B625" t="s">
        <v>1260</v>
      </c>
      <c r="C625" t="s">
        <v>1261</v>
      </c>
      <c r="D625" s="1">
        <v>-112</v>
      </c>
      <c r="E625" t="s">
        <v>0</v>
      </c>
      <c r="F625" s="2">
        <v>-11670.4</v>
      </c>
      <c r="G625" t="s">
        <v>23</v>
      </c>
      <c r="I62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6" spans="1:9" x14ac:dyDescent="0.2">
      <c r="A626" s="4">
        <v>23.362416666666665</v>
      </c>
      <c r="B626" t="s">
        <v>1262</v>
      </c>
      <c r="C626" t="s">
        <v>1263</v>
      </c>
      <c r="D626" s="1">
        <v>-120</v>
      </c>
      <c r="E626" t="s">
        <v>0</v>
      </c>
      <c r="F626" s="2">
        <v>-2803.49</v>
      </c>
      <c r="G626" t="s">
        <v>23</v>
      </c>
      <c r="I62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7" spans="1:9" x14ac:dyDescent="0.2">
      <c r="A627" s="4">
        <v>77.27</v>
      </c>
      <c r="B627" t="s">
        <v>1264</v>
      </c>
      <c r="C627" t="s">
        <v>1265</v>
      </c>
      <c r="D627" s="1">
        <v>-120</v>
      </c>
      <c r="E627" t="s">
        <v>0</v>
      </c>
      <c r="F627" s="2">
        <v>-9272.4</v>
      </c>
      <c r="G627" t="s">
        <v>23</v>
      </c>
      <c r="I62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8" spans="1:9" x14ac:dyDescent="0.2">
      <c r="A628" s="4">
        <v>42.893999999999998</v>
      </c>
      <c r="B628" t="s">
        <v>1266</v>
      </c>
      <c r="C628" t="s">
        <v>1267</v>
      </c>
      <c r="D628" s="1">
        <v>-120</v>
      </c>
      <c r="E628" t="s">
        <v>0</v>
      </c>
      <c r="F628" s="2">
        <v>-5147.28</v>
      </c>
      <c r="G628" t="s">
        <v>23</v>
      </c>
      <c r="I62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29" spans="1:9" x14ac:dyDescent="0.2">
      <c r="A629" s="4">
        <v>71.776212121212112</v>
      </c>
      <c r="B629" t="s">
        <v>1268</v>
      </c>
      <c r="C629" t="s">
        <v>1269</v>
      </c>
      <c r="D629" s="1">
        <v>-132</v>
      </c>
      <c r="E629" t="s">
        <v>0</v>
      </c>
      <c r="F629" s="2">
        <v>-9474.4599999999991</v>
      </c>
      <c r="G629" t="s">
        <v>23</v>
      </c>
      <c r="I62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0" spans="1:9" x14ac:dyDescent="0.2">
      <c r="A630" s="4">
        <v>10.08</v>
      </c>
      <c r="B630" t="s">
        <v>1270</v>
      </c>
      <c r="C630" t="s">
        <v>1271</v>
      </c>
      <c r="D630" s="1">
        <v>-135</v>
      </c>
      <c r="E630" t="s">
        <v>0</v>
      </c>
      <c r="F630" s="2">
        <v>-1360.8</v>
      </c>
      <c r="G630" t="s">
        <v>23</v>
      </c>
      <c r="I63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1" spans="1:9" x14ac:dyDescent="0.2">
      <c r="A631" s="4">
        <v>5.91</v>
      </c>
      <c r="B631" t="s">
        <v>1272</v>
      </c>
      <c r="C631" t="s">
        <v>1273</v>
      </c>
      <c r="D631" s="1">
        <v>-144</v>
      </c>
      <c r="E631" t="s">
        <v>0</v>
      </c>
      <c r="F631" s="2">
        <v>-851.04</v>
      </c>
      <c r="G631" t="s">
        <v>23</v>
      </c>
      <c r="I63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2" spans="1:9" x14ac:dyDescent="0.2">
      <c r="A632" s="4">
        <v>17.052847222222223</v>
      </c>
      <c r="B632" t="s">
        <v>1274</v>
      </c>
      <c r="C632" t="s">
        <v>1275</v>
      </c>
      <c r="D632" s="1">
        <v>-144</v>
      </c>
      <c r="E632" t="s">
        <v>0</v>
      </c>
      <c r="F632" s="2">
        <v>-2455.61</v>
      </c>
      <c r="G632" t="s">
        <v>23</v>
      </c>
      <c r="I63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3" spans="1:9" x14ac:dyDescent="0.2">
      <c r="A633" s="4">
        <v>28.389666666666667</v>
      </c>
      <c r="B633" t="s">
        <v>1276</v>
      </c>
      <c r="C633" t="s">
        <v>1277</v>
      </c>
      <c r="D633" s="1">
        <v>-150</v>
      </c>
      <c r="E633" t="s">
        <v>0</v>
      </c>
      <c r="F633" s="2">
        <v>-4258.45</v>
      </c>
      <c r="G633" t="s">
        <v>23</v>
      </c>
      <c r="I63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4" spans="1:9" x14ac:dyDescent="0.2">
      <c r="A634" s="4">
        <v>105.95</v>
      </c>
      <c r="B634" t="s">
        <v>1278</v>
      </c>
      <c r="C634" t="s">
        <v>1279</v>
      </c>
      <c r="D634" s="1">
        <v>-180</v>
      </c>
      <c r="E634" t="s">
        <v>0</v>
      </c>
      <c r="F634" s="2">
        <v>-19071</v>
      </c>
      <c r="G634" t="s">
        <v>23</v>
      </c>
      <c r="I63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5" spans="1:9" x14ac:dyDescent="0.2">
      <c r="A635" s="4">
        <v>6.6</v>
      </c>
      <c r="B635" t="s">
        <v>1280</v>
      </c>
      <c r="C635" t="s">
        <v>1281</v>
      </c>
      <c r="D635" s="1">
        <v>-200</v>
      </c>
      <c r="E635" t="s">
        <v>0</v>
      </c>
      <c r="F635" s="2">
        <v>-1320</v>
      </c>
      <c r="G635" t="s">
        <v>23</v>
      </c>
      <c r="I63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6" spans="1:9" x14ac:dyDescent="0.2">
      <c r="A636" s="4">
        <v>24.123542600896862</v>
      </c>
      <c r="B636" t="s">
        <v>1282</v>
      </c>
      <c r="C636" t="s">
        <v>1283</v>
      </c>
      <c r="D636" s="1">
        <v>-223</v>
      </c>
      <c r="E636" t="s">
        <v>0</v>
      </c>
      <c r="F636" s="2">
        <v>-5379.55</v>
      </c>
      <c r="G636" t="s">
        <v>23</v>
      </c>
      <c r="I63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7" spans="1:9" x14ac:dyDescent="0.2">
      <c r="A637" s="4">
        <v>31.54</v>
      </c>
      <c r="B637" t="s">
        <v>1284</v>
      </c>
      <c r="C637" t="s">
        <v>1285</v>
      </c>
      <c r="D637" s="1">
        <v>-228</v>
      </c>
      <c r="E637" t="s">
        <v>0</v>
      </c>
      <c r="F637" s="2">
        <v>-7191.12</v>
      </c>
      <c r="G637" t="s">
        <v>23</v>
      </c>
      <c r="I63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8" spans="1:9" x14ac:dyDescent="0.2">
      <c r="A638" s="4">
        <v>31.540000000000003</v>
      </c>
      <c r="B638" t="s">
        <v>1286</v>
      </c>
      <c r="C638" t="s">
        <v>1287</v>
      </c>
      <c r="D638" s="1">
        <v>-240</v>
      </c>
      <c r="E638" t="s">
        <v>0</v>
      </c>
      <c r="F638" s="2">
        <v>-7569.6</v>
      </c>
      <c r="G638" t="s">
        <v>23</v>
      </c>
      <c r="I63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39" spans="1:9" x14ac:dyDescent="0.2">
      <c r="A639" s="4">
        <v>5.79</v>
      </c>
      <c r="B639" t="s">
        <v>1288</v>
      </c>
      <c r="C639" t="s">
        <v>1289</v>
      </c>
      <c r="D639" s="1">
        <v>-250</v>
      </c>
      <c r="E639" t="s">
        <v>0</v>
      </c>
      <c r="F639" s="2">
        <v>-1447.5</v>
      </c>
      <c r="G639" t="s">
        <v>23</v>
      </c>
      <c r="I639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0" spans="1:9" x14ac:dyDescent="0.2">
      <c r="A640" s="4">
        <v>86.3</v>
      </c>
      <c r="B640" t="s">
        <v>1290</v>
      </c>
      <c r="C640" t="s">
        <v>1291</v>
      </c>
      <c r="D640" s="1">
        <v>-266</v>
      </c>
      <c r="E640" t="s">
        <v>0</v>
      </c>
      <c r="F640" s="2">
        <v>-22955.8</v>
      </c>
      <c r="G640" t="s">
        <v>23</v>
      </c>
      <c r="I640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1" spans="1:9" x14ac:dyDescent="0.2">
      <c r="A641" s="4">
        <v>6.3602083333333335</v>
      </c>
      <c r="B641" t="s">
        <v>1292</v>
      </c>
      <c r="C641" t="s">
        <v>1293</v>
      </c>
      <c r="D641" s="1">
        <v>-288</v>
      </c>
      <c r="E641" t="s">
        <v>0</v>
      </c>
      <c r="F641" s="2">
        <v>-1831.74</v>
      </c>
      <c r="G641" t="s">
        <v>23</v>
      </c>
      <c r="I641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2" spans="1:9" x14ac:dyDescent="0.2">
      <c r="A642" s="4">
        <v>64.67</v>
      </c>
      <c r="B642" t="s">
        <v>1294</v>
      </c>
      <c r="C642" t="s">
        <v>1295</v>
      </c>
      <c r="D642" s="1">
        <v>-360</v>
      </c>
      <c r="E642" t="s">
        <v>0</v>
      </c>
      <c r="F642" s="2">
        <v>-23281.200000000001</v>
      </c>
      <c r="G642" t="s">
        <v>23</v>
      </c>
      <c r="I642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3" spans="1:9" x14ac:dyDescent="0.2">
      <c r="A643" s="4">
        <v>30.928778625954198</v>
      </c>
      <c r="B643" t="s">
        <v>1296</v>
      </c>
      <c r="C643" t="s">
        <v>8</v>
      </c>
      <c r="D643" s="1">
        <v>-393</v>
      </c>
      <c r="E643" t="s">
        <v>0</v>
      </c>
      <c r="F643" s="2">
        <v>-12155.01</v>
      </c>
      <c r="G643" t="s">
        <v>23</v>
      </c>
      <c r="I643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4" spans="1:9" x14ac:dyDescent="0.2">
      <c r="A644" s="4">
        <v>17.27</v>
      </c>
      <c r="B644" t="s">
        <v>1297</v>
      </c>
      <c r="C644" t="s">
        <v>1298</v>
      </c>
      <c r="D644" s="1">
        <v>-414</v>
      </c>
      <c r="E644" t="s">
        <v>0</v>
      </c>
      <c r="F644" s="2">
        <v>-7149.78</v>
      </c>
      <c r="G644" t="s">
        <v>23</v>
      </c>
      <c r="I644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5" spans="1:9" x14ac:dyDescent="0.2">
      <c r="A645" s="4">
        <v>5.9399999999999995</v>
      </c>
      <c r="B645" t="s">
        <v>1299</v>
      </c>
      <c r="C645" t="s">
        <v>1300</v>
      </c>
      <c r="D645" s="1">
        <v>-546</v>
      </c>
      <c r="E645" t="s">
        <v>0</v>
      </c>
      <c r="F645" s="2">
        <v>-3243.24</v>
      </c>
      <c r="G645" t="s">
        <v>23</v>
      </c>
      <c r="I645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6" spans="1:9" x14ac:dyDescent="0.2">
      <c r="A646" s="4">
        <v>12.992986111111112</v>
      </c>
      <c r="B646" t="s">
        <v>1301</v>
      </c>
      <c r="C646" t="s">
        <v>1302</v>
      </c>
      <c r="D646" s="1">
        <v>-720</v>
      </c>
      <c r="E646" t="s">
        <v>0</v>
      </c>
      <c r="F646" s="2">
        <v>-9354.9500000000007</v>
      </c>
      <c r="G646" t="s">
        <v>23</v>
      </c>
      <c r="I646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720</v>
      </c>
    </row>
    <row r="647" spans="1:9" x14ac:dyDescent="0.2">
      <c r="A647" s="4">
        <v>12.992986111111112</v>
      </c>
      <c r="B647" t="s">
        <v>1303</v>
      </c>
      <c r="C647" t="s">
        <v>1304</v>
      </c>
      <c r="D647" s="1">
        <v>-720</v>
      </c>
      <c r="E647" t="s">
        <v>0</v>
      </c>
      <c r="F647" s="2">
        <v>-9354.9500000000007</v>
      </c>
      <c r="G647" t="s">
        <v>23</v>
      </c>
      <c r="I647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8" spans="1:9" x14ac:dyDescent="0.2">
      <c r="A648" s="4">
        <v>23.97</v>
      </c>
      <c r="B648" t="s">
        <v>1305</v>
      </c>
      <c r="C648" t="s">
        <v>1306</v>
      </c>
      <c r="D648" s="1">
        <v>-1280</v>
      </c>
      <c r="E648" t="s">
        <v>0</v>
      </c>
      <c r="F648" s="2">
        <v>-30681.599999999999</v>
      </c>
      <c r="G648" t="s">
        <v>23</v>
      </c>
      <c r="I648">
        <f>SUMIF(излишки!$J$2:$J$10,ROW(),излишки!$N$2:$N$10)+SUMIF(излишки!$P$2:$P$10,ROW(),излишки!$T$2:$T$10)+SUMIF(излишки!$AB$2:$AB$10,ROW(),излишки!$AF$2:$AF$10)+SUMIF(излишки!$V$2:$V$100,ROW(),излишки!$Z$2:$Z$100)+SUMIF(излишки!$AH$2:$AH$100,ROW(),излишки!$AL$2:$AL$100)</f>
        <v>0</v>
      </c>
    </row>
    <row r="649" spans="1:9" x14ac:dyDescent="0.2">
      <c r="A649" s="4"/>
      <c r="D649" s="1"/>
      <c r="F649" s="2"/>
    </row>
    <row r="650" spans="1:9" x14ac:dyDescent="0.2">
      <c r="A650" s="4"/>
      <c r="D650" s="1"/>
      <c r="F650" s="2"/>
    </row>
    <row r="651" spans="1:9" x14ac:dyDescent="0.2">
      <c r="A651" s="4"/>
      <c r="D651" s="1"/>
      <c r="F651" s="2"/>
    </row>
    <row r="652" spans="1:9" x14ac:dyDescent="0.2">
      <c r="A652" s="4"/>
      <c r="D652" s="1"/>
      <c r="F652" s="2"/>
    </row>
    <row r="653" spans="1:9" x14ac:dyDescent="0.2">
      <c r="A653" s="4"/>
      <c r="D653" s="1"/>
      <c r="F653" s="2"/>
    </row>
    <row r="654" spans="1:9" x14ac:dyDescent="0.2">
      <c r="A654" s="4"/>
      <c r="D654" s="1"/>
      <c r="F654" s="2"/>
    </row>
    <row r="655" spans="1:9" x14ac:dyDescent="0.2">
      <c r="A655" s="4"/>
      <c r="D655" s="1"/>
      <c r="F655" s="2"/>
    </row>
    <row r="656" spans="1:9" x14ac:dyDescent="0.2">
      <c r="A656" s="4"/>
      <c r="D656" s="1"/>
      <c r="F656" s="2"/>
    </row>
    <row r="657" spans="1:6" x14ac:dyDescent="0.2">
      <c r="A657" s="4"/>
      <c r="D657" s="1"/>
      <c r="F657" s="2"/>
    </row>
    <row r="658" spans="1:6" x14ac:dyDescent="0.2">
      <c r="A658" s="4"/>
      <c r="D658" s="1"/>
      <c r="F658" s="2"/>
    </row>
    <row r="659" spans="1:6" x14ac:dyDescent="0.2">
      <c r="A659" s="4"/>
      <c r="D659" s="1"/>
      <c r="F659" s="2"/>
    </row>
    <row r="660" spans="1:6" x14ac:dyDescent="0.2">
      <c r="A660" s="4"/>
      <c r="D660" s="1"/>
      <c r="F660" s="2"/>
    </row>
    <row r="661" spans="1:6" x14ac:dyDescent="0.2">
      <c r="A661" s="4"/>
      <c r="D661" s="1"/>
      <c r="F661" s="2"/>
    </row>
    <row r="662" spans="1:6" x14ac:dyDescent="0.2">
      <c r="A662" s="4"/>
      <c r="D662" s="1"/>
      <c r="F662" s="2"/>
    </row>
    <row r="663" spans="1:6" x14ac:dyDescent="0.2">
      <c r="A663" s="4"/>
      <c r="D663" s="1"/>
      <c r="F663" s="2"/>
    </row>
    <row r="664" spans="1:6" x14ac:dyDescent="0.2">
      <c r="A664" s="4"/>
      <c r="D664" s="1"/>
      <c r="F664" s="2"/>
    </row>
    <row r="665" spans="1:6" x14ac:dyDescent="0.2">
      <c r="A665" s="4"/>
      <c r="D665" s="1"/>
      <c r="F665" s="2"/>
    </row>
    <row r="666" spans="1:6" x14ac:dyDescent="0.2">
      <c r="A666" s="4"/>
      <c r="D666" s="1"/>
      <c r="F666" s="2"/>
    </row>
    <row r="667" spans="1:6" x14ac:dyDescent="0.2">
      <c r="A667" s="4"/>
      <c r="D667" s="1"/>
      <c r="F667" s="2"/>
    </row>
    <row r="668" spans="1:6" x14ac:dyDescent="0.2">
      <c r="A668" s="4"/>
      <c r="D668" s="1"/>
      <c r="F668" s="2"/>
    </row>
    <row r="669" spans="1:6" x14ac:dyDescent="0.2">
      <c r="A669" s="4"/>
      <c r="D669" s="1"/>
      <c r="F669" s="2"/>
    </row>
    <row r="670" spans="1:6" x14ac:dyDescent="0.2">
      <c r="A670" s="4"/>
      <c r="D670" s="1"/>
      <c r="F670" s="2"/>
    </row>
    <row r="671" spans="1:6" x14ac:dyDescent="0.2">
      <c r="A671" s="4"/>
      <c r="D671" s="1"/>
      <c r="F671" s="2"/>
    </row>
    <row r="672" spans="1:6" x14ac:dyDescent="0.2">
      <c r="A672" s="4"/>
      <c r="D672" s="1"/>
      <c r="F672" s="2"/>
    </row>
    <row r="673" spans="1:6" x14ac:dyDescent="0.2">
      <c r="A673" s="4"/>
      <c r="D673" s="1"/>
      <c r="F673" s="2"/>
    </row>
    <row r="674" spans="1:6" x14ac:dyDescent="0.2">
      <c r="A674" s="4"/>
      <c r="D674" s="1"/>
      <c r="F674" s="2"/>
    </row>
    <row r="675" spans="1:6" x14ac:dyDescent="0.2">
      <c r="A675" s="4"/>
      <c r="D675" s="1"/>
      <c r="F675" s="2"/>
    </row>
    <row r="676" spans="1:6" x14ac:dyDescent="0.2">
      <c r="A676" s="4"/>
      <c r="D676" s="1"/>
      <c r="F676" s="2"/>
    </row>
    <row r="677" spans="1:6" x14ac:dyDescent="0.2">
      <c r="A677" s="4"/>
      <c r="D677" s="1"/>
      <c r="F677" s="2"/>
    </row>
    <row r="678" spans="1:6" x14ac:dyDescent="0.2">
      <c r="A678" s="4"/>
      <c r="D678" s="1"/>
      <c r="F678" s="2"/>
    </row>
    <row r="679" spans="1:6" x14ac:dyDescent="0.2">
      <c r="A679" s="4"/>
      <c r="D679" s="1"/>
      <c r="F679" s="2"/>
    </row>
    <row r="680" spans="1:6" x14ac:dyDescent="0.2">
      <c r="A680" s="4"/>
      <c r="D680" s="1"/>
      <c r="F680" s="2"/>
    </row>
    <row r="681" spans="1:6" x14ac:dyDescent="0.2">
      <c r="A681" s="4"/>
      <c r="D681" s="1"/>
      <c r="F681" s="2"/>
    </row>
    <row r="682" spans="1:6" x14ac:dyDescent="0.2">
      <c r="A682" s="4"/>
      <c r="D682" s="1"/>
      <c r="F682" s="2"/>
    </row>
    <row r="683" spans="1:6" x14ac:dyDescent="0.2">
      <c r="A683" s="4"/>
      <c r="D683" s="1"/>
      <c r="F683" s="2"/>
    </row>
    <row r="684" spans="1:6" x14ac:dyDescent="0.2">
      <c r="A684" s="4"/>
      <c r="D684" s="1"/>
      <c r="F684" s="2"/>
    </row>
    <row r="685" spans="1:6" x14ac:dyDescent="0.2">
      <c r="A685" s="4"/>
      <c r="D685" s="1"/>
      <c r="F685" s="2"/>
    </row>
    <row r="686" spans="1:6" x14ac:dyDescent="0.2">
      <c r="A686" s="4"/>
      <c r="D686" s="1"/>
      <c r="F686" s="2"/>
    </row>
    <row r="687" spans="1:6" x14ac:dyDescent="0.2">
      <c r="A687" s="4"/>
      <c r="D687" s="1"/>
      <c r="F687" s="2"/>
    </row>
    <row r="688" spans="1:6" x14ac:dyDescent="0.2">
      <c r="A688" s="4"/>
      <c r="D688" s="1"/>
      <c r="F688" s="2"/>
    </row>
    <row r="689" spans="1:6" x14ac:dyDescent="0.2">
      <c r="A689" s="4"/>
      <c r="D689" s="1"/>
      <c r="F689" s="2"/>
    </row>
    <row r="690" spans="1:6" x14ac:dyDescent="0.2">
      <c r="A690" s="4"/>
      <c r="D690" s="1"/>
      <c r="F690" s="2"/>
    </row>
    <row r="691" spans="1:6" x14ac:dyDescent="0.2">
      <c r="A691" s="4"/>
      <c r="D691" s="1"/>
      <c r="F691" s="2"/>
    </row>
    <row r="692" spans="1:6" x14ac:dyDescent="0.2">
      <c r="A692" s="4"/>
      <c r="D692" s="1"/>
      <c r="F692" s="2"/>
    </row>
    <row r="693" spans="1:6" x14ac:dyDescent="0.2">
      <c r="A693" s="4"/>
      <c r="D693" s="1"/>
      <c r="F693" s="2"/>
    </row>
    <row r="694" spans="1:6" x14ac:dyDescent="0.2">
      <c r="A694" s="4"/>
      <c r="D694" s="1"/>
      <c r="F694" s="2"/>
    </row>
    <row r="695" spans="1:6" x14ac:dyDescent="0.2">
      <c r="A695" s="4"/>
      <c r="D695" s="1"/>
      <c r="F695" s="2"/>
    </row>
    <row r="696" spans="1:6" x14ac:dyDescent="0.2">
      <c r="A696" s="4"/>
      <c r="D696" s="1"/>
      <c r="F696" s="2"/>
    </row>
    <row r="697" spans="1:6" x14ac:dyDescent="0.2">
      <c r="A697" s="4"/>
      <c r="D697" s="1"/>
      <c r="F697" s="2"/>
    </row>
    <row r="698" spans="1:6" x14ac:dyDescent="0.2">
      <c r="A698" s="4"/>
      <c r="D698" s="1"/>
      <c r="F698" s="2"/>
    </row>
    <row r="699" spans="1:6" x14ac:dyDescent="0.2">
      <c r="A699" s="4"/>
      <c r="D699" s="1"/>
      <c r="F699" s="2"/>
    </row>
    <row r="700" spans="1:6" x14ac:dyDescent="0.2">
      <c r="A700" s="4"/>
      <c r="D700" s="1"/>
      <c r="F700" s="2"/>
    </row>
    <row r="701" spans="1:6" x14ac:dyDescent="0.2">
      <c r="A701" s="4"/>
      <c r="D701" s="1"/>
      <c r="F701" s="2"/>
    </row>
    <row r="702" spans="1:6" x14ac:dyDescent="0.2">
      <c r="A702" s="4"/>
      <c r="D702" s="1"/>
      <c r="F702" s="2"/>
    </row>
    <row r="703" spans="1:6" x14ac:dyDescent="0.2">
      <c r="A703" s="4"/>
      <c r="D703" s="1"/>
      <c r="F703" s="2"/>
    </row>
    <row r="704" spans="1:6" x14ac:dyDescent="0.2">
      <c r="A704" s="4"/>
      <c r="D704" s="1"/>
      <c r="F704" s="2"/>
    </row>
    <row r="705" spans="1:6" x14ac:dyDescent="0.2">
      <c r="A705" s="4"/>
      <c r="D705" s="1"/>
      <c r="F705" s="2"/>
    </row>
    <row r="706" spans="1:6" x14ac:dyDescent="0.2">
      <c r="A706" s="4"/>
      <c r="D706" s="1"/>
      <c r="F706" s="2"/>
    </row>
    <row r="707" spans="1:6" x14ac:dyDescent="0.2">
      <c r="A707" s="4"/>
      <c r="D707" s="1"/>
      <c r="F707" s="2"/>
    </row>
    <row r="708" spans="1:6" x14ac:dyDescent="0.2">
      <c r="A708" s="4"/>
      <c r="D708" s="1"/>
      <c r="F708" s="2"/>
    </row>
    <row r="709" spans="1:6" x14ac:dyDescent="0.2">
      <c r="A709" s="4"/>
      <c r="D709" s="1"/>
      <c r="F709" s="2"/>
    </row>
    <row r="710" spans="1:6" x14ac:dyDescent="0.2">
      <c r="A710" s="4"/>
      <c r="D710" s="1"/>
      <c r="F710" s="2"/>
    </row>
    <row r="711" spans="1:6" x14ac:dyDescent="0.2">
      <c r="A711" s="4"/>
      <c r="D711" s="1"/>
      <c r="F711" s="2"/>
    </row>
    <row r="712" spans="1:6" x14ac:dyDescent="0.2">
      <c r="A712" s="4"/>
      <c r="D712" s="1"/>
      <c r="F712" s="2"/>
    </row>
    <row r="713" spans="1:6" x14ac:dyDescent="0.2">
      <c r="A713" s="4"/>
      <c r="D713" s="1"/>
      <c r="F713" s="2"/>
    </row>
    <row r="714" spans="1:6" x14ac:dyDescent="0.2">
      <c r="A714" s="4"/>
      <c r="D714" s="1"/>
      <c r="F714" s="2"/>
    </row>
    <row r="715" spans="1:6" x14ac:dyDescent="0.2">
      <c r="A715" s="4"/>
      <c r="D715" s="1"/>
      <c r="F715" s="2"/>
    </row>
    <row r="716" spans="1:6" x14ac:dyDescent="0.2">
      <c r="A716" s="4"/>
      <c r="D716" s="1"/>
      <c r="F716" s="2"/>
    </row>
    <row r="717" spans="1:6" x14ac:dyDescent="0.2">
      <c r="A717" s="4"/>
      <c r="D717" s="1"/>
      <c r="F717" s="2"/>
    </row>
    <row r="718" spans="1:6" x14ac:dyDescent="0.2">
      <c r="A718" s="4"/>
      <c r="D718" s="1"/>
      <c r="F718" s="2"/>
    </row>
    <row r="719" spans="1:6" x14ac:dyDescent="0.2">
      <c r="A719" s="4"/>
      <c r="D719" s="1"/>
      <c r="F719" s="2"/>
    </row>
    <row r="720" spans="1:6" x14ac:dyDescent="0.2">
      <c r="A720" s="4"/>
      <c r="D720" s="1"/>
      <c r="F720" s="2"/>
    </row>
    <row r="721" spans="1:6" x14ac:dyDescent="0.2">
      <c r="A721" s="4"/>
      <c r="D721" s="1"/>
      <c r="F721" s="2"/>
    </row>
    <row r="722" spans="1:6" x14ac:dyDescent="0.2">
      <c r="A722" s="4"/>
      <c r="D722" s="1"/>
      <c r="F722" s="2"/>
    </row>
    <row r="723" spans="1:6" x14ac:dyDescent="0.2">
      <c r="A723" s="4"/>
      <c r="D723" s="1"/>
      <c r="F723" s="2"/>
    </row>
    <row r="724" spans="1:6" x14ac:dyDescent="0.2">
      <c r="A724" s="4"/>
      <c r="D724" s="1"/>
      <c r="F724" s="2"/>
    </row>
    <row r="725" spans="1:6" x14ac:dyDescent="0.2">
      <c r="A725" s="4"/>
      <c r="D725" s="1"/>
      <c r="F725" s="2"/>
    </row>
    <row r="726" spans="1:6" x14ac:dyDescent="0.2">
      <c r="A726" s="4"/>
      <c r="D726" s="1"/>
      <c r="F726" s="2"/>
    </row>
    <row r="727" spans="1:6" x14ac:dyDescent="0.2">
      <c r="A727" s="4"/>
      <c r="D727" s="1"/>
      <c r="F727" s="2"/>
    </row>
    <row r="728" spans="1:6" x14ac:dyDescent="0.2">
      <c r="A728" s="4"/>
      <c r="D728" s="1"/>
      <c r="F728" s="2"/>
    </row>
    <row r="729" spans="1:6" x14ac:dyDescent="0.2">
      <c r="A729" s="4"/>
      <c r="D729" s="1"/>
      <c r="F729" s="2"/>
    </row>
    <row r="730" spans="1:6" x14ac:dyDescent="0.2">
      <c r="A730" s="4"/>
      <c r="D730" s="1"/>
      <c r="F730" s="2"/>
    </row>
    <row r="731" spans="1:6" x14ac:dyDescent="0.2">
      <c r="A731" s="4"/>
      <c r="D731" s="1"/>
      <c r="F731" s="2"/>
    </row>
    <row r="732" spans="1:6" x14ac:dyDescent="0.2">
      <c r="A732" s="4"/>
      <c r="D732" s="1"/>
      <c r="F732" s="2"/>
    </row>
    <row r="733" spans="1:6" x14ac:dyDescent="0.2">
      <c r="A733" s="4"/>
      <c r="D733" s="1"/>
      <c r="F733" s="2"/>
    </row>
    <row r="734" spans="1:6" x14ac:dyDescent="0.2">
      <c r="A734" s="4"/>
      <c r="D734" s="1"/>
      <c r="F734" s="2"/>
    </row>
    <row r="735" spans="1:6" x14ac:dyDescent="0.2">
      <c r="A735" s="4"/>
      <c r="D735" s="1"/>
      <c r="F735" s="2"/>
    </row>
    <row r="736" spans="1:6" x14ac:dyDescent="0.2">
      <c r="A736" s="4"/>
      <c r="D736" s="1"/>
      <c r="F736" s="2"/>
    </row>
    <row r="737" spans="1:6" x14ac:dyDescent="0.2">
      <c r="A737" s="4"/>
      <c r="D737" s="1"/>
      <c r="F737" s="2"/>
    </row>
    <row r="738" spans="1:6" x14ac:dyDescent="0.2">
      <c r="A738" s="4"/>
      <c r="D738" s="1"/>
      <c r="F738" s="2"/>
    </row>
    <row r="739" spans="1:6" x14ac:dyDescent="0.2">
      <c r="A739" s="4"/>
      <c r="D739" s="1"/>
      <c r="F739" s="2"/>
    </row>
    <row r="740" spans="1:6" x14ac:dyDescent="0.2">
      <c r="A740" s="4"/>
      <c r="D740" s="1"/>
      <c r="F740" s="2"/>
    </row>
    <row r="741" spans="1:6" x14ac:dyDescent="0.2">
      <c r="A741" s="4"/>
      <c r="D741" s="1"/>
      <c r="F741" s="2"/>
    </row>
    <row r="742" spans="1:6" x14ac:dyDescent="0.2">
      <c r="A742" s="4"/>
      <c r="D742" s="1"/>
      <c r="F742" s="2"/>
    </row>
    <row r="743" spans="1:6" x14ac:dyDescent="0.2">
      <c r="A743" s="4"/>
      <c r="D743" s="1"/>
      <c r="F743" s="2"/>
    </row>
    <row r="744" spans="1:6" x14ac:dyDescent="0.2">
      <c r="A744" s="4"/>
      <c r="D744" s="1"/>
      <c r="F744" s="2"/>
    </row>
    <row r="745" spans="1:6" x14ac:dyDescent="0.2">
      <c r="A745" s="4"/>
      <c r="D745" s="1"/>
      <c r="F745" s="2"/>
    </row>
    <row r="746" spans="1:6" x14ac:dyDescent="0.2">
      <c r="A746" s="4"/>
      <c r="D746" s="1"/>
      <c r="F746" s="2"/>
    </row>
    <row r="747" spans="1:6" x14ac:dyDescent="0.2">
      <c r="A747" s="4"/>
      <c r="D747" s="1"/>
      <c r="F747" s="2"/>
    </row>
    <row r="748" spans="1:6" x14ac:dyDescent="0.2">
      <c r="A748" s="4"/>
      <c r="D748" s="1"/>
      <c r="F748" s="2"/>
    </row>
    <row r="749" spans="1:6" x14ac:dyDescent="0.2">
      <c r="A749" s="4"/>
      <c r="D749" s="1"/>
      <c r="F749" s="2"/>
    </row>
    <row r="750" spans="1:6" x14ac:dyDescent="0.2">
      <c r="A750" s="4"/>
      <c r="D750" s="1"/>
      <c r="F750" s="2"/>
    </row>
    <row r="751" spans="1:6" x14ac:dyDescent="0.2">
      <c r="A751" s="4"/>
      <c r="D751" s="1"/>
      <c r="F751" s="2"/>
    </row>
    <row r="752" spans="1:6" x14ac:dyDescent="0.2">
      <c r="A752" s="4"/>
      <c r="D752" s="1"/>
      <c r="F752" s="2"/>
    </row>
    <row r="753" spans="1:6" x14ac:dyDescent="0.2">
      <c r="A753" s="4"/>
      <c r="D753" s="1"/>
      <c r="F753" s="2"/>
    </row>
    <row r="754" spans="1:6" x14ac:dyDescent="0.2">
      <c r="A754" s="4"/>
      <c r="D754" s="1"/>
      <c r="F754" s="2"/>
    </row>
    <row r="755" spans="1:6" x14ac:dyDescent="0.2">
      <c r="A755" s="4"/>
      <c r="D755" s="1"/>
      <c r="F755" s="2"/>
    </row>
    <row r="756" spans="1:6" x14ac:dyDescent="0.2">
      <c r="A756" s="4"/>
      <c r="D756" s="1"/>
      <c r="F756" s="2"/>
    </row>
    <row r="757" spans="1:6" x14ac:dyDescent="0.2">
      <c r="A757" s="4"/>
      <c r="D757" s="1"/>
      <c r="F757" s="2"/>
    </row>
    <row r="758" spans="1:6" x14ac:dyDescent="0.2">
      <c r="A758" s="4"/>
      <c r="D758" s="1"/>
      <c r="F758" s="2"/>
    </row>
    <row r="759" spans="1:6" x14ac:dyDescent="0.2">
      <c r="A759" s="4"/>
      <c r="D759" s="1"/>
      <c r="F759" s="2"/>
    </row>
    <row r="760" spans="1:6" x14ac:dyDescent="0.2">
      <c r="A760" s="4"/>
      <c r="D760" s="1"/>
      <c r="F760" s="2"/>
    </row>
    <row r="761" spans="1:6" x14ac:dyDescent="0.2">
      <c r="A761" s="4"/>
      <c r="D761" s="1"/>
      <c r="F761" s="2"/>
    </row>
  </sheetData>
  <autoFilter ref="A1:G11"/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"/>
  <sheetViews>
    <sheetView tabSelected="1" workbookViewId="0">
      <selection activeCell="J2" sqref="J2"/>
    </sheetView>
  </sheetViews>
  <sheetFormatPr defaultColWidth="9.42578125" defaultRowHeight="12.75" x14ac:dyDescent="0.2"/>
  <cols>
    <col min="1" max="1" width="9.7109375" bestFit="1" customWidth="1"/>
    <col min="2" max="2" width="13.140625" bestFit="1" customWidth="1"/>
    <col min="3" max="3" width="44.140625" bestFit="1" customWidth="1"/>
    <col min="4" max="4" width="6.7109375" bestFit="1" customWidth="1"/>
    <col min="5" max="6" width="9.140625" bestFit="1" customWidth="1"/>
    <col min="7" max="7" width="8.5703125" bestFit="1" customWidth="1"/>
    <col min="8" max="8" width="8.85546875" bestFit="1" customWidth="1"/>
    <col min="9" max="9" width="7.7109375" bestFit="1" customWidth="1"/>
    <col min="10" max="10" width="4" bestFit="1" customWidth="1"/>
    <col min="11" max="11" width="13.140625" bestFit="1" customWidth="1"/>
    <col min="12" max="12" width="42.85546875" bestFit="1" customWidth="1"/>
    <col min="13" max="13" width="9.28515625" bestFit="1" customWidth="1"/>
    <col min="14" max="14" width="6.7109375" bestFit="1" customWidth="1"/>
    <col min="15" max="15" width="11.28515625" bestFit="1" customWidth="1"/>
    <col min="16" max="16" width="4" bestFit="1" customWidth="1"/>
    <col min="17" max="17" width="13.140625" bestFit="1" customWidth="1"/>
    <col min="18" max="18" width="44.140625" bestFit="1" customWidth="1"/>
    <col min="19" max="19" width="9.7109375" bestFit="1" customWidth="1"/>
    <col min="20" max="20" width="6.7109375" bestFit="1" customWidth="1"/>
    <col min="21" max="21" width="11.28515625" bestFit="1" customWidth="1"/>
    <col min="22" max="22" width="4" bestFit="1" customWidth="1"/>
    <col min="23" max="23" width="13.140625" bestFit="1" customWidth="1"/>
    <col min="24" max="24" width="41.7109375" bestFit="1" customWidth="1"/>
    <col min="25" max="25" width="9.7109375" bestFit="1" customWidth="1"/>
    <col min="26" max="26" width="6.7109375" bestFit="1" customWidth="1"/>
    <col min="27" max="27" width="11.28515625" bestFit="1" customWidth="1"/>
    <col min="28" max="28" width="4" bestFit="1" customWidth="1"/>
    <col min="29" max="29" width="13.140625" bestFit="1" customWidth="1"/>
    <col min="30" max="30" width="39.42578125" bestFit="1" customWidth="1"/>
    <col min="31" max="31" width="8.7109375" bestFit="1" customWidth="1"/>
    <col min="32" max="32" width="6.7109375" bestFit="1" customWidth="1"/>
    <col min="33" max="33" width="11.28515625" bestFit="1" customWidth="1"/>
    <col min="34" max="34" width="4" bestFit="1" customWidth="1"/>
    <col min="35" max="35" width="13.140625" bestFit="1" customWidth="1"/>
    <col min="36" max="36" width="37.42578125" bestFit="1" customWidth="1"/>
    <col min="37" max="37" width="8.7109375" bestFit="1" customWidth="1"/>
    <col min="38" max="38" width="6.7109375" bestFit="1" customWidth="1"/>
    <col min="39" max="39" width="11.28515625" bestFit="1" customWidth="1"/>
  </cols>
  <sheetData>
    <row r="1" spans="1:39" ht="38.25" x14ac:dyDescent="0.2">
      <c r="A1" s="5" t="s">
        <v>14</v>
      </c>
      <c r="B1" s="5" t="s">
        <v>16</v>
      </c>
      <c r="C1" s="5" t="s">
        <v>15</v>
      </c>
      <c r="D1" s="5" t="s">
        <v>12</v>
      </c>
      <c r="E1" s="5" t="s">
        <v>13</v>
      </c>
      <c r="F1" s="5" t="s">
        <v>10</v>
      </c>
      <c r="G1" s="5" t="s">
        <v>20</v>
      </c>
      <c r="H1" s="5" t="s">
        <v>21</v>
      </c>
      <c r="I1" s="7" t="s">
        <v>22</v>
      </c>
      <c r="K1" s="8" t="s">
        <v>17</v>
      </c>
      <c r="L1" s="8" t="s">
        <v>15</v>
      </c>
      <c r="M1" s="8" t="s">
        <v>18</v>
      </c>
      <c r="N1" s="8" t="s">
        <v>12</v>
      </c>
      <c r="O1" s="8" t="s">
        <v>19</v>
      </c>
      <c r="P1" s="6"/>
      <c r="Q1" s="8" t="s">
        <v>17</v>
      </c>
      <c r="R1" s="8" t="s">
        <v>15</v>
      </c>
      <c r="S1" s="8" t="s">
        <v>18</v>
      </c>
      <c r="T1" s="8" t="s">
        <v>12</v>
      </c>
      <c r="U1" s="8" t="s">
        <v>19</v>
      </c>
      <c r="V1" s="6"/>
      <c r="W1" s="8" t="s">
        <v>17</v>
      </c>
      <c r="X1" s="8" t="s">
        <v>15</v>
      </c>
      <c r="Y1" s="8" t="s">
        <v>18</v>
      </c>
      <c r="Z1" s="8" t="s">
        <v>12</v>
      </c>
      <c r="AA1" s="8" t="s">
        <v>19</v>
      </c>
      <c r="AB1" s="6"/>
      <c r="AC1" s="8" t="s">
        <v>17</v>
      </c>
      <c r="AD1" s="8" t="s">
        <v>15</v>
      </c>
      <c r="AE1" s="8" t="s">
        <v>18</v>
      </c>
      <c r="AF1" s="8" t="s">
        <v>12</v>
      </c>
      <c r="AG1" s="8" t="s">
        <v>19</v>
      </c>
      <c r="AH1" s="6"/>
      <c r="AI1" s="8" t="s">
        <v>17</v>
      </c>
      <c r="AJ1" s="8" t="s">
        <v>15</v>
      </c>
      <c r="AK1" s="8" t="s">
        <v>18</v>
      </c>
      <c r="AL1" s="8" t="s">
        <v>12</v>
      </c>
      <c r="AM1" s="8" t="s">
        <v>19</v>
      </c>
    </row>
    <row r="2" spans="1:39" x14ac:dyDescent="0.2">
      <c r="A2" s="15">
        <f t="array" ref="A2">IFERROR(INDEX(выгрузка!A:A,SMALL(IF(выгрузка!$D$2:$D$99&gt;0,ROW($2:$99)),ROW(A1))),"")</f>
        <v>20.106969135802469</v>
      </c>
      <c r="B2" s="16" t="str">
        <f t="array" ref="B2">IFERROR(INDEX(выгрузка!B:B,SMALL(IF(выгрузка!$D$2:$D$99&gt;0,ROW($2:$99)),ROW(B1))),"")</f>
        <v>371004159618</v>
      </c>
      <c r="C2" s="17" t="str">
        <f t="array" ref="C2">IFERROR(INDEX(выгрузка!C:C,SMALL(IF(выгрузка!$D$2:$D$99&gt;0,ROW($2:$99)),ROW(C1))),"")</f>
        <v>Томатная паста 365 ДНЕЙ 25% 360г</v>
      </c>
      <c r="D2" s="18">
        <f t="array" ref="D2">IFERROR(INDEX(выгрузка!D:D,SMALL(IF(выгрузка!$D$2:$D$99&gt;0,ROW($2:$99)),ROW(D1))),"")</f>
        <v>1620</v>
      </c>
      <c r="E2" s="19" t="str">
        <f t="array" ref="E2">IFERROR(INDEX(выгрузка!E:E,SMALL(IF(выгрузка!$D$2:$D$99&gt;0,ROW($2:$99)),ROW(E1))),"")</f>
        <v>ШТ</v>
      </c>
      <c r="F2" s="20">
        <f t="array" ref="F2">IFERROR(INDEX(выгрузка!F:F,SMALL(IF(выгрузка!$D$2:$D$99&gt;0,ROW($2:$99)),ROW(F1))),"")</f>
        <v>32573.29</v>
      </c>
      <c r="G2" s="19" t="str">
        <f t="array" ref="G2">IFERROR(INDEX(выгрузка!G:G,SMALL(IF(выгрузка!$D$2:$D$99&gt;0,ROW($2:$99)),ROW(G1))),"")</f>
        <v>1HAW</v>
      </c>
      <c r="H2" s="22" t="str">
        <f>IFERROR(IF(I2,IF(D2=I2,"","частично"),"перекрыт"),"")</f>
        <v>частично</v>
      </c>
      <c r="I2" s="21">
        <f>IFERROR(TRUNC((F2-O2-U2-AA2)/A2),"")</f>
        <v>1574</v>
      </c>
      <c r="J2" s="13">
        <f t="array" ref="J2">IFERROR(MATCH(MIN(IF((LEFTB($B2,4)=LEFTB(выгрузка!$B$2:$B$999,4))*(выгрузка!$D$2:$D$999&lt;0)*($G2=выгрузка!$G$2:$G$999)*(SUMIF(AB$1:AB1,ROW($2:$999),AF$1:AF1)+SUMIF(AH$1:AH1,ROW($2:$999),AL$1:AL1)+SUMIF(V$1:V1,ROW($2:$999),Z$1:Z1)+SUMIF(P$1:P1,ROW($2:$999),T$1:T1)+SUMIF(J$1:J1,ROW($2:$999),N$1:N1)+выгрузка!$D$2:$D$999&lt;0)*(ABS($A2-выгрузка!$A$2:$A$999)/$A2&lt;30%),ABS($A2-выгрузка!$A$2:$A$999)/$A2)),IF((LEFTB($B2,4)=LEFTB(выгрузка!$B$2:$B$999,4))*(выгрузка!$D$2:$D$999&lt;0)*($G2=выгрузка!$G$2:$G$999)*(SUMIF(AB$1:AB1,ROW($2:$999),AF$1:AF1)+SUMIF(AH$1:AH1,ROW($2:$999),AL$1:AL1)+SUMIF(V$1:V1,ROW($2:$999),Z$1:Z1)+SUMIF(P$1:P1,ROW($2:$999),T$1:T1)+SUMIF(J$1:J1,ROW($2:$999),N$1:N1)+выгрузка!$D$2:$D$999&lt;0)*(ABS($A2-выгрузка!$A$2:$A$999)/$A2&lt;30%),ABS($A2-выгрузка!$A$2:$A$999)/$A2),)+1,"")</f>
        <v>538</v>
      </c>
      <c r="K2" s="10" t="str">
        <f>IFERROR(INDEX(выгрузка!$B:$B,J2),"")</f>
        <v>371003066843</v>
      </c>
      <c r="L2" s="10" t="str">
        <f>IFERROR(INDEX(выгрузка!$C:$C,J2),"")</f>
        <v>Хрен ГЛАВПРОДУКТ Ядреный 170г</v>
      </c>
      <c r="M2" s="14">
        <f>IFERROR(INDEX(выгрузка!$A:$A,J2),)</f>
        <v>23.55</v>
      </c>
      <c r="N2" s="9">
        <f>IFERROR(MIN(-SUMIF($J$1:$J1,J2,$N$1:$N1)-SUMIF($P$1:$P1,J2,$T$1:$T1)-SUMIF($V$1:$V1,J2,$Z$1:$Z1)-SUMIF($AB$1:$AB1,J2,$AF$1:$AF1)-SUMIF($AH$1:$AH1,J2,$AL$1:$AL1)-INDEX(выгрузка!$D:$D,J2),TRUNC($F2/M2)),)</f>
        <v>30</v>
      </c>
      <c r="O2" s="12">
        <f>M2*N2</f>
        <v>706.5</v>
      </c>
      <c r="P2" s="13">
        <f t="array" ref="P2">IFERROR(IF(TRUNC((F2-O2)/A2),MATCH(MIN(IF((LEFTB($B2,4)=LEFTB(выгрузка!$B$2:$B$999,4))*(выгрузка!$D$2:$D$999&lt;0)*($G2=выгрузка!$G$2:$G$999)*(SUMIF(AB$1:AB1,ROW($2:$999),AF$1:AF1)+SUMIF(AH$1:AH1,ROW($2:$999),AL$1:AL1)+SUMIF(V$1:V1,ROW($2:$999),Z$1:Z1)+SUMIF(P$1:P1,ROW($2:$999),T$1:T1)+SUMIF(J$1:J2,ROW($2:$999),N$1:N2)+выгрузка!$D$2:$D$999&lt;0)*(ABS($A2-выгрузка!$A$2:$A$999)/$A2&lt;30%),ABS($A2-выгрузка!$A$2:$A$999)/$A2)),IF((LEFTB($B2,4)=LEFTB(выгрузка!$B$2:$B$999,4))*(выгрузка!$D$2:$D$999&lt;0)*($G2=выгрузка!$G$2:$G$999)*(SUMIF(AB$1:AB1,ROW($2:$999),AF$1:AF1)+SUMIF(AH$1:AH1,ROW($2:$999),AL$1:AL1)+SUMIF(V$1:V1,ROW($2:$999),Z$1:Z1)+SUMIF(P$1:P1,ROW($2:$999),T$1:T1)+SUMIF(J$1:J2,ROW($2:$999),N$1:N2)+выгрузка!$D$2:$D$999&lt;0)*(ABS($A2-выгрузка!$A$2:$A$999)/$A2&lt;30%),ABS($A2-выгрузка!$A$2:$A$999)/$A2),)+1,""),"")</f>
        <v>439</v>
      </c>
      <c r="Q2" s="10" t="str">
        <f>IFERROR(INDEX(выгрузка!$B:$B,P2),"")</f>
        <v>371002066755</v>
      </c>
      <c r="R2" s="10" t="str">
        <f>IFERROR(INDEX(выгрузка!$C:$C,P2),"")</f>
        <v>Горчица ГЛАВПРОДУКТ Русская 170г</v>
      </c>
      <c r="S2" s="11">
        <f>IFERROR(INDEX(выгрузка!$A:$A,P2),)</f>
        <v>14.171333333333333</v>
      </c>
      <c r="T2" s="9">
        <f>IFERROR(MIN(-SUMIF($J$1:$J2,P2,$N$1:$N2)-SUMIF($P$1:$P1,P2,$T$1:$T1)-SUMIF($V$1:$V1,P2,$Z$1:$Z1)-SUMIF($AB$1:$AB1,P2,$AF$1:$AF1)-SUMIF($AH$1:$AH1,P2,$AL$1:$AL1)-INDEX(выгрузка!$D:$D,P2),TRUNC(($F2-O2)/S2)),)</f>
        <v>15</v>
      </c>
      <c r="U2" s="12">
        <f>S2*T2</f>
        <v>212.57</v>
      </c>
      <c r="V2" s="13" t="str">
        <f t="array" ref="V2">IFERROR(IF(TRUNC((F2-O2-U2)/A2),MATCH(MIN(IF((LEFTB($B2,4)=LEFTB(выгрузка!$B$2:$B$999,4))*(выгрузка!$D$2:$D$999&lt;0)*($G2=выгрузка!$G$2:$G$999)*(SUMIF(AB$1:AB1,ROW($2:$999),AF$1:AF1)+SUMIF(AH$1:AH1,ROW($2:$999),AL$1:AL1)+SUMIF(V$1:V1,ROW($2:$999),Z$1:Z1)+SUMIF(P$1:P2,ROW($2:$999),T$1:T2)+SUMIF(J$1:J2,ROW($2:$999),N$1:N2)+выгрузка!$D$2:$D$999&lt;0)*(ABS($A2-выгрузка!$A$2:$A$999)/$A2&lt;30%),ABS($A2-выгрузка!$A$2:$A$999)/$A2)),IF((LEFTB($B2,4)=LEFTB(выгрузка!$B$2:$B$999,4))*(выгрузка!$D$2:$D$999&lt;0)*($G2=выгрузка!$G$2:$G$999)*(SUMIF(AB$1:AB1,ROW($2:$999),AF$1:AF1)+SUMIF(AH$1:AH1,ROW($2:$999),AL$1:AL1)+SUMIF(V$1:V1,ROW($2:$999),Z$1:Z1)+SUMIF(P$1:P2,ROW($2:$999),T$1:T2)+SUMIF(J$1:J2,ROW($2:$999),N$1:N2)+выгрузка!$D$2:$D$999&lt;0)*(ABS($A2-выгрузка!$A$2:$A$999)/$A2&lt;30%),ABS($A2-выгрузка!$A$2:$A$999)/$A2),)+1,""),"")</f>
        <v/>
      </c>
      <c r="W2" s="10" t="str">
        <f>IFERROR(INDEX(выгрузка!$B:$B,V2),"")</f>
        <v/>
      </c>
      <c r="X2" s="10" t="str">
        <f>IFERROR(INDEX(выгрузка!$C:$C,V2),"")</f>
        <v/>
      </c>
      <c r="Y2" s="11">
        <f>IFERROR(INDEX(выгрузка!$A:$A,V2),)</f>
        <v>0</v>
      </c>
      <c r="Z2" s="9">
        <f>IFERROR(MIN(-SUMIF($J$1:$J2,V2,$N$1:$N2)-SUMIF($P$1:$P2,V2,$T$1:$T2)-SUMIF($V$1:$V1,V2,$Z$1:$Z1)-SUMIF($AB$1:$AB1,V2,$AF$1:$AF1)-SUMIF($AH$1:$AH1,V2,$AL$1:$AL1)-INDEX(выгрузка!$D:$D,V2),TRUNC(($F2-O2-U2)/Y2)),)</f>
        <v>0</v>
      </c>
      <c r="AA2" s="12">
        <f>Y2*Z2</f>
        <v>0</v>
      </c>
      <c r="AB2" s="13" t="str">
        <f t="array" ref="AB2">IFERROR(IF(TRUNC((F2-O2-U2-AA2)/A2),MATCH(MIN(IF((LEFTB($B2,4)=LEFTB(выгрузка!$B$2:$B$999,4))*(выгрузка!$D$2:$D$999&lt;0)*($G2=выгрузка!$G$2:$G$999)*(SUMIF(AB$1:AB1,ROW($2:$999),AF$1:AF1)+SUMIF(AH$1:AH1,ROW($2:$999),AL$1:AL1)+SUMIF(V$1:V2,ROW($2:$999),Z$1:Z2)+SUMIF(P$1:P2,ROW($2:$999),T$1:T2)+SUMIF(J$1:J2,ROW($2:$999),N$1:N2)+выгрузка!$D$2:$D$999&lt;0)*(ABS($A2-выгрузка!$A$2:$A$999)/$A2&lt;30%),ABS($A2-выгрузка!$A$2:$A$999)/$A2)),IF((LEFTB($B2,4)=LEFTB(выгрузка!$B$2:$B$999,4))*(выгрузка!$D$2:$D$999&lt;0)*($G2=выгрузка!$G$2:$G$999)*(SUMIF(AB$1:AB1,ROW($2:$999),AF$1:AF1)+SUMIF(AH$1:AH1,ROW($2:$999),AL$1:AL1)+SUMIF(V$1:V2,ROW($2:$999),Z$1:Z2)+SUMIF(P$1:P2,ROW($2:$999),T$1:T2)+SUMIF(J$1:J2,ROW($2:$999),N$1:N2)+выгрузка!$D$2:$D$999&lt;0)*(ABS($A2-выгрузка!$A$2:$A$999)/$A2&lt;30%),ABS($A2-выгрузка!$A$2:$A$999)/$A2),)+1,""),"")</f>
        <v/>
      </c>
      <c r="AC2" s="10" t="str">
        <f>IFERROR(INDEX(выгрузка!$B:$B,AB2),"")</f>
        <v/>
      </c>
      <c r="AD2" s="10" t="str">
        <f>IFERROR(INDEX(выгрузка!$C:$C,AB2),"")</f>
        <v/>
      </c>
      <c r="AE2" s="11">
        <f>IFERROR(INDEX(выгрузка!$A:$A,AB2),)</f>
        <v>0</v>
      </c>
      <c r="AF2" s="9">
        <f>IFERROR(MIN(-SUMIF($J$1:$J2,AB2,$N$1:$N2)-SUMIF($P$1:$P2,AB2,$T$1:$T2)-SUMIF($V$1:$V2,AB2,$Z$1:$Z2)-SUMIF($AB$1:$AB1,AB2,$AF$1:$AF1)-SUMIF($AH$1:$AH1,AB2,$AL$1:$AL1)-INDEX(выгрузка!$D:$D,AB2),TRUNC(($F2-O2-U2-AA2)/AE2)),)</f>
        <v>0</v>
      </c>
      <c r="AG2" s="12">
        <f>AE2*AF2</f>
        <v>0</v>
      </c>
      <c r="AH2" s="13" t="str">
        <f t="array" ref="AH2">IFERROR(IF(TRUNC((F2-O2-U2-AA2-AG2)/A2),MATCH(MIN(IF((LEFTB($B2,4)=LEFTB(выгрузка!$B$2:$B$999,4))*(выгрузка!$D$2:$D$999&lt;0)*($G2=выгрузка!$G$2:$G$999)*(SUMIF(AB$1:AB2,ROW($2:$999),AF$1:AF2)+SUMIF(AH$1:AH1,ROW($2:$999),AL$1:AL1)+SUMIF(V$1:V2,ROW($2:$999),Z$1:Z2)+SUMIF(P$1:P2,ROW($2:$999),T$1:T2)+SUMIF(J$1:J2,ROW($2:$999),N$1:N2)+выгрузка!$D$2:$D$999&lt;0)*(ABS($A2-выгрузка!$A$2:$A$999)/$A2&lt;30%),ABS($A2-выгрузка!$A$2:$A$999)/$A2)),IF((LEFTB($B2,4)=LEFTB(выгрузка!$B$2:$B$999,4))*(выгрузка!$D$2:$D$999&lt;0)*($G2=выгрузка!$G$2:$G$999)*(SUMIF(AB$1:AB2,ROW($2:$999),AF$1:AF2)+SUMIF(AH$1:AH1,ROW($2:$999),AL$1:AL1)+SUMIF(V$1:V2,ROW($2:$999),Z$1:Z2)+SUMIF(P$1:P2,ROW($2:$999),T$1:T2)+SUMIF(J$1:J2,ROW($2:$999),N$1:N2)+выгрузка!$D$2:$D$999&lt;0)*(ABS($A2-выгрузка!$A$2:$A$999)/$A2&lt;30%),ABS($A2-выгрузка!$A$2:$A$999)/$A2),)+1,""),"")</f>
        <v/>
      </c>
      <c r="AI2" s="10" t="str">
        <f>IFERROR(INDEX(выгрузка!$B:$B,AH2),"")</f>
        <v/>
      </c>
      <c r="AJ2" s="10" t="str">
        <f>IFERROR(INDEX(выгрузка!$C:$C,AH2),"")</f>
        <v/>
      </c>
      <c r="AK2" s="11">
        <f>IFERROR(INDEX(выгрузка!$A:$A,AH2),)</f>
        <v>0</v>
      </c>
      <c r="AL2" s="9">
        <f>IFERROR(MIN(-SUMIF($J$1:$J2,AH2,$N$1:$N2)-SUMIF($P$1:$P2,AH2,$T$1:$T2)-SUMIF($V$1:$V2,AH2,$Z$1:$Z2)-SUMIF($AB$1:$AB2,AH2,$AF$1:$AF2)-SUMIF($AH$1:$AH1,AH2,$AL$1:$AL1)-INDEX(выгрузка!$D:$D,AH2),TRUNC(($F2-O2-U2-AA2-AG2)/AK2)),)</f>
        <v>0</v>
      </c>
      <c r="AM2" s="12">
        <f>AK2*AL2</f>
        <v>0</v>
      </c>
    </row>
    <row r="3" spans="1:39" x14ac:dyDescent="0.2">
      <c r="A3" s="15">
        <f t="array" ref="A3">IFERROR(INDEX(выгрузка!A:A,SMALL(IF(выгрузка!$D$2:$D$99&gt;0,ROW($2:$99)),ROW(A2))),"")</f>
        <v>12.992986111111112</v>
      </c>
      <c r="B3" s="16" t="str">
        <f t="array" ref="B3">IFERROR(INDEX(выгрузка!B:B,SMALL(IF(выгрузка!$D$2:$D$99&gt;0,ROW($2:$99)),ROW(B2))),"")</f>
        <v>450201457214</v>
      </c>
      <c r="C3" s="17" t="str">
        <f t="array" ref="C3">IFERROR(INDEX(выгрузка!C:C,SMALL(IF(выгрузка!$D$2:$D$99&gt;0,ROW($2:$99)),ROW(C2))),"")</f>
        <v>Жев рез DIROL вкус лайм и маракуйа 13,6г</v>
      </c>
      <c r="D3" s="18">
        <f t="array" ref="D3">IFERROR(INDEX(выгрузка!D:D,SMALL(IF(выгрузка!$D$2:$D$99&gt;0,ROW($2:$99)),ROW(D2))),"")</f>
        <v>720</v>
      </c>
      <c r="E3" s="19" t="str">
        <f t="array" ref="E3">IFERROR(INDEX(выгрузка!E:E,SMALL(IF(выгрузка!$D$2:$D$99&gt;0,ROW($2:$99)),ROW(E2))),"")</f>
        <v>ШТ</v>
      </c>
      <c r="F3" s="20">
        <f t="array" ref="F3">IFERROR(INDEX(выгрузка!F:F,SMALL(IF(выгрузка!$D$2:$D$99&gt;0,ROW($2:$99)),ROW(F2))),"")</f>
        <v>9354.9500000000007</v>
      </c>
      <c r="G3" s="19" t="str">
        <f t="array" ref="G3">IFERROR(INDEX(выгрузка!G:G,SMALL(IF(выгрузка!$D$2:$D$99&gt;0,ROW($2:$99)),ROW(G2))),"")</f>
        <v>1HAW</v>
      </c>
      <c r="H3" s="22" t="str">
        <f t="shared" ref="H3:H30" si="0">IFERROR(IF(I3,IF(D3=I3,"","частично"),"перекрыт"),"")</f>
        <v>перекрыт</v>
      </c>
      <c r="I3" s="21">
        <f t="shared" ref="I3:I30" si="1">IFERROR(TRUNC((F3-O3-U3-AA3)/A3),"")</f>
        <v>0</v>
      </c>
      <c r="J3" s="13">
        <f t="array" ref="J3">IFERROR(MATCH(MIN(IF((LEFTB($B3,4)=LEFTB(выгрузка!$B$2:$B$999,4))*(выгрузка!$D$2:$D$999&lt;0)*($G3=выгрузка!$G$2:$G$999)*(SUMIF(AB$1:AB2,ROW($2:$999),AF$1:AF2)+SUMIF(AH$1:AH2,ROW($2:$999),AL$1:AL2)+SUMIF(V$1:V2,ROW($2:$999),Z$1:Z2)+SUMIF(P$1:P2,ROW($2:$999),T$1:T2)+SUMIF(J$1:J2,ROW($2:$999),N$1:N2)+выгрузка!$D$2:$D$999&lt;0)*(ABS($A3-выгрузка!$A$2:$A$999)/$A3&lt;30%),ABS($A3-выгрузка!$A$2:$A$999)/$A3)),IF((LEFTB($B3,4)=LEFTB(выгрузка!$B$2:$B$999,4))*(выгрузка!$D$2:$D$999&lt;0)*($G3=выгрузка!$G$2:$G$999)*(SUMIF(AB$1:AB2,ROW($2:$999),AF$1:AF2)+SUMIF(AH$1:AH2,ROW($2:$999),AL$1:AL2)+SUMIF(V$1:V2,ROW($2:$999),Z$1:Z2)+SUMIF(P$1:P2,ROW($2:$999),T$1:T2)+SUMIF(J$1:J2,ROW($2:$999),N$1:N2)+выгрузка!$D$2:$D$999&lt;0)*(ABS($A3-выгрузка!$A$2:$A$999)/$A3&lt;30%),ABS($A3-выгрузка!$A$2:$A$999)/$A3),)+1,"")</f>
        <v>646</v>
      </c>
      <c r="K3" s="10" t="str">
        <f>IFERROR(INDEX(выгрузка!$B:$B,J3),"")</f>
        <v>450201189042</v>
      </c>
      <c r="L3" s="10" t="str">
        <f>IFERROR(INDEX(выгрузка!$C:$C,J3),"")</f>
        <v>Жев. рез DIROL Мята б/сахара 13,6г</v>
      </c>
      <c r="M3" s="14">
        <f>IFERROR(INDEX(выгрузка!$A:$A,J3),)</f>
        <v>12.992986111111112</v>
      </c>
      <c r="N3" s="9">
        <f>IFERROR(MIN(-SUMIF($J$1:$J2,J3,$N$1:$N2)-SUMIF($P$1:$P2,J3,$T$1:$T2)-SUMIF($V$1:$V2,J3,$Z$1:$Z2)-SUMIF($AB$1:$AB2,J3,$AF$1:$AF2)-SUMIF($AH$1:$AH2,J3,$AL$1:$AL2)-INDEX(выгрузка!$D:$D,J3),TRUNC($F3/M3)),)</f>
        <v>720</v>
      </c>
      <c r="O3" s="12">
        <f t="shared" ref="O3:O30" si="2">M3*N3</f>
        <v>9354.9500000000007</v>
      </c>
      <c r="P3" s="13" t="str">
        <f t="array" ref="P3">IFERROR(IF(TRUNC((F3-O3)/A3),MATCH(MIN(IF((LEFTB($B3,4)=LEFTB(выгрузка!$B$2:$B$999,4))*(выгрузка!$D$2:$D$999&lt;0)*($G3=выгрузка!$G$2:$G$999)*(SUMIF(AB$1:AB2,ROW($2:$999),AF$1:AF2)+SUMIF(AH$1:AH2,ROW($2:$999),AL$1:AL2)+SUMIF(V$1:V2,ROW($2:$999),Z$1:Z2)+SUMIF(P$1:P2,ROW($2:$999),T$1:T2)+SUMIF(J$1:J3,ROW($2:$999),N$1:N3)+выгрузка!$D$2:$D$999&lt;0)*(ABS($A3-выгрузка!$A$2:$A$999)/$A3&lt;30%),ABS($A3-выгрузка!$A$2:$A$999)/$A3)),IF((LEFTB($B3,4)=LEFTB(выгрузка!$B$2:$B$999,4))*(выгрузка!$D$2:$D$999&lt;0)*($G3=выгрузка!$G$2:$G$999)*(SUMIF(AB$1:AB2,ROW($2:$999),AF$1:AF2)+SUMIF(AH$1:AH2,ROW($2:$999),AL$1:AL2)+SUMIF(V$1:V2,ROW($2:$999),Z$1:Z2)+SUMIF(P$1:P2,ROW($2:$999),T$1:T2)+SUMIF(J$1:J3,ROW($2:$999),N$1:N3)+выгрузка!$D$2:$D$999&lt;0)*(ABS($A3-выгрузка!$A$2:$A$999)/$A3&lt;30%),ABS($A3-выгрузка!$A$2:$A$999)/$A3),)+1,""),"")</f>
        <v/>
      </c>
      <c r="Q3" s="10" t="str">
        <f>IFERROR(INDEX(выгрузка!$B:$B,P3),"")</f>
        <v/>
      </c>
      <c r="R3" s="10" t="str">
        <f>IFERROR(INDEX(выгрузка!$C:$C,P3),"")</f>
        <v/>
      </c>
      <c r="S3" s="11">
        <f>IFERROR(INDEX(выгрузка!$A:$A,P3),)</f>
        <v>0</v>
      </c>
      <c r="T3" s="9">
        <f>IFERROR(MIN(-SUMIF($J$1:$J3,P3,$N$1:$N3)-SUMIF($P$1:$P2,P3,$T$1:$T2)-SUMIF($V$1:$V2,P3,$Z$1:$Z2)-SUMIF($AB$1:$AB2,P3,$AF$1:$AF2)-SUMIF($AH$1:$AH2,P3,$AL$1:$AL2)-INDEX(выгрузка!$D:$D,P3),TRUNC(($F3-O3)/S3)),)</f>
        <v>0</v>
      </c>
      <c r="U3" s="12">
        <f t="shared" ref="U3:U30" si="3">S3*T3</f>
        <v>0</v>
      </c>
      <c r="V3" s="13" t="str">
        <f t="array" ref="V3">IFERROR(IF(TRUNC((F3-O3-U3)/A3),MATCH(MIN(IF((LEFTB($B3,4)=LEFTB(выгрузка!$B$2:$B$999,4))*(выгрузка!$D$2:$D$999&lt;0)*($G3=выгрузка!$G$2:$G$999)*(SUMIF(AB$1:AB2,ROW($2:$999),AF$1:AF2)+SUMIF(AH$1:AH2,ROW($2:$999),AL$1:AL2)+SUMIF(V$1:V2,ROW($2:$999),Z$1:Z2)+SUMIF(P$1:P3,ROW($2:$999),T$1:T3)+SUMIF(J$1:J3,ROW($2:$999),N$1:N3)+выгрузка!$D$2:$D$999&lt;0)*(ABS($A3-выгрузка!$A$2:$A$999)/$A3&lt;30%),ABS($A3-выгрузка!$A$2:$A$999)/$A3)),IF((LEFTB($B3,4)=LEFTB(выгрузка!$B$2:$B$999,4))*(выгрузка!$D$2:$D$999&lt;0)*($G3=выгрузка!$G$2:$G$999)*(SUMIF(AB$1:AB2,ROW($2:$999),AF$1:AF2)+SUMIF(AH$1:AH2,ROW($2:$999),AL$1:AL2)+SUMIF(V$1:V2,ROW($2:$999),Z$1:Z2)+SUMIF(P$1:P3,ROW($2:$999),T$1:T3)+SUMIF(J$1:J3,ROW($2:$999),N$1:N3)+выгрузка!$D$2:$D$999&lt;0)*(ABS($A3-выгрузка!$A$2:$A$999)/$A3&lt;30%),ABS($A3-выгрузка!$A$2:$A$999)/$A3),)+1,""),"")</f>
        <v/>
      </c>
      <c r="W3" s="10" t="str">
        <f>IFERROR(INDEX(выгрузка!$B:$B,V3),"")</f>
        <v/>
      </c>
      <c r="X3" s="10" t="str">
        <f>IFERROR(INDEX(выгрузка!$C:$C,V3),"")</f>
        <v/>
      </c>
      <c r="Y3" s="11">
        <f>IFERROR(INDEX(выгрузка!$A:$A,V3),)</f>
        <v>0</v>
      </c>
      <c r="Z3" s="9">
        <f>IFERROR(MIN(-SUMIF($J$1:$J3,V3,$N$1:$N3)-SUMIF($P$1:$P3,V3,$T$1:$T3)-SUMIF($V$1:$V2,V3,$Z$1:$Z2)-SUMIF($AB$1:$AB2,V3,$AF$1:$AF2)-SUMIF($AH$1:$AH2,V3,$AL$1:$AL2)-INDEX(выгрузка!$D:$D,V3),TRUNC(($F3-O3-U3)/Y3)),)</f>
        <v>0</v>
      </c>
      <c r="AA3" s="12">
        <f t="shared" ref="AA3:AA30" si="4">Y3*Z3</f>
        <v>0</v>
      </c>
      <c r="AB3" s="13" t="str">
        <f t="array" ref="AB3">IFERROR(IF(TRUNC((F3-O3-U3-AA3)/A3),MATCH(MIN(IF((LEFTB($B3,4)=LEFTB(выгрузка!$B$2:$B$999,4))*(выгрузка!$D$2:$D$999&lt;0)*($G3=выгрузка!$G$2:$G$999)*(SUMIF(AB$1:AB2,ROW($2:$999),AF$1:AF2)+SUMIF(AH$1:AH2,ROW($2:$999),AL$1:AL2)+SUMIF(V$1:V3,ROW($2:$999),Z$1:Z3)+SUMIF(P$1:P3,ROW($2:$999),T$1:T3)+SUMIF(J$1:J3,ROW($2:$999),N$1:N3)+выгрузка!$D$2:$D$999&lt;0)*(ABS($A3-выгрузка!$A$2:$A$999)/$A3&lt;30%),ABS($A3-выгрузка!$A$2:$A$999)/$A3)),IF((LEFTB($B3,4)=LEFTB(выгрузка!$B$2:$B$999,4))*(выгрузка!$D$2:$D$999&lt;0)*($G3=выгрузка!$G$2:$G$999)*(SUMIF(AB$1:AB2,ROW($2:$999),AF$1:AF2)+SUMIF(AH$1:AH2,ROW($2:$999),AL$1:AL2)+SUMIF(V$1:V3,ROW($2:$999),Z$1:Z3)+SUMIF(P$1:P3,ROW($2:$999),T$1:T3)+SUMIF(J$1:J3,ROW($2:$999),N$1:N3)+выгрузка!$D$2:$D$999&lt;0)*(ABS($A3-выгрузка!$A$2:$A$999)/$A3&lt;30%),ABS($A3-выгрузка!$A$2:$A$999)/$A3),)+1,""),"")</f>
        <v/>
      </c>
      <c r="AC3" s="10" t="str">
        <f>IFERROR(INDEX(выгрузка!$B:$B,AB3),"")</f>
        <v/>
      </c>
      <c r="AD3" s="10" t="str">
        <f>IFERROR(INDEX(выгрузка!$C:$C,AB3),"")</f>
        <v/>
      </c>
      <c r="AE3" s="11">
        <f>IFERROR(INDEX(выгрузка!$A:$A,AB3),)</f>
        <v>0</v>
      </c>
      <c r="AF3" s="9">
        <f>IFERROR(MIN(-SUMIF($J$1:$J3,AB3,$N$1:$N3)-SUMIF($P$1:$P3,AB3,$T$1:$T3)-SUMIF($V$1:$V3,AB3,$Z$1:$Z3)-SUMIF($AB$1:$AB2,AB3,$AF$1:$AF2)-SUMIF($AH$1:$AH2,AB3,$AL$1:$AL2)-INDEX(выгрузка!$D:$D,AB3),TRUNC(($F3-O3-U3-AA3)/AE3)),)</f>
        <v>0</v>
      </c>
      <c r="AG3" s="12">
        <f t="shared" ref="AG3:AG30" si="5">AE3*AF3</f>
        <v>0</v>
      </c>
      <c r="AH3" s="13" t="str">
        <f t="array" ref="AH3">IFERROR(IF(TRUNC((F3-O3-U3-AA3-AG3)/A3),MATCH(MIN(IF((LEFTB($B3,4)=LEFTB(выгрузка!$B$2:$B$999,4))*(выгрузка!$D$2:$D$999&lt;0)*($G3=выгрузка!$G$2:$G$999)*(SUMIF(AB$1:AB3,ROW($2:$999),AF$1:AF3)+SUMIF(AH$1:AH2,ROW($2:$999),AL$1:AL2)+SUMIF(V$1:V3,ROW($2:$999),Z$1:Z3)+SUMIF(P$1:P3,ROW($2:$999),T$1:T3)+SUMIF(J$1:J3,ROW($2:$999),N$1:N3)+выгрузка!$D$2:$D$999&lt;0)*(ABS($A3-выгрузка!$A$2:$A$999)/$A3&lt;30%),ABS($A3-выгрузка!$A$2:$A$999)/$A3)),IF((LEFTB($B3,4)=LEFTB(выгрузка!$B$2:$B$999,4))*(выгрузка!$D$2:$D$999&lt;0)*($G3=выгрузка!$G$2:$G$999)*(SUMIF(AB$1:AB3,ROW($2:$999),AF$1:AF3)+SUMIF(AH$1:AH2,ROW($2:$999),AL$1:AL2)+SUMIF(V$1:V3,ROW($2:$999),Z$1:Z3)+SUMIF(P$1:P3,ROW($2:$999),T$1:T3)+SUMIF(J$1:J3,ROW($2:$999),N$1:N3)+выгрузка!$D$2:$D$999&lt;0)*(ABS($A3-выгрузка!$A$2:$A$999)/$A3&lt;30%),ABS($A3-выгрузка!$A$2:$A$999)/$A3),)+1,""),"")</f>
        <v/>
      </c>
      <c r="AI3" s="10" t="str">
        <f>IFERROR(INDEX(выгрузка!$B:$B,AH3),"")</f>
        <v/>
      </c>
      <c r="AJ3" s="10" t="str">
        <f>IFERROR(INDEX(выгрузка!$C:$C,AH3),"")</f>
        <v/>
      </c>
      <c r="AK3" s="11">
        <f>IFERROR(INDEX(выгрузка!$A:$A,AH3),)</f>
        <v>0</v>
      </c>
      <c r="AL3" s="9">
        <f>IFERROR(MIN(-SUMIF($J$1:$J3,AH3,$N$1:$N3)-SUMIF($P$1:$P3,AH3,$T$1:$T3)-SUMIF($V$1:$V3,AH3,$Z$1:$Z3)-SUMIF($AB$1:$AB3,AH3,$AF$1:$AF3)-SUMIF($AH$1:$AH2,AH3,$AL$1:$AL2)-INDEX(выгрузка!$D:$D,AH3),TRUNC(($F3-O3-U3-AA3-AG3)/AK3)),)</f>
        <v>0</v>
      </c>
      <c r="AM3" s="12">
        <f t="shared" ref="AM3:AM30" si="6">AK3*AL3</f>
        <v>0</v>
      </c>
    </row>
    <row r="4" spans="1:39" x14ac:dyDescent="0.2">
      <c r="A4" s="15">
        <f t="array" ref="A4">IFERROR(INDEX(выгрузка!A:A,SMALL(IF(выгрузка!$D$2:$D$99&gt;0,ROW($2:$99)),ROW(A3))),"")</f>
        <v>41.31189111747851</v>
      </c>
      <c r="B4" s="16" t="str">
        <f t="array" ref="B4">IFERROR(INDEX(выгрузка!B:B,SMALL(IF(выгрузка!$D$2:$D$99&gt;0,ROW($2:$99)),ROW(B3))),"")</f>
        <v>150402013021</v>
      </c>
      <c r="C4" s="17" t="str">
        <f t="array" ref="C4">IFERROR(INDEX(выгрузка!C:C,SMALL(IF(выгрузка!$D$2:$D$99&gt;0,ROW($2:$99)),ROW(C3))),"")</f>
        <v>Морковь мытая п/э 1000г</v>
      </c>
      <c r="D4" s="18">
        <f t="array" ref="D4">IFERROR(INDEX(выгрузка!D:D,SMALL(IF(выгрузка!$D$2:$D$99&gt;0,ROW($2:$99)),ROW(D3))),"")</f>
        <v>349</v>
      </c>
      <c r="E4" s="19" t="str">
        <f t="array" ref="E4">IFERROR(INDEX(выгрузка!E:E,SMALL(IF(выгрузка!$D$2:$D$99&gt;0,ROW($2:$99)),ROW(E3))),"")</f>
        <v>ШТ</v>
      </c>
      <c r="F4" s="20">
        <f t="array" ref="F4">IFERROR(INDEX(выгрузка!F:F,SMALL(IF(выгрузка!$D$2:$D$99&gt;0,ROW($2:$99)),ROW(F3))),"")</f>
        <v>14417.85</v>
      </c>
      <c r="G4" s="19" t="str">
        <f t="array" ref="G4">IFERROR(INDEX(выгрузка!G:G,SMALL(IF(выгрузка!$D$2:$D$99&gt;0,ROW($2:$99)),ROW(G3))),"")</f>
        <v>1HAW</v>
      </c>
      <c r="H4" s="22" t="str">
        <f t="shared" si="0"/>
        <v/>
      </c>
      <c r="I4" s="21">
        <f t="shared" si="1"/>
        <v>349</v>
      </c>
      <c r="J4" s="13" t="str">
        <f t="array" ref="J4">IFERROR(MATCH(MIN(IF((LEFTB($B4,4)=LEFTB(выгрузка!$B$2:$B$999,4))*(выгрузка!$D$2:$D$999&lt;0)*($G4=выгрузка!$G$2:$G$999)*(SUMIF(AB$1:AB3,ROW($2:$999),AF$1:AF3)+SUMIF(AH$1:AH3,ROW($2:$999),AL$1:AL3)+SUMIF(V$1:V3,ROW($2:$999),Z$1:Z3)+SUMIF(P$1:P3,ROW($2:$999),T$1:T3)+SUMIF(J$1:J3,ROW($2:$999),N$1:N3)+выгрузка!$D$2:$D$999&lt;0)*(ABS($A4-выгрузка!$A$2:$A$999)/$A4&lt;30%),ABS($A4-выгрузка!$A$2:$A$999)/$A4)),IF((LEFTB($B4,4)=LEFTB(выгрузка!$B$2:$B$999,4))*(выгрузка!$D$2:$D$999&lt;0)*($G4=выгрузка!$G$2:$G$999)*(SUMIF(AB$1:AB3,ROW($2:$999),AF$1:AF3)+SUMIF(AH$1:AH3,ROW($2:$999),AL$1:AL3)+SUMIF(V$1:V3,ROW($2:$999),Z$1:Z3)+SUMIF(P$1:P3,ROW($2:$999),T$1:T3)+SUMIF(J$1:J3,ROW($2:$999),N$1:N3)+выгрузка!$D$2:$D$999&lt;0)*(ABS($A4-выгрузка!$A$2:$A$999)/$A4&lt;30%),ABS($A4-выгрузка!$A$2:$A$999)/$A4),)+1,"")</f>
        <v/>
      </c>
      <c r="K4" s="10" t="str">
        <f>IFERROR(INDEX(выгрузка!$B:$B,J4),"")</f>
        <v/>
      </c>
      <c r="L4" s="10" t="str">
        <f>IFERROR(INDEX(выгрузка!$C:$C,J4),"")</f>
        <v/>
      </c>
      <c r="M4" s="14">
        <f>IFERROR(INDEX(выгрузка!$A:$A,J4),)</f>
        <v>0</v>
      </c>
      <c r="N4" s="9">
        <f>IFERROR(MIN(-SUMIF($J$1:$J3,J4,$N$1:$N3)-SUMIF($P$1:$P3,J4,$T$1:$T3)-SUMIF($V$1:$V3,J4,$Z$1:$Z3)-SUMIF($AB$1:$AB3,J4,$AF$1:$AF3)-SUMIF($AH$1:$AH3,J4,$AL$1:$AL3)-INDEX(выгрузка!$D:$D,J4),TRUNC($F4/M4)),)</f>
        <v>0</v>
      </c>
      <c r="O4" s="12">
        <f t="shared" si="2"/>
        <v>0</v>
      </c>
      <c r="P4" s="13" t="str">
        <f t="array" ref="P4">IFERROR(IF(TRUNC((F4-O4)/A4),MATCH(MIN(IF((LEFTB($B4,4)=LEFTB(выгрузка!$B$2:$B$999,4))*(выгрузка!$D$2:$D$999&lt;0)*($G4=выгрузка!$G$2:$G$999)*(SUMIF(AB$1:AB3,ROW($2:$999),AF$1:AF3)+SUMIF(AH$1:AH3,ROW($2:$999),AL$1:AL3)+SUMIF(V$1:V3,ROW($2:$999),Z$1:Z3)+SUMIF(P$1:P3,ROW($2:$999),T$1:T3)+SUMIF(J$1:J4,ROW($2:$999),N$1:N4)+выгрузка!$D$2:$D$999&lt;0)*(ABS($A4-выгрузка!$A$2:$A$999)/$A4&lt;30%),ABS($A4-выгрузка!$A$2:$A$999)/$A4)),IF((LEFTB($B4,4)=LEFTB(выгрузка!$B$2:$B$999,4))*(выгрузка!$D$2:$D$999&lt;0)*($G4=выгрузка!$G$2:$G$999)*(SUMIF(AB$1:AB3,ROW($2:$999),AF$1:AF3)+SUMIF(AH$1:AH3,ROW($2:$999),AL$1:AL3)+SUMIF(V$1:V3,ROW($2:$999),Z$1:Z3)+SUMIF(P$1:P3,ROW($2:$999),T$1:T3)+SUMIF(J$1:J4,ROW($2:$999),N$1:N4)+выгрузка!$D$2:$D$999&lt;0)*(ABS($A4-выгрузка!$A$2:$A$999)/$A4&lt;30%),ABS($A4-выгрузка!$A$2:$A$999)/$A4),)+1,""),"")</f>
        <v/>
      </c>
      <c r="Q4" s="10" t="str">
        <f>IFERROR(INDEX(выгрузка!$B:$B,P4),"")</f>
        <v/>
      </c>
      <c r="R4" s="10" t="str">
        <f>IFERROR(INDEX(выгрузка!$C:$C,P4),"")</f>
        <v/>
      </c>
      <c r="S4" s="11">
        <f>IFERROR(INDEX(выгрузка!$A:$A,P4),)</f>
        <v>0</v>
      </c>
      <c r="T4" s="9">
        <f>IFERROR(MIN(-SUMIF($J$1:$J4,P4,$N$1:$N4)-SUMIF($P$1:$P3,P4,$T$1:$T3)-SUMIF($V$1:$V3,P4,$Z$1:$Z3)-SUMIF($AB$1:$AB3,P4,$AF$1:$AF3)-SUMIF($AH$1:$AH3,P4,$AL$1:$AL3)-INDEX(выгрузка!$D:$D,P4),TRUNC(($F4-O4)/S4)),)</f>
        <v>0</v>
      </c>
      <c r="U4" s="12">
        <f t="shared" si="3"/>
        <v>0</v>
      </c>
      <c r="V4" s="13" t="str">
        <f t="array" ref="V4">IFERROR(IF(TRUNC((F4-O4-U4)/A4),MATCH(MIN(IF((LEFTB($B4,4)=LEFTB(выгрузка!$B$2:$B$999,4))*(выгрузка!$D$2:$D$999&lt;0)*($G4=выгрузка!$G$2:$G$999)*(SUMIF(AB$1:AB3,ROW($2:$999),AF$1:AF3)+SUMIF(AH$1:AH3,ROW($2:$999),AL$1:AL3)+SUMIF(V$1:V3,ROW($2:$999),Z$1:Z3)+SUMIF(P$1:P4,ROW($2:$999),T$1:T4)+SUMIF(J$1:J4,ROW($2:$999),N$1:N4)+выгрузка!$D$2:$D$999&lt;0)*(ABS($A4-выгрузка!$A$2:$A$999)/$A4&lt;30%),ABS($A4-выгрузка!$A$2:$A$999)/$A4)),IF((LEFTB($B4,4)=LEFTB(выгрузка!$B$2:$B$999,4))*(выгрузка!$D$2:$D$999&lt;0)*($G4=выгрузка!$G$2:$G$999)*(SUMIF(AB$1:AB3,ROW($2:$999),AF$1:AF3)+SUMIF(AH$1:AH3,ROW($2:$999),AL$1:AL3)+SUMIF(V$1:V3,ROW($2:$999),Z$1:Z3)+SUMIF(P$1:P4,ROW($2:$999),T$1:T4)+SUMIF(J$1:J4,ROW($2:$999),N$1:N4)+выгрузка!$D$2:$D$999&lt;0)*(ABS($A4-выгрузка!$A$2:$A$999)/$A4&lt;30%),ABS($A4-выгрузка!$A$2:$A$999)/$A4),)+1,""),"")</f>
        <v/>
      </c>
      <c r="W4" s="10" t="str">
        <f>IFERROR(INDEX(выгрузка!$B:$B,V4),"")</f>
        <v/>
      </c>
      <c r="X4" s="10" t="str">
        <f>IFERROR(INDEX(выгрузка!$C:$C,V4),"")</f>
        <v/>
      </c>
      <c r="Y4" s="11">
        <f>IFERROR(INDEX(выгрузка!$A:$A,V4),)</f>
        <v>0</v>
      </c>
      <c r="Z4" s="9">
        <f>IFERROR(MIN(-SUMIF($J$1:$J4,V4,$N$1:$N4)-SUMIF($P$1:$P4,V4,$T$1:$T4)-SUMIF($V$1:$V3,V4,$Z$1:$Z3)-SUMIF($AB$1:$AB3,V4,$AF$1:$AF3)-SUMIF($AH$1:$AH3,V4,$AL$1:$AL3)-INDEX(выгрузка!$D:$D,V4),TRUNC(($F4-O4-U4)/Y4)),)</f>
        <v>0</v>
      </c>
      <c r="AA4" s="12">
        <f t="shared" si="4"/>
        <v>0</v>
      </c>
      <c r="AB4" s="13" t="str">
        <f t="array" ref="AB4">IFERROR(IF(TRUNC((F4-O4-U4-AA4)/A4),MATCH(MIN(IF((LEFTB($B4,4)=LEFTB(выгрузка!$B$2:$B$999,4))*(выгрузка!$D$2:$D$999&lt;0)*($G4=выгрузка!$G$2:$G$999)*(SUMIF(AB$1:AB3,ROW($2:$999),AF$1:AF3)+SUMIF(AH$1:AH3,ROW($2:$999),AL$1:AL3)+SUMIF(V$1:V4,ROW($2:$999),Z$1:Z4)+SUMIF(P$1:P4,ROW($2:$999),T$1:T4)+SUMIF(J$1:J4,ROW($2:$999),N$1:N4)+выгрузка!$D$2:$D$999&lt;0)*(ABS($A4-выгрузка!$A$2:$A$999)/$A4&lt;30%),ABS($A4-выгрузка!$A$2:$A$999)/$A4)),IF((LEFTB($B4,4)=LEFTB(выгрузка!$B$2:$B$999,4))*(выгрузка!$D$2:$D$999&lt;0)*($G4=выгрузка!$G$2:$G$999)*(SUMIF(AB$1:AB3,ROW($2:$999),AF$1:AF3)+SUMIF(AH$1:AH3,ROW($2:$999),AL$1:AL3)+SUMIF(V$1:V4,ROW($2:$999),Z$1:Z4)+SUMIF(P$1:P4,ROW($2:$999),T$1:T4)+SUMIF(J$1:J4,ROW($2:$999),N$1:N4)+выгрузка!$D$2:$D$999&lt;0)*(ABS($A4-выгрузка!$A$2:$A$999)/$A4&lt;30%),ABS($A4-выгрузка!$A$2:$A$999)/$A4),)+1,""),"")</f>
        <v/>
      </c>
      <c r="AC4" s="10" t="str">
        <f>IFERROR(INDEX(выгрузка!$B:$B,AB4),"")</f>
        <v/>
      </c>
      <c r="AD4" s="10" t="str">
        <f>IFERROR(INDEX(выгрузка!$C:$C,AB4),"")</f>
        <v/>
      </c>
      <c r="AE4" s="11">
        <f>IFERROR(INDEX(выгрузка!$A:$A,AB4),)</f>
        <v>0</v>
      </c>
      <c r="AF4" s="9">
        <f>IFERROR(MIN(-SUMIF($J$1:$J4,AB4,$N$1:$N4)-SUMIF($P$1:$P4,AB4,$T$1:$T4)-SUMIF($V$1:$V4,AB4,$Z$1:$Z4)-SUMIF($AB$1:$AB3,AB4,$AF$1:$AF3)-SUMIF($AH$1:$AH3,AB4,$AL$1:$AL3)-INDEX(выгрузка!$D:$D,AB4),TRUNC(($F4-O4-U4-AA4)/AE4)),)</f>
        <v>0</v>
      </c>
      <c r="AG4" s="12">
        <f t="shared" si="5"/>
        <v>0</v>
      </c>
      <c r="AH4" s="13" t="str">
        <f t="array" ref="AH4">IFERROR(IF(TRUNC((F4-O4-U4-AA4-AG4)/A4),MATCH(MIN(IF((LEFTB($B4,4)=LEFTB(выгрузка!$B$2:$B$999,4))*(выгрузка!$D$2:$D$999&lt;0)*($G4=выгрузка!$G$2:$G$999)*(SUMIF(AB$1:AB4,ROW($2:$999),AF$1:AF4)+SUMIF(AH$1:AH3,ROW($2:$999),AL$1:AL3)+SUMIF(V$1:V4,ROW($2:$999),Z$1:Z4)+SUMIF(P$1:P4,ROW($2:$999),T$1:T4)+SUMIF(J$1:J4,ROW($2:$999),N$1:N4)+выгрузка!$D$2:$D$999&lt;0)*(ABS($A4-выгрузка!$A$2:$A$999)/$A4&lt;30%),ABS($A4-выгрузка!$A$2:$A$999)/$A4)),IF((LEFTB($B4,4)=LEFTB(выгрузка!$B$2:$B$999,4))*(выгрузка!$D$2:$D$999&lt;0)*($G4=выгрузка!$G$2:$G$999)*(SUMIF(AB$1:AB4,ROW($2:$999),AF$1:AF4)+SUMIF(AH$1:AH3,ROW($2:$999),AL$1:AL3)+SUMIF(V$1:V4,ROW($2:$999),Z$1:Z4)+SUMIF(P$1:P4,ROW($2:$999),T$1:T4)+SUMIF(J$1:J4,ROW($2:$999),N$1:N4)+выгрузка!$D$2:$D$999&lt;0)*(ABS($A4-выгрузка!$A$2:$A$999)/$A4&lt;30%),ABS($A4-выгрузка!$A$2:$A$999)/$A4),)+1,""),"")</f>
        <v/>
      </c>
      <c r="AI4" s="10" t="str">
        <f>IFERROR(INDEX(выгрузка!$B:$B,AH4),"")</f>
        <v/>
      </c>
      <c r="AJ4" s="10" t="str">
        <f>IFERROR(INDEX(выгрузка!$C:$C,AH4),"")</f>
        <v/>
      </c>
      <c r="AK4" s="11">
        <f>IFERROR(INDEX(выгрузка!$A:$A,AH4),)</f>
        <v>0</v>
      </c>
      <c r="AL4" s="9">
        <f>IFERROR(MIN(-SUMIF($J$1:$J4,AH4,$N$1:$N4)-SUMIF($P$1:$P4,AH4,$T$1:$T4)-SUMIF($V$1:$V4,AH4,$Z$1:$Z4)-SUMIF($AB$1:$AB4,AH4,$AF$1:$AF4)-SUMIF($AH$1:$AH3,AH4,$AL$1:$AL3)-INDEX(выгрузка!$D:$D,AH4),TRUNC(($F4-O4-U4-AA4-AG4)/AK4)),)</f>
        <v>0</v>
      </c>
      <c r="AM4" s="12">
        <f t="shared" si="6"/>
        <v>0</v>
      </c>
    </row>
    <row r="5" spans="1:39" x14ac:dyDescent="0.2">
      <c r="A5" s="15">
        <f t="array" ref="A5">IFERROR(INDEX(выгрузка!A:A,SMALL(IF(выгрузка!$D$2:$D$99&gt;0,ROW($2:$99)),ROW(A4))),"")</f>
        <v>10.93</v>
      </c>
      <c r="B5" s="16" t="str">
        <f t="array" ref="B5">IFERROR(INDEX(выгрузка!B:B,SMALL(IF(выгрузка!$D$2:$D$99&gt;0,ROW($2:$99)),ROW(B4))),"")</f>
        <v>370405374172</v>
      </c>
      <c r="C5" s="17" t="str">
        <f t="array" ref="C5">IFERROR(INDEX(выгрузка!C:C,SMALL(IF(выгрузка!$D$2:$D$99&gt;0,ROW($2:$99)),ROW(C4))),"")</f>
        <v>Паштет 365 ДНЕЙ Сливоч. из печ. гус. 70г</v>
      </c>
      <c r="D5" s="18">
        <f t="array" ref="D5">IFERROR(INDEX(выгрузка!D:D,SMALL(IF(выгрузка!$D$2:$D$99&gt;0,ROW($2:$99)),ROW(D4))),"")</f>
        <v>240</v>
      </c>
      <c r="E5" s="19" t="str">
        <f t="array" ref="E5">IFERROR(INDEX(выгрузка!E:E,SMALL(IF(выгрузка!$D$2:$D$99&gt;0,ROW($2:$99)),ROW(E4))),"")</f>
        <v>ШТ</v>
      </c>
      <c r="F5" s="20">
        <f t="array" ref="F5">IFERROR(INDEX(выгрузка!F:F,SMALL(IF(выгрузка!$D$2:$D$99&gt;0,ROW($2:$99)),ROW(F4))),"")</f>
        <v>2623.2</v>
      </c>
      <c r="G5" s="19" t="str">
        <f t="array" ref="G5">IFERROR(INDEX(выгрузка!G:G,SMALL(IF(выгрузка!$D$2:$D$99&gt;0,ROW($2:$99)),ROW(G4))),"")</f>
        <v>1HAW</v>
      </c>
      <c r="H5" s="22" t="str">
        <f t="shared" si="0"/>
        <v/>
      </c>
      <c r="I5" s="21">
        <f t="shared" si="1"/>
        <v>240</v>
      </c>
      <c r="J5" s="13" t="str">
        <f t="array" ref="J5">IFERROR(MATCH(MIN(IF((LEFTB($B5,4)=LEFTB(выгрузка!$B$2:$B$999,4))*(выгрузка!$D$2:$D$999&lt;0)*($G5=выгрузка!$G$2:$G$999)*(SUMIF(AB$1:AB4,ROW($2:$999),AF$1:AF4)+SUMIF(AH$1:AH4,ROW($2:$999),AL$1:AL4)+SUMIF(V$1:V4,ROW($2:$999),Z$1:Z4)+SUMIF(P$1:P4,ROW($2:$999),T$1:T4)+SUMIF(J$1:J4,ROW($2:$999),N$1:N4)+выгрузка!$D$2:$D$999&lt;0)*(ABS($A5-выгрузка!$A$2:$A$999)/$A5&lt;30%),ABS($A5-выгрузка!$A$2:$A$999)/$A5)),IF((LEFTB($B5,4)=LEFTB(выгрузка!$B$2:$B$999,4))*(выгрузка!$D$2:$D$999&lt;0)*($G5=выгрузка!$G$2:$G$999)*(SUMIF(AB$1:AB4,ROW($2:$999),AF$1:AF4)+SUMIF(AH$1:AH4,ROW($2:$999),AL$1:AL4)+SUMIF(V$1:V4,ROW($2:$999),Z$1:Z4)+SUMIF(P$1:P4,ROW($2:$999),T$1:T4)+SUMIF(J$1:J4,ROW($2:$999),N$1:N4)+выгрузка!$D$2:$D$999&lt;0)*(ABS($A5-выгрузка!$A$2:$A$999)/$A5&lt;30%),ABS($A5-выгрузка!$A$2:$A$999)/$A5),)+1,"")</f>
        <v/>
      </c>
      <c r="K5" s="10" t="str">
        <f>IFERROR(INDEX(выгрузка!$B:$B,J5),"")</f>
        <v/>
      </c>
      <c r="L5" s="10" t="str">
        <f>IFERROR(INDEX(выгрузка!$C:$C,J5),"")</f>
        <v/>
      </c>
      <c r="M5" s="14">
        <f>IFERROR(INDEX(выгрузка!$A:$A,J5),)</f>
        <v>0</v>
      </c>
      <c r="N5" s="9">
        <f>IFERROR(MIN(-SUMIF($J$1:$J4,J5,$N$1:$N4)-SUMIF($P$1:$P4,J5,$T$1:$T4)-SUMIF($V$1:$V4,J5,$Z$1:$Z4)-SUMIF($AB$1:$AB4,J5,$AF$1:$AF4)-SUMIF($AH$1:$AH4,J5,$AL$1:$AL4)-INDEX(выгрузка!$D:$D,J5),TRUNC($F5/M5)),)</f>
        <v>0</v>
      </c>
      <c r="O5" s="12">
        <f t="shared" si="2"/>
        <v>0</v>
      </c>
      <c r="P5" s="13" t="str">
        <f t="array" ref="P5">IFERROR(IF(TRUNC((F5-O5)/A5),MATCH(MIN(IF((LEFTB($B5,4)=LEFTB(выгрузка!$B$2:$B$999,4))*(выгрузка!$D$2:$D$999&lt;0)*($G5=выгрузка!$G$2:$G$999)*(SUMIF(AB$1:AB4,ROW($2:$999),AF$1:AF4)+SUMIF(AH$1:AH4,ROW($2:$999),AL$1:AL4)+SUMIF(V$1:V4,ROW($2:$999),Z$1:Z4)+SUMIF(P$1:P4,ROW($2:$999),T$1:T4)+SUMIF(J$1:J5,ROW($2:$999),N$1:N5)+выгрузка!$D$2:$D$999&lt;0)*(ABS($A5-выгрузка!$A$2:$A$999)/$A5&lt;30%),ABS($A5-выгрузка!$A$2:$A$999)/$A5)),IF((LEFTB($B5,4)=LEFTB(выгрузка!$B$2:$B$999,4))*(выгрузка!$D$2:$D$999&lt;0)*($G5=выгрузка!$G$2:$G$999)*(SUMIF(AB$1:AB4,ROW($2:$999),AF$1:AF4)+SUMIF(AH$1:AH4,ROW($2:$999),AL$1:AL4)+SUMIF(V$1:V4,ROW($2:$999),Z$1:Z4)+SUMIF(P$1:P4,ROW($2:$999),T$1:T4)+SUMIF(J$1:J5,ROW($2:$999),N$1:N5)+выгрузка!$D$2:$D$999&lt;0)*(ABS($A5-выгрузка!$A$2:$A$999)/$A5&lt;30%),ABS($A5-выгрузка!$A$2:$A$999)/$A5),)+1,""),"")</f>
        <v/>
      </c>
      <c r="Q5" s="10" t="str">
        <f>IFERROR(INDEX(выгрузка!$B:$B,P5),"")</f>
        <v/>
      </c>
      <c r="R5" s="10" t="str">
        <f>IFERROR(INDEX(выгрузка!$C:$C,P5),"")</f>
        <v/>
      </c>
      <c r="S5" s="11">
        <f>IFERROR(INDEX(выгрузка!$A:$A,P5),)</f>
        <v>0</v>
      </c>
      <c r="T5" s="9">
        <f>IFERROR(MIN(-SUMIF($J$1:$J5,P5,$N$1:$N5)-SUMIF($P$1:$P4,P5,$T$1:$T4)-SUMIF($V$1:$V4,P5,$Z$1:$Z4)-SUMIF($AB$1:$AB4,P5,$AF$1:$AF4)-SUMIF($AH$1:$AH4,P5,$AL$1:$AL4)-INDEX(выгрузка!$D:$D,P5),TRUNC(($F5-O5)/S5)),)</f>
        <v>0</v>
      </c>
      <c r="U5" s="12">
        <f t="shared" si="3"/>
        <v>0</v>
      </c>
      <c r="V5" s="13" t="str">
        <f t="array" ref="V5">IFERROR(IF(TRUNC((F5-O5-U5)/A5),MATCH(MIN(IF((LEFTB($B5,4)=LEFTB(выгрузка!$B$2:$B$999,4))*(выгрузка!$D$2:$D$999&lt;0)*($G5=выгрузка!$G$2:$G$999)*(SUMIF(AB$1:AB4,ROW($2:$999),AF$1:AF4)+SUMIF(AH$1:AH4,ROW($2:$999),AL$1:AL4)+SUMIF(V$1:V4,ROW($2:$999),Z$1:Z4)+SUMIF(P$1:P5,ROW($2:$999),T$1:T5)+SUMIF(J$1:J5,ROW($2:$999),N$1:N5)+выгрузка!$D$2:$D$999&lt;0)*(ABS($A5-выгрузка!$A$2:$A$999)/$A5&lt;30%),ABS($A5-выгрузка!$A$2:$A$999)/$A5)),IF((LEFTB($B5,4)=LEFTB(выгрузка!$B$2:$B$999,4))*(выгрузка!$D$2:$D$999&lt;0)*($G5=выгрузка!$G$2:$G$999)*(SUMIF(AB$1:AB4,ROW($2:$999),AF$1:AF4)+SUMIF(AH$1:AH4,ROW($2:$999),AL$1:AL4)+SUMIF(V$1:V4,ROW($2:$999),Z$1:Z4)+SUMIF(P$1:P5,ROW($2:$999),T$1:T5)+SUMIF(J$1:J5,ROW($2:$999),N$1:N5)+выгрузка!$D$2:$D$999&lt;0)*(ABS($A5-выгрузка!$A$2:$A$999)/$A5&lt;30%),ABS($A5-выгрузка!$A$2:$A$999)/$A5),)+1,""),"")</f>
        <v/>
      </c>
      <c r="W5" s="10" t="str">
        <f>IFERROR(INDEX(выгрузка!$B:$B,V5),"")</f>
        <v/>
      </c>
      <c r="X5" s="10" t="str">
        <f>IFERROR(INDEX(выгрузка!$C:$C,V5),"")</f>
        <v/>
      </c>
      <c r="Y5" s="11">
        <f>IFERROR(INDEX(выгрузка!$A:$A,V5),)</f>
        <v>0</v>
      </c>
      <c r="Z5" s="9">
        <f>IFERROR(MIN(-SUMIF($J$1:$J5,V5,$N$1:$N5)-SUMIF($P$1:$P5,V5,$T$1:$T5)-SUMIF($V$1:$V4,V5,$Z$1:$Z4)-SUMIF($AB$1:$AB4,V5,$AF$1:$AF4)-SUMIF($AH$1:$AH4,V5,$AL$1:$AL4)-INDEX(выгрузка!$D:$D,V5),TRUNC(($F5-O5-U5)/Y5)),)</f>
        <v>0</v>
      </c>
      <c r="AA5" s="12">
        <f t="shared" si="4"/>
        <v>0</v>
      </c>
      <c r="AB5" s="13" t="str">
        <f t="array" ref="AB5">IFERROR(IF(TRUNC((F5-O5-U5-AA5)/A5),MATCH(MIN(IF((LEFTB($B5,4)=LEFTB(выгрузка!$B$2:$B$999,4))*(выгрузка!$D$2:$D$999&lt;0)*($G5=выгрузка!$G$2:$G$999)*(SUMIF(AB$1:AB4,ROW($2:$999),AF$1:AF4)+SUMIF(AH$1:AH4,ROW($2:$999),AL$1:AL4)+SUMIF(V$1:V5,ROW($2:$999),Z$1:Z5)+SUMIF(P$1:P5,ROW($2:$999),T$1:T5)+SUMIF(J$1:J5,ROW($2:$999),N$1:N5)+выгрузка!$D$2:$D$999&lt;0)*(ABS($A5-выгрузка!$A$2:$A$999)/$A5&lt;30%),ABS($A5-выгрузка!$A$2:$A$999)/$A5)),IF((LEFTB($B5,4)=LEFTB(выгрузка!$B$2:$B$999,4))*(выгрузка!$D$2:$D$999&lt;0)*($G5=выгрузка!$G$2:$G$999)*(SUMIF(AB$1:AB4,ROW($2:$999),AF$1:AF4)+SUMIF(AH$1:AH4,ROW($2:$999),AL$1:AL4)+SUMIF(V$1:V5,ROW($2:$999),Z$1:Z5)+SUMIF(P$1:P5,ROW($2:$999),T$1:T5)+SUMIF(J$1:J5,ROW($2:$999),N$1:N5)+выгрузка!$D$2:$D$999&lt;0)*(ABS($A5-выгрузка!$A$2:$A$999)/$A5&lt;30%),ABS($A5-выгрузка!$A$2:$A$999)/$A5),)+1,""),"")</f>
        <v/>
      </c>
      <c r="AC5" s="10" t="str">
        <f>IFERROR(INDEX(выгрузка!$B:$B,AB5),"")</f>
        <v/>
      </c>
      <c r="AD5" s="10" t="str">
        <f>IFERROR(INDEX(выгрузка!$C:$C,AB5),"")</f>
        <v/>
      </c>
      <c r="AE5" s="11">
        <f>IFERROR(INDEX(выгрузка!$A:$A,AB5),)</f>
        <v>0</v>
      </c>
      <c r="AF5" s="9">
        <f>IFERROR(MIN(-SUMIF($J$1:$J5,AB5,$N$1:$N5)-SUMIF($P$1:$P5,AB5,$T$1:$T5)-SUMIF($V$1:$V5,AB5,$Z$1:$Z5)-SUMIF($AB$1:$AB4,AB5,$AF$1:$AF4)-SUMIF($AH$1:$AH4,AB5,$AL$1:$AL4)-INDEX(выгрузка!$D:$D,AB5),TRUNC(($F5-O5-U5-AA5)/AE5)),)</f>
        <v>0</v>
      </c>
      <c r="AG5" s="12">
        <f t="shared" si="5"/>
        <v>0</v>
      </c>
      <c r="AH5" s="13" t="str">
        <f t="array" ref="AH5">IFERROR(IF(TRUNC((F5-O5-U5-AA5-AG5)/A5),MATCH(MIN(IF((LEFTB($B5,4)=LEFTB(выгрузка!$B$2:$B$999,4))*(выгрузка!$D$2:$D$999&lt;0)*($G5=выгрузка!$G$2:$G$999)*(SUMIF(AB$1:AB5,ROW($2:$999),AF$1:AF5)+SUMIF(AH$1:AH4,ROW($2:$999),AL$1:AL4)+SUMIF(V$1:V5,ROW($2:$999),Z$1:Z5)+SUMIF(P$1:P5,ROW($2:$999),T$1:T5)+SUMIF(J$1:J5,ROW($2:$999),N$1:N5)+выгрузка!$D$2:$D$999&lt;0)*(ABS($A5-выгрузка!$A$2:$A$999)/$A5&lt;30%),ABS($A5-выгрузка!$A$2:$A$999)/$A5)),IF((LEFTB($B5,4)=LEFTB(выгрузка!$B$2:$B$999,4))*(выгрузка!$D$2:$D$999&lt;0)*($G5=выгрузка!$G$2:$G$999)*(SUMIF(AB$1:AB5,ROW($2:$999),AF$1:AF5)+SUMIF(AH$1:AH4,ROW($2:$999),AL$1:AL4)+SUMIF(V$1:V5,ROW($2:$999),Z$1:Z5)+SUMIF(P$1:P5,ROW($2:$999),T$1:T5)+SUMIF(J$1:J5,ROW($2:$999),N$1:N5)+выгрузка!$D$2:$D$999&lt;0)*(ABS($A5-выгрузка!$A$2:$A$999)/$A5&lt;30%),ABS($A5-выгрузка!$A$2:$A$999)/$A5),)+1,""),"")</f>
        <v/>
      </c>
      <c r="AI5" s="10" t="str">
        <f>IFERROR(INDEX(выгрузка!$B:$B,AH5),"")</f>
        <v/>
      </c>
      <c r="AJ5" s="10" t="str">
        <f>IFERROR(INDEX(выгрузка!$C:$C,AH5),"")</f>
        <v/>
      </c>
      <c r="AK5" s="11">
        <f>IFERROR(INDEX(выгрузка!$A:$A,AH5),)</f>
        <v>0</v>
      </c>
      <c r="AL5" s="9">
        <f>IFERROR(MIN(-SUMIF($J$1:$J5,AH5,$N$1:$N5)-SUMIF($P$1:$P5,AH5,$T$1:$T5)-SUMIF($V$1:$V5,AH5,$Z$1:$Z5)-SUMIF($AB$1:$AB5,AH5,$AF$1:$AF5)-SUMIF($AH$1:$AH4,AH5,$AL$1:$AL4)-INDEX(выгрузка!$D:$D,AH5),TRUNC(($F5-O5-U5-AA5-AG5)/AK5)),)</f>
        <v>0</v>
      </c>
      <c r="AM5" s="12">
        <f t="shared" si="6"/>
        <v>0</v>
      </c>
    </row>
    <row r="6" spans="1:39" x14ac:dyDescent="0.2">
      <c r="A6" s="15">
        <f t="array" ref="A6">IFERROR(INDEX(выгрузка!A:A,SMALL(IF(выгрузка!$D$2:$D$99&gt;0,ROW($2:$99)),ROW(A5))),"")</f>
        <v>36.29</v>
      </c>
      <c r="B6" s="16" t="str">
        <f t="array" ref="B6">IFERROR(INDEX(выгрузка!B:B,SMALL(IF(выгрузка!$D$2:$D$99&gt;0,ROW($2:$99)),ROW(B5))),"")</f>
        <v>290122135675</v>
      </c>
      <c r="C6" s="17" t="str">
        <f t="array" ref="C6">IFERROR(INDEX(выгрузка!C:C,SMALL(IF(выгрузка!$D$2:$D$99&gt;0,ROW($2:$99)),ROW(C5))),"")</f>
        <v>Сыр твор КАРАТ Виолетта с зелен 70% 140г</v>
      </c>
      <c r="D6" s="18">
        <f t="array" ref="D6">IFERROR(INDEX(выгрузка!D:D,SMALL(IF(выгрузка!$D$2:$D$99&gt;0,ROW($2:$99)),ROW(D5))),"")</f>
        <v>216</v>
      </c>
      <c r="E6" s="19" t="str">
        <f t="array" ref="E6">IFERROR(INDEX(выгрузка!E:E,SMALL(IF(выгрузка!$D$2:$D$99&gt;0,ROW($2:$99)),ROW(E5))),"")</f>
        <v>ШТ</v>
      </c>
      <c r="F6" s="20">
        <f t="array" ref="F6">IFERROR(INDEX(выгрузка!F:F,SMALL(IF(выгрузка!$D$2:$D$99&gt;0,ROW($2:$99)),ROW(F5))),"")</f>
        <v>7838.64</v>
      </c>
      <c r="G6" s="19" t="str">
        <f t="array" ref="G6">IFERROR(INDEX(выгрузка!G:G,SMALL(IF(выгрузка!$D$2:$D$99&gt;0,ROW($2:$99)),ROW(G5))),"")</f>
        <v>1HAW</v>
      </c>
      <c r="H6" s="22" t="str">
        <f t="shared" si="0"/>
        <v>частично</v>
      </c>
      <c r="I6" s="21">
        <f t="shared" si="1"/>
        <v>140</v>
      </c>
      <c r="J6" s="13">
        <f t="array" ref="J6">IFERROR(MATCH(MIN(IF((LEFTB($B6,4)=LEFTB(выгрузка!$B$2:$B$999,4))*(выгрузка!$D$2:$D$999&lt;0)*($G6=выгрузка!$G$2:$G$999)*(SUMIF(AB$1:AB5,ROW($2:$999),AF$1:AF5)+SUMIF(AH$1:AH5,ROW($2:$999),AL$1:AL5)+SUMIF(V$1:V5,ROW($2:$999),Z$1:Z5)+SUMIF(P$1:P5,ROW($2:$999),T$1:T5)+SUMIF(J$1:J5,ROW($2:$999),N$1:N5)+выгрузка!$D$2:$D$999&lt;0)*(ABS($A6-выгрузка!$A$2:$A$999)/$A6&lt;30%),ABS($A6-выгрузка!$A$2:$A$999)/$A6)),IF((LEFTB($B6,4)=LEFTB(выгрузка!$B$2:$B$999,4))*(выгрузка!$D$2:$D$999&lt;0)*($G6=выгрузка!$G$2:$G$999)*(SUMIF(AB$1:AB5,ROW($2:$999),AF$1:AF5)+SUMIF(AH$1:AH5,ROW($2:$999),AL$1:AL5)+SUMIF(V$1:V5,ROW($2:$999),Z$1:Z5)+SUMIF(P$1:P5,ROW($2:$999),T$1:T5)+SUMIF(J$1:J5,ROW($2:$999),N$1:N5)+выгрузка!$D$2:$D$999&lt;0)*(ABS($A6-выгрузка!$A$2:$A$999)/$A6&lt;30%),ABS($A6-выгрузка!$A$2:$A$999)/$A6),)+1,"")</f>
        <v>509</v>
      </c>
      <c r="K6" s="10" t="str">
        <f>IFERROR(INDEX(выгрузка!$B:$B,J6),"")</f>
        <v>290119300963</v>
      </c>
      <c r="L6" s="10" t="str">
        <f>IFERROR(INDEX(выгрузка!$C:$C,J6),"")</f>
        <v>Сыр BURGER плав С беконом 45% нар 200г</v>
      </c>
      <c r="M6" s="14">
        <f>IFERROR(INDEX(выгрузка!$A:$A,J6),)</f>
        <v>38</v>
      </c>
      <c r="N6" s="9">
        <f>IFERROR(MIN(-SUMIF($J$1:$J5,J6,$N$1:$N5)-SUMIF($P$1:$P5,J6,$T$1:$T5)-SUMIF($V$1:$V5,J6,$Z$1:$Z5)-SUMIF($AB$1:$AB5,J6,$AF$1:$AF5)-SUMIF($AH$1:$AH5,J6,$AL$1:$AL5)-INDEX(выгрузка!$D:$D,J6),TRUNC($F6/M6)),)</f>
        <v>24</v>
      </c>
      <c r="O6" s="12">
        <f t="shared" si="2"/>
        <v>912</v>
      </c>
      <c r="P6" s="13">
        <f t="array" ref="P6">IFERROR(IF(TRUNC((F6-O6)/A6),MATCH(MIN(IF((LEFTB($B6,4)=LEFTB(выгрузка!$B$2:$B$999,4))*(выгрузка!$D$2:$D$999&lt;0)*($G6=выгрузка!$G$2:$G$999)*(SUMIF(AB$1:AB5,ROW($2:$999),AF$1:AF5)+SUMIF(AH$1:AH5,ROW($2:$999),AL$1:AL5)+SUMIF(V$1:V5,ROW($2:$999),Z$1:Z5)+SUMIF(P$1:P5,ROW($2:$999),T$1:T5)+SUMIF(J$1:J6,ROW($2:$999),N$1:N6)+выгрузка!$D$2:$D$999&lt;0)*(ABS($A6-выгрузка!$A$2:$A$999)/$A6&lt;30%),ABS($A6-выгрузка!$A$2:$A$999)/$A6)),IF((LEFTB($B6,4)=LEFTB(выгрузка!$B$2:$B$999,4))*(выгрузка!$D$2:$D$999&lt;0)*($G6=выгрузка!$G$2:$G$999)*(SUMIF(AB$1:AB5,ROW($2:$999),AF$1:AF5)+SUMIF(AH$1:AH5,ROW($2:$999),AL$1:AL5)+SUMIF(V$1:V5,ROW($2:$999),Z$1:Z5)+SUMIF(P$1:P5,ROW($2:$999),T$1:T5)+SUMIF(J$1:J6,ROW($2:$999),N$1:N6)+выгрузка!$D$2:$D$999&lt;0)*(ABS($A6-выгрузка!$A$2:$A$999)/$A6&lt;30%),ABS($A6-выгрузка!$A$2:$A$999)/$A6),)+1,""),"")</f>
        <v>447</v>
      </c>
      <c r="Q6" s="10" t="str">
        <f>IFERROR(INDEX(выгрузка!$B:$B,P6),"")</f>
        <v>290119058071</v>
      </c>
      <c r="R6" s="10" t="str">
        <f>IFERROR(INDEX(выгрузка!$C:$C,P6),"")</f>
        <v>Сыр HOCHLAND пл Асс. слив/ветч 45% 150г</v>
      </c>
      <c r="S6" s="11">
        <f>IFERROR(INDEX(выгрузка!$A:$A,P6),)</f>
        <v>41.150000000000006</v>
      </c>
      <c r="T6" s="9">
        <f>IFERROR(MIN(-SUMIF($J$1:$J6,P6,$N$1:$N6)-SUMIF($P$1:$P5,P6,$T$1:$T5)-SUMIF($V$1:$V5,P6,$Z$1:$Z5)-SUMIF($AB$1:$AB5,P6,$AF$1:$AF5)-SUMIF($AH$1:$AH5,P6,$AL$1:$AL5)-INDEX(выгрузка!$D:$D,P6),TRUNC(($F6-O6)/S6)),)</f>
        <v>18</v>
      </c>
      <c r="U6" s="12">
        <f t="shared" si="3"/>
        <v>740.7</v>
      </c>
      <c r="V6" s="13">
        <f t="array" ref="V6">IFERROR(IF(TRUNC((F6-O6-U6)/A6),MATCH(MIN(IF((LEFTB($B6,4)=LEFTB(выгрузка!$B$2:$B$999,4))*(выгрузка!$D$2:$D$999&lt;0)*($G6=выгрузка!$G$2:$G$999)*(SUMIF(AB$1:AB5,ROW($2:$999),AF$1:AF5)+SUMIF(AH$1:AH5,ROW($2:$999),AL$1:AL5)+SUMIF(V$1:V5,ROW($2:$999),Z$1:Z5)+SUMIF(P$1:P6,ROW($2:$999),T$1:T6)+SUMIF(J$1:J6,ROW($2:$999),N$1:N6)+выгрузка!$D$2:$D$999&lt;0)*(ABS($A6-выгрузка!$A$2:$A$999)/$A6&lt;30%),ABS($A6-выгрузка!$A$2:$A$999)/$A6)),IF((LEFTB($B6,4)=LEFTB(выгрузка!$B$2:$B$999,4))*(выгрузка!$D$2:$D$999&lt;0)*($G6=выгрузка!$G$2:$G$999)*(SUMIF(AB$1:AB5,ROW($2:$999),AF$1:AF5)+SUMIF(AH$1:AH5,ROW($2:$999),AL$1:AL5)+SUMIF(V$1:V5,ROW($2:$999),Z$1:Z5)+SUMIF(P$1:P6,ROW($2:$999),T$1:T6)+SUMIF(J$1:J6,ROW($2:$999),N$1:N6)+выгрузка!$D$2:$D$999&lt;0)*(ABS($A6-выгрузка!$A$2:$A$999)/$A6&lt;30%),ABS($A6-выгрузка!$A$2:$A$999)/$A6),)+1,""),"")</f>
        <v>524</v>
      </c>
      <c r="W6" s="10" t="str">
        <f>IFERROR(INDEX(выгрузка!$B:$B,V6),"")</f>
        <v>290122464099</v>
      </c>
      <c r="X6" s="10" t="str">
        <f>IFERROR(INDEX(выгрузка!$C:$C,V6),"")</f>
        <v>Сыр PAPA CHEEZANO твор сливочн 60% 160</v>
      </c>
      <c r="Y6" s="11">
        <f>IFERROR(INDEX(выгрузка!$A:$A,V6),)</f>
        <v>45.800000000000004</v>
      </c>
      <c r="Z6" s="9">
        <f>IFERROR(MIN(-SUMIF($J$1:$J6,V6,$N$1:$N6)-SUMIF($P$1:$P6,V6,$T$1:$T6)-SUMIF($V$1:$V5,V6,$Z$1:$Z5)-SUMIF($AB$1:$AB5,V6,$AF$1:$AF5)-SUMIF($AH$1:$AH5,V6,$AL$1:$AL5)-INDEX(выгрузка!$D:$D,V6),TRUNC(($F6-O6-U6)/Y6)),)</f>
        <v>24</v>
      </c>
      <c r="AA6" s="12">
        <f t="shared" si="4"/>
        <v>1099.2</v>
      </c>
      <c r="AB6" s="13" t="str">
        <f t="array" ref="AB6">IFERROR(IF(TRUNC((F6-O6-U6-AA6)/A6),MATCH(MIN(IF((LEFTB($B6,4)=LEFTB(выгрузка!$B$2:$B$999,4))*(выгрузка!$D$2:$D$999&lt;0)*($G6=выгрузка!$G$2:$G$999)*(SUMIF(AB$1:AB5,ROW($2:$999),AF$1:AF5)+SUMIF(AH$1:AH5,ROW($2:$999),AL$1:AL5)+SUMIF(V$1:V6,ROW($2:$999),Z$1:Z6)+SUMIF(P$1:P6,ROW($2:$999),T$1:T6)+SUMIF(J$1:J6,ROW($2:$999),N$1:N6)+выгрузка!$D$2:$D$999&lt;0)*(ABS($A6-выгрузка!$A$2:$A$999)/$A6&lt;30%),ABS($A6-выгрузка!$A$2:$A$999)/$A6)),IF((LEFTB($B6,4)=LEFTB(выгрузка!$B$2:$B$999,4))*(выгрузка!$D$2:$D$999&lt;0)*($G6=выгрузка!$G$2:$G$999)*(SUMIF(AB$1:AB5,ROW($2:$999),AF$1:AF5)+SUMIF(AH$1:AH5,ROW($2:$999),AL$1:AL5)+SUMIF(V$1:V6,ROW($2:$999),Z$1:Z6)+SUMIF(P$1:P6,ROW($2:$999),T$1:T6)+SUMIF(J$1:J6,ROW($2:$999),N$1:N6)+выгрузка!$D$2:$D$999&lt;0)*(ABS($A6-выгрузка!$A$2:$A$999)/$A6&lt;30%),ABS($A6-выгрузка!$A$2:$A$999)/$A6),)+1,""),"")</f>
        <v/>
      </c>
      <c r="AC6" s="10" t="str">
        <f>IFERROR(INDEX(выгрузка!$B:$B,AB6),"")</f>
        <v/>
      </c>
      <c r="AD6" s="10" t="str">
        <f>IFERROR(INDEX(выгрузка!$C:$C,AB6),"")</f>
        <v/>
      </c>
      <c r="AE6" s="11">
        <f>IFERROR(INDEX(выгрузка!$A:$A,AB6),)</f>
        <v>0</v>
      </c>
      <c r="AF6" s="9">
        <f>IFERROR(MIN(-SUMIF($J$1:$J6,AB6,$N$1:$N6)-SUMIF($P$1:$P6,AB6,$T$1:$T6)-SUMIF($V$1:$V6,AB6,$Z$1:$Z6)-SUMIF($AB$1:$AB5,AB6,$AF$1:$AF5)-SUMIF($AH$1:$AH5,AB6,$AL$1:$AL5)-INDEX(выгрузка!$D:$D,AB6),TRUNC(($F6-O6-U6-AA6)/AE6)),)</f>
        <v>0</v>
      </c>
      <c r="AG6" s="12">
        <f t="shared" si="5"/>
        <v>0</v>
      </c>
      <c r="AH6" s="13" t="str">
        <f t="array" ref="AH6">IFERROR(IF(TRUNC((F6-O6-U6-AA6-AG6)/A6),MATCH(MIN(IF((LEFTB($B6,4)=LEFTB(выгрузка!$B$2:$B$999,4))*(выгрузка!$D$2:$D$999&lt;0)*($G6=выгрузка!$G$2:$G$999)*(SUMIF(AB$1:AB6,ROW($2:$999),AF$1:AF6)+SUMIF(AH$1:AH5,ROW($2:$999),AL$1:AL5)+SUMIF(V$1:V6,ROW($2:$999),Z$1:Z6)+SUMIF(P$1:P6,ROW($2:$999),T$1:T6)+SUMIF(J$1:J6,ROW($2:$999),N$1:N6)+выгрузка!$D$2:$D$999&lt;0)*(ABS($A6-выгрузка!$A$2:$A$999)/$A6&lt;30%),ABS($A6-выгрузка!$A$2:$A$999)/$A6)),IF((LEFTB($B6,4)=LEFTB(выгрузка!$B$2:$B$999,4))*(выгрузка!$D$2:$D$999&lt;0)*($G6=выгрузка!$G$2:$G$999)*(SUMIF(AB$1:AB6,ROW($2:$999),AF$1:AF6)+SUMIF(AH$1:AH5,ROW($2:$999),AL$1:AL5)+SUMIF(V$1:V6,ROW($2:$999),Z$1:Z6)+SUMIF(P$1:P6,ROW($2:$999),T$1:T6)+SUMIF(J$1:J6,ROW($2:$999),N$1:N6)+выгрузка!$D$2:$D$999&lt;0)*(ABS($A6-выгрузка!$A$2:$A$999)/$A6&lt;30%),ABS($A6-выгрузка!$A$2:$A$999)/$A6),)+1,""),"")</f>
        <v/>
      </c>
      <c r="AI6" s="10" t="str">
        <f>IFERROR(INDEX(выгрузка!$B:$B,AH6),"")</f>
        <v/>
      </c>
      <c r="AJ6" s="10" t="str">
        <f>IFERROR(INDEX(выгрузка!$C:$C,AH6),"")</f>
        <v/>
      </c>
      <c r="AK6" s="11">
        <f>IFERROR(INDEX(выгрузка!$A:$A,AH6),)</f>
        <v>0</v>
      </c>
      <c r="AL6" s="9">
        <f>IFERROR(MIN(-SUMIF($J$1:$J6,AH6,$N$1:$N6)-SUMIF($P$1:$P6,AH6,$T$1:$T6)-SUMIF($V$1:$V6,AH6,$Z$1:$Z6)-SUMIF($AB$1:$AB6,AH6,$AF$1:$AF6)-SUMIF($AH$1:$AH5,AH6,$AL$1:$AL5)-INDEX(выгрузка!$D:$D,AH6),TRUNC(($F6-O6-U6-AA6-AG6)/AK6)),)</f>
        <v>0</v>
      </c>
      <c r="AM6" s="12">
        <f t="shared" si="6"/>
        <v>0</v>
      </c>
    </row>
    <row r="7" spans="1:39" x14ac:dyDescent="0.2">
      <c r="A7" s="15">
        <f t="array" ref="A7">IFERROR(INDEX(выгрузка!A:A,SMALL(IF(выгрузка!$D$2:$D$99&gt;0,ROW($2:$99)),ROW(A6))),"")</f>
        <v>36.29</v>
      </c>
      <c r="B7" s="16" t="str">
        <f t="array" ref="B7">IFERROR(INDEX(выгрузка!B:B,SMALL(IF(выгрузка!$D$2:$D$99&gt;0,ROW($2:$99)),ROW(B6))),"")</f>
        <v>290122135673</v>
      </c>
      <c r="C7" s="17" t="str">
        <f t="array" ref="C7">IFERROR(INDEX(выгрузка!C:C,SMALL(IF(выгрузка!$D$2:$D$99&gt;0,ROW($2:$99)),ROW(C6))),"")</f>
        <v>Сыр твор КАРАТ Виолетта сливоч 70% 140г</v>
      </c>
      <c r="D7" s="18">
        <f t="array" ref="D7">IFERROR(INDEX(выгрузка!D:D,SMALL(IF(выгрузка!$D$2:$D$99&gt;0,ROW($2:$99)),ROW(D6))),"")</f>
        <v>192</v>
      </c>
      <c r="E7" s="19" t="str">
        <f t="array" ref="E7">IFERROR(INDEX(выгрузка!E:E,SMALL(IF(выгрузка!$D$2:$D$99&gt;0,ROW($2:$99)),ROW(E6))),"")</f>
        <v>ШТ</v>
      </c>
      <c r="F7" s="20">
        <f t="array" ref="F7">IFERROR(INDEX(выгрузка!F:F,SMALL(IF(выгрузка!$D$2:$D$99&gt;0,ROW($2:$99)),ROW(F6))),"")</f>
        <v>6967.68</v>
      </c>
      <c r="G7" s="19" t="str">
        <f t="array" ref="G7">IFERROR(INDEX(выгрузка!G:G,SMALL(IF(выгрузка!$D$2:$D$99&gt;0,ROW($2:$99)),ROW(G6))),"")</f>
        <v>1HAW</v>
      </c>
      <c r="H7" s="22" t="str">
        <f t="shared" si="0"/>
        <v/>
      </c>
      <c r="I7" s="21">
        <f t="shared" si="1"/>
        <v>192</v>
      </c>
      <c r="J7" s="13" t="str">
        <f t="array" ref="J7">IFERROR(MATCH(MIN(IF((LEFTB($B7,4)=LEFTB(выгрузка!$B$2:$B$999,4))*(выгрузка!$D$2:$D$999&lt;0)*($G7=выгрузка!$G$2:$G$999)*(SUMIF(AB$1:AB6,ROW($2:$999),AF$1:AF6)+SUMIF(AH$1:AH6,ROW($2:$999),AL$1:AL6)+SUMIF(V$1:V6,ROW($2:$999),Z$1:Z6)+SUMIF(P$1:P6,ROW($2:$999),T$1:T6)+SUMIF(J$1:J6,ROW($2:$999),N$1:N6)+выгрузка!$D$2:$D$999&lt;0)*(ABS($A7-выгрузка!$A$2:$A$999)/$A7&lt;30%),ABS($A7-выгрузка!$A$2:$A$999)/$A7)),IF((LEFTB($B7,4)=LEFTB(выгрузка!$B$2:$B$999,4))*(выгрузка!$D$2:$D$999&lt;0)*($G7=выгрузка!$G$2:$G$999)*(SUMIF(AB$1:AB6,ROW($2:$999),AF$1:AF6)+SUMIF(AH$1:AH6,ROW($2:$999),AL$1:AL6)+SUMIF(V$1:V6,ROW($2:$999),Z$1:Z6)+SUMIF(P$1:P6,ROW($2:$999),T$1:T6)+SUMIF(J$1:J6,ROW($2:$999),N$1:N6)+выгрузка!$D$2:$D$999&lt;0)*(ABS($A7-выгрузка!$A$2:$A$999)/$A7&lt;30%),ABS($A7-выгрузка!$A$2:$A$999)/$A7),)+1,"")</f>
        <v/>
      </c>
      <c r="K7" s="10" t="str">
        <f>IFERROR(INDEX(выгрузка!$B:$B,J7),"")</f>
        <v/>
      </c>
      <c r="L7" s="10" t="str">
        <f>IFERROR(INDEX(выгрузка!$C:$C,J7),"")</f>
        <v/>
      </c>
      <c r="M7" s="14">
        <f>IFERROR(INDEX(выгрузка!$A:$A,J7),)</f>
        <v>0</v>
      </c>
      <c r="N7" s="9">
        <f>IFERROR(MIN(-SUMIF($J$1:$J6,J7,$N$1:$N6)-SUMIF($P$1:$P6,J7,$T$1:$T6)-SUMIF($V$1:$V6,J7,$Z$1:$Z6)-SUMIF($AB$1:$AB6,J7,$AF$1:$AF6)-SUMIF($AH$1:$AH6,J7,$AL$1:$AL6)-INDEX(выгрузка!$D:$D,J7),TRUNC($F7/M7)),)</f>
        <v>0</v>
      </c>
      <c r="O7" s="12">
        <f t="shared" si="2"/>
        <v>0</v>
      </c>
      <c r="P7" s="13" t="str">
        <f t="array" ref="P7">IFERROR(IF(TRUNC((F7-O7)/A7),MATCH(MIN(IF((LEFTB($B7,4)=LEFTB(выгрузка!$B$2:$B$999,4))*(выгрузка!$D$2:$D$999&lt;0)*($G7=выгрузка!$G$2:$G$999)*(SUMIF(AB$1:AB6,ROW($2:$999),AF$1:AF6)+SUMIF(AH$1:AH6,ROW($2:$999),AL$1:AL6)+SUMIF(V$1:V6,ROW($2:$999),Z$1:Z6)+SUMIF(P$1:P6,ROW($2:$999),T$1:T6)+SUMIF(J$1:J7,ROW($2:$999),N$1:N7)+выгрузка!$D$2:$D$999&lt;0)*(ABS($A7-выгрузка!$A$2:$A$999)/$A7&lt;30%),ABS($A7-выгрузка!$A$2:$A$999)/$A7)),IF((LEFTB($B7,4)=LEFTB(выгрузка!$B$2:$B$999,4))*(выгрузка!$D$2:$D$999&lt;0)*($G7=выгрузка!$G$2:$G$999)*(SUMIF(AB$1:AB6,ROW($2:$999),AF$1:AF6)+SUMIF(AH$1:AH6,ROW($2:$999),AL$1:AL6)+SUMIF(V$1:V6,ROW($2:$999),Z$1:Z6)+SUMIF(P$1:P6,ROW($2:$999),T$1:T6)+SUMIF(J$1:J7,ROW($2:$999),N$1:N7)+выгрузка!$D$2:$D$999&lt;0)*(ABS($A7-выгрузка!$A$2:$A$999)/$A7&lt;30%),ABS($A7-выгрузка!$A$2:$A$999)/$A7),)+1,""),"")</f>
        <v/>
      </c>
      <c r="Q7" s="10" t="str">
        <f>IFERROR(INDEX(выгрузка!$B:$B,P7),"")</f>
        <v/>
      </c>
      <c r="R7" s="10" t="str">
        <f>IFERROR(INDEX(выгрузка!$C:$C,P7),"")</f>
        <v/>
      </c>
      <c r="S7" s="11">
        <f>IFERROR(INDEX(выгрузка!$A:$A,P7),)</f>
        <v>0</v>
      </c>
      <c r="T7" s="9">
        <f>IFERROR(MIN(-SUMIF($J$1:$J7,P7,$N$1:$N7)-SUMIF($P$1:$P6,P7,$T$1:$T6)-SUMIF($V$1:$V6,P7,$Z$1:$Z6)-SUMIF($AB$1:$AB6,P7,$AF$1:$AF6)-SUMIF($AH$1:$AH6,P7,$AL$1:$AL6)-INDEX(выгрузка!$D:$D,P7),TRUNC(($F7-O7)/S7)),)</f>
        <v>0</v>
      </c>
      <c r="U7" s="12">
        <f t="shared" si="3"/>
        <v>0</v>
      </c>
      <c r="V7" s="13" t="str">
        <f t="array" ref="V7">IFERROR(IF(TRUNC((F7-O7-U7)/A7),MATCH(MIN(IF((LEFTB($B7,4)=LEFTB(выгрузка!$B$2:$B$999,4))*(выгрузка!$D$2:$D$999&lt;0)*($G7=выгрузка!$G$2:$G$999)*(SUMIF(AB$1:AB6,ROW($2:$999),AF$1:AF6)+SUMIF(AH$1:AH6,ROW($2:$999),AL$1:AL6)+SUMIF(V$1:V6,ROW($2:$999),Z$1:Z6)+SUMIF(P$1:P7,ROW($2:$999),T$1:T7)+SUMIF(J$1:J7,ROW($2:$999),N$1:N7)+выгрузка!$D$2:$D$999&lt;0)*(ABS($A7-выгрузка!$A$2:$A$999)/$A7&lt;30%),ABS($A7-выгрузка!$A$2:$A$999)/$A7)),IF((LEFTB($B7,4)=LEFTB(выгрузка!$B$2:$B$999,4))*(выгрузка!$D$2:$D$999&lt;0)*($G7=выгрузка!$G$2:$G$999)*(SUMIF(AB$1:AB6,ROW($2:$999),AF$1:AF6)+SUMIF(AH$1:AH6,ROW($2:$999),AL$1:AL6)+SUMIF(V$1:V6,ROW($2:$999),Z$1:Z6)+SUMIF(P$1:P7,ROW($2:$999),T$1:T7)+SUMIF(J$1:J7,ROW($2:$999),N$1:N7)+выгрузка!$D$2:$D$999&lt;0)*(ABS($A7-выгрузка!$A$2:$A$999)/$A7&lt;30%),ABS($A7-выгрузка!$A$2:$A$999)/$A7),)+1,""),"")</f>
        <v/>
      </c>
      <c r="W7" s="10" t="str">
        <f>IFERROR(INDEX(выгрузка!$B:$B,V7),"")</f>
        <v/>
      </c>
      <c r="X7" s="10" t="str">
        <f>IFERROR(INDEX(выгрузка!$C:$C,V7),"")</f>
        <v/>
      </c>
      <c r="Y7" s="11">
        <f>IFERROR(INDEX(выгрузка!$A:$A,V7),)</f>
        <v>0</v>
      </c>
      <c r="Z7" s="9">
        <f>IFERROR(MIN(-SUMIF($J$1:$J7,V7,$N$1:$N7)-SUMIF($P$1:$P7,V7,$T$1:$T7)-SUMIF($V$1:$V6,V7,$Z$1:$Z6)-SUMIF($AB$1:$AB6,V7,$AF$1:$AF6)-SUMIF($AH$1:$AH6,V7,$AL$1:$AL6)-INDEX(выгрузка!$D:$D,V7),TRUNC(($F7-O7-U7)/Y7)),)</f>
        <v>0</v>
      </c>
      <c r="AA7" s="12">
        <f t="shared" si="4"/>
        <v>0</v>
      </c>
      <c r="AB7" s="13" t="str">
        <f t="array" ref="AB7">IFERROR(IF(TRUNC((F7-O7-U7-AA7)/A7),MATCH(MIN(IF((LEFTB($B7,4)=LEFTB(выгрузка!$B$2:$B$999,4))*(выгрузка!$D$2:$D$999&lt;0)*($G7=выгрузка!$G$2:$G$999)*(SUMIF(AB$1:AB6,ROW($2:$999),AF$1:AF6)+SUMIF(AH$1:AH6,ROW($2:$999),AL$1:AL6)+SUMIF(V$1:V7,ROW($2:$999),Z$1:Z7)+SUMIF(P$1:P7,ROW($2:$999),T$1:T7)+SUMIF(J$1:J7,ROW($2:$999),N$1:N7)+выгрузка!$D$2:$D$999&lt;0)*(ABS($A7-выгрузка!$A$2:$A$999)/$A7&lt;30%),ABS($A7-выгрузка!$A$2:$A$999)/$A7)),IF((LEFTB($B7,4)=LEFTB(выгрузка!$B$2:$B$999,4))*(выгрузка!$D$2:$D$999&lt;0)*($G7=выгрузка!$G$2:$G$999)*(SUMIF(AB$1:AB6,ROW($2:$999),AF$1:AF6)+SUMIF(AH$1:AH6,ROW($2:$999),AL$1:AL6)+SUMIF(V$1:V7,ROW($2:$999),Z$1:Z7)+SUMIF(P$1:P7,ROW($2:$999),T$1:T7)+SUMIF(J$1:J7,ROW($2:$999),N$1:N7)+выгрузка!$D$2:$D$999&lt;0)*(ABS($A7-выгрузка!$A$2:$A$999)/$A7&lt;30%),ABS($A7-выгрузка!$A$2:$A$999)/$A7),)+1,""),"")</f>
        <v/>
      </c>
      <c r="AC7" s="10" t="str">
        <f>IFERROR(INDEX(выгрузка!$B:$B,AB7),"")</f>
        <v/>
      </c>
      <c r="AD7" s="10" t="str">
        <f>IFERROR(INDEX(выгрузка!$C:$C,AB7),"")</f>
        <v/>
      </c>
      <c r="AE7" s="11">
        <f>IFERROR(INDEX(выгрузка!$A:$A,AB7),)</f>
        <v>0</v>
      </c>
      <c r="AF7" s="9">
        <f>IFERROR(MIN(-SUMIF($J$1:$J7,AB7,$N$1:$N7)-SUMIF($P$1:$P7,AB7,$T$1:$T7)-SUMIF($V$1:$V7,AB7,$Z$1:$Z7)-SUMIF($AB$1:$AB6,AB7,$AF$1:$AF6)-SUMIF($AH$1:$AH6,AB7,$AL$1:$AL6)-INDEX(выгрузка!$D:$D,AB7),TRUNC(($F7-O7-U7-AA7)/AE7)),)</f>
        <v>0</v>
      </c>
      <c r="AG7" s="12">
        <f t="shared" si="5"/>
        <v>0</v>
      </c>
      <c r="AH7" s="13" t="str">
        <f t="array" ref="AH7">IFERROR(IF(TRUNC((F7-O7-U7-AA7-AG7)/A7),MATCH(MIN(IF((LEFTB($B7,4)=LEFTB(выгрузка!$B$2:$B$999,4))*(выгрузка!$D$2:$D$999&lt;0)*($G7=выгрузка!$G$2:$G$999)*(SUMIF(AB$1:AB7,ROW($2:$999),AF$1:AF7)+SUMIF(AH$1:AH6,ROW($2:$999),AL$1:AL6)+SUMIF(V$1:V7,ROW($2:$999),Z$1:Z7)+SUMIF(P$1:P7,ROW($2:$999),T$1:T7)+SUMIF(J$1:J7,ROW($2:$999),N$1:N7)+выгрузка!$D$2:$D$999&lt;0)*(ABS($A7-выгрузка!$A$2:$A$999)/$A7&lt;30%),ABS($A7-выгрузка!$A$2:$A$999)/$A7)),IF((LEFTB($B7,4)=LEFTB(выгрузка!$B$2:$B$999,4))*(выгрузка!$D$2:$D$999&lt;0)*($G7=выгрузка!$G$2:$G$999)*(SUMIF(AB$1:AB7,ROW($2:$999),AF$1:AF7)+SUMIF(AH$1:AH6,ROW($2:$999),AL$1:AL6)+SUMIF(V$1:V7,ROW($2:$999),Z$1:Z7)+SUMIF(P$1:P7,ROW($2:$999),T$1:T7)+SUMIF(J$1:J7,ROW($2:$999),N$1:N7)+выгрузка!$D$2:$D$999&lt;0)*(ABS($A7-выгрузка!$A$2:$A$999)/$A7&lt;30%),ABS($A7-выгрузка!$A$2:$A$999)/$A7),)+1,""),"")</f>
        <v/>
      </c>
      <c r="AI7" s="10" t="str">
        <f>IFERROR(INDEX(выгрузка!$B:$B,AH7),"")</f>
        <v/>
      </c>
      <c r="AJ7" s="10" t="str">
        <f>IFERROR(INDEX(выгрузка!$C:$C,AH7),"")</f>
        <v/>
      </c>
      <c r="AK7" s="11">
        <f>IFERROR(INDEX(выгрузка!$A:$A,AH7),)</f>
        <v>0</v>
      </c>
      <c r="AL7" s="9">
        <f>IFERROR(MIN(-SUMIF($J$1:$J7,AH7,$N$1:$N7)-SUMIF($P$1:$P7,AH7,$T$1:$T7)-SUMIF($V$1:$V7,AH7,$Z$1:$Z7)-SUMIF($AB$1:$AB7,AH7,$AF$1:$AF7)-SUMIF($AH$1:$AH6,AH7,$AL$1:$AL6)-INDEX(выгрузка!$D:$D,AH7),TRUNC(($F7-O7-U7-AA7-AG7)/AK7)),)</f>
        <v>0</v>
      </c>
      <c r="AM7" s="12">
        <f t="shared" si="6"/>
        <v>0</v>
      </c>
    </row>
    <row r="8" spans="1:39" x14ac:dyDescent="0.2">
      <c r="A8" s="15">
        <f t="array" ref="A8">IFERROR(INDEX(выгрузка!A:A,SMALL(IF(выгрузка!$D$2:$D$99&gt;0,ROW($2:$99)),ROW(A7))),"")</f>
        <v>10.44</v>
      </c>
      <c r="B8" s="16" t="str">
        <f t="array" ref="B8">IFERROR(INDEX(выгрузка!B:B,SMALL(IF(выгрузка!$D$2:$D$99&gt;0,ROW($2:$99)),ROW(B7))),"")</f>
        <v>310601099984</v>
      </c>
      <c r="C8" s="17" t="str">
        <f t="array" ref="C8">IFERROR(INDEX(выгрузка!C:C,SMALL(IF(выгрузка!$D$2:$D$99&gt;0,ROW($2:$99)),ROW(C7))),"")</f>
        <v>Вода мин.СТАРЫЙ ИСТОЧНИК Славян.газ.1.5L</v>
      </c>
      <c r="D8" s="18">
        <f t="array" ref="D8">IFERROR(INDEX(выгрузка!D:D,SMALL(IF(выгрузка!$D$2:$D$99&gt;0,ROW($2:$99)),ROW(D7))),"")</f>
        <v>180</v>
      </c>
      <c r="E8" s="19" t="str">
        <f t="array" ref="E8">IFERROR(INDEX(выгрузка!E:E,SMALL(IF(выгрузка!$D$2:$D$99&gt;0,ROW($2:$99)),ROW(E7))),"")</f>
        <v>ШТ</v>
      </c>
      <c r="F8" s="20">
        <f t="array" ref="F8">IFERROR(INDEX(выгрузка!F:F,SMALL(IF(выгрузка!$D$2:$D$99&gt;0,ROW($2:$99)),ROW(F7))),"")</f>
        <v>1879.2</v>
      </c>
      <c r="G8" s="19" t="str">
        <f t="array" ref="G8">IFERROR(INDEX(выгрузка!G:G,SMALL(IF(выгрузка!$D$2:$D$99&gt;0,ROW($2:$99)),ROW(G7))),"")</f>
        <v>1HAW</v>
      </c>
      <c r="H8" s="22" t="str">
        <f t="shared" si="0"/>
        <v>частично</v>
      </c>
      <c r="I8" s="21">
        <f t="shared" si="1"/>
        <v>170</v>
      </c>
      <c r="J8" s="13">
        <f t="array" ref="J8">IFERROR(MATCH(MIN(IF((LEFTB($B8,4)=LEFTB(выгрузка!$B$2:$B$999,4))*(выгрузка!$D$2:$D$999&lt;0)*($G8=выгрузка!$G$2:$G$999)*(SUMIF(AB$1:AB7,ROW($2:$999),AF$1:AF7)+SUMIF(AH$1:AH7,ROW($2:$999),AL$1:AL7)+SUMIF(V$1:V7,ROW($2:$999),Z$1:Z7)+SUMIF(P$1:P7,ROW($2:$999),T$1:T7)+SUMIF(J$1:J7,ROW($2:$999),N$1:N7)+выгрузка!$D$2:$D$999&lt;0)*(ABS($A8-выгрузка!$A$2:$A$999)/$A8&lt;30%),ABS($A8-выгрузка!$A$2:$A$999)/$A8)),IF((LEFTB($B8,4)=LEFTB(выгрузка!$B$2:$B$999,4))*(выгрузка!$D$2:$D$999&lt;0)*($G8=выгрузка!$G$2:$G$999)*(SUMIF(AB$1:AB7,ROW($2:$999),AF$1:AF7)+SUMIF(AH$1:AH7,ROW($2:$999),AL$1:AL7)+SUMIF(V$1:V7,ROW($2:$999),Z$1:Z7)+SUMIF(P$1:P7,ROW($2:$999),T$1:T7)+SUMIF(J$1:J7,ROW($2:$999),N$1:N7)+выгрузка!$D$2:$D$999&lt;0)*(ABS($A8-выгрузка!$A$2:$A$999)/$A8&lt;30%),ABS($A8-выгрузка!$A$2:$A$999)/$A8),)+1,"")</f>
        <v>387</v>
      </c>
      <c r="K8" s="10" t="str">
        <f>IFERROR(INDEX(выгрузка!$B:$B,J8),"")</f>
        <v>310602165522</v>
      </c>
      <c r="L8" s="10" t="str">
        <f>IFERROR(INDEX(выгрузка!$C:$C,J8),"")</f>
        <v>Вода питьевая 365 ДНЕЙ очищ газ 1.5L</v>
      </c>
      <c r="M8" s="14">
        <f>IFERROR(INDEX(выгрузка!$A:$A,J8),)</f>
        <v>8.4</v>
      </c>
      <c r="N8" s="9">
        <f>IFERROR(MIN(-SUMIF($J$1:$J7,J8,$N$1:$N7)-SUMIF($P$1:$P7,J8,$T$1:$T7)-SUMIF($V$1:$V7,J8,$Z$1:$Z7)-SUMIF($AB$1:$AB7,J8,$AF$1:$AF7)-SUMIF($AH$1:$AH7,J8,$AL$1:$AL7)-INDEX(выгрузка!$D:$D,J8),TRUNC($F8/M8)),)</f>
        <v>12</v>
      </c>
      <c r="O8" s="12">
        <f t="shared" si="2"/>
        <v>100.80000000000001</v>
      </c>
      <c r="P8" s="13" t="str">
        <f t="array" ref="P8">IFERROR(IF(TRUNC((F8-O8)/A8),MATCH(MIN(IF((LEFTB($B8,4)=LEFTB(выгрузка!$B$2:$B$999,4))*(выгрузка!$D$2:$D$999&lt;0)*($G8=выгрузка!$G$2:$G$999)*(SUMIF(AB$1:AB7,ROW($2:$999),AF$1:AF7)+SUMIF(AH$1:AH7,ROW($2:$999),AL$1:AL7)+SUMIF(V$1:V7,ROW($2:$999),Z$1:Z7)+SUMIF(P$1:P7,ROW($2:$999),T$1:T7)+SUMIF(J$1:J8,ROW($2:$999),N$1:N8)+выгрузка!$D$2:$D$999&lt;0)*(ABS($A8-выгрузка!$A$2:$A$999)/$A8&lt;30%),ABS($A8-выгрузка!$A$2:$A$999)/$A8)),IF((LEFTB($B8,4)=LEFTB(выгрузка!$B$2:$B$999,4))*(выгрузка!$D$2:$D$999&lt;0)*($G8=выгрузка!$G$2:$G$999)*(SUMIF(AB$1:AB7,ROW($2:$999),AF$1:AF7)+SUMIF(AH$1:AH7,ROW($2:$999),AL$1:AL7)+SUMIF(V$1:V7,ROW($2:$999),Z$1:Z7)+SUMIF(P$1:P7,ROW($2:$999),T$1:T7)+SUMIF(J$1:J8,ROW($2:$999),N$1:N8)+выгрузка!$D$2:$D$999&lt;0)*(ABS($A8-выгрузка!$A$2:$A$999)/$A8&lt;30%),ABS($A8-выгрузка!$A$2:$A$999)/$A8),)+1,""),"")</f>
        <v/>
      </c>
      <c r="Q8" s="10" t="str">
        <f>IFERROR(INDEX(выгрузка!$B:$B,P8),"")</f>
        <v/>
      </c>
      <c r="R8" s="10" t="str">
        <f>IFERROR(INDEX(выгрузка!$C:$C,P8),"")</f>
        <v/>
      </c>
      <c r="S8" s="11">
        <f>IFERROR(INDEX(выгрузка!$A:$A,P8),)</f>
        <v>0</v>
      </c>
      <c r="T8" s="9">
        <f>IFERROR(MIN(-SUMIF($J$1:$J8,P8,$N$1:$N8)-SUMIF($P$1:$P7,P8,$T$1:$T7)-SUMIF($V$1:$V7,P8,$Z$1:$Z7)-SUMIF($AB$1:$AB7,P8,$AF$1:$AF7)-SUMIF($AH$1:$AH7,P8,$AL$1:$AL7)-INDEX(выгрузка!$D:$D,P8),TRUNC(($F8-O8)/S8)),)</f>
        <v>0</v>
      </c>
      <c r="U8" s="12">
        <f t="shared" si="3"/>
        <v>0</v>
      </c>
      <c r="V8" s="13" t="str">
        <f t="array" ref="V8">IFERROR(IF(TRUNC((F8-O8-U8)/A8),MATCH(MIN(IF((LEFTB($B8,4)=LEFTB(выгрузка!$B$2:$B$999,4))*(выгрузка!$D$2:$D$999&lt;0)*($G8=выгрузка!$G$2:$G$999)*(SUMIF(AB$1:AB7,ROW($2:$999),AF$1:AF7)+SUMIF(AH$1:AH7,ROW($2:$999),AL$1:AL7)+SUMIF(V$1:V7,ROW($2:$999),Z$1:Z7)+SUMIF(P$1:P8,ROW($2:$999),T$1:T8)+SUMIF(J$1:J8,ROW($2:$999),N$1:N8)+выгрузка!$D$2:$D$999&lt;0)*(ABS($A8-выгрузка!$A$2:$A$999)/$A8&lt;30%),ABS($A8-выгрузка!$A$2:$A$999)/$A8)),IF((LEFTB($B8,4)=LEFTB(выгрузка!$B$2:$B$999,4))*(выгрузка!$D$2:$D$999&lt;0)*($G8=выгрузка!$G$2:$G$999)*(SUMIF(AB$1:AB7,ROW($2:$999),AF$1:AF7)+SUMIF(AH$1:AH7,ROW($2:$999),AL$1:AL7)+SUMIF(V$1:V7,ROW($2:$999),Z$1:Z7)+SUMIF(P$1:P8,ROW($2:$999),T$1:T8)+SUMIF(J$1:J8,ROW($2:$999),N$1:N8)+выгрузка!$D$2:$D$999&lt;0)*(ABS($A8-выгрузка!$A$2:$A$999)/$A8&lt;30%),ABS($A8-выгрузка!$A$2:$A$999)/$A8),)+1,""),"")</f>
        <v/>
      </c>
      <c r="W8" s="10" t="str">
        <f>IFERROR(INDEX(выгрузка!$B:$B,V8),"")</f>
        <v/>
      </c>
      <c r="X8" s="10" t="str">
        <f>IFERROR(INDEX(выгрузка!$C:$C,V8),"")</f>
        <v/>
      </c>
      <c r="Y8" s="11">
        <f>IFERROR(INDEX(выгрузка!$A:$A,V8),)</f>
        <v>0</v>
      </c>
      <c r="Z8" s="9">
        <f>IFERROR(MIN(-SUMIF($J$1:$J8,V8,$N$1:$N8)-SUMIF($P$1:$P8,V8,$T$1:$T8)-SUMIF($V$1:$V7,V8,$Z$1:$Z7)-SUMIF($AB$1:$AB7,V8,$AF$1:$AF7)-SUMIF($AH$1:$AH7,V8,$AL$1:$AL7)-INDEX(выгрузка!$D:$D,V8),TRUNC(($F8-O8-U8)/Y8)),)</f>
        <v>0</v>
      </c>
      <c r="AA8" s="12">
        <f t="shared" si="4"/>
        <v>0</v>
      </c>
      <c r="AB8" s="13" t="str">
        <f t="array" ref="AB8">IFERROR(IF(TRUNC((F8-O8-U8-AA8)/A8),MATCH(MIN(IF((LEFTB($B8,4)=LEFTB(выгрузка!$B$2:$B$999,4))*(выгрузка!$D$2:$D$999&lt;0)*($G8=выгрузка!$G$2:$G$999)*(SUMIF(AB$1:AB7,ROW($2:$999),AF$1:AF7)+SUMIF(AH$1:AH7,ROW($2:$999),AL$1:AL7)+SUMIF(V$1:V8,ROW($2:$999),Z$1:Z8)+SUMIF(P$1:P8,ROW($2:$999),T$1:T8)+SUMIF(J$1:J8,ROW($2:$999),N$1:N8)+выгрузка!$D$2:$D$999&lt;0)*(ABS($A8-выгрузка!$A$2:$A$999)/$A8&lt;30%),ABS($A8-выгрузка!$A$2:$A$999)/$A8)),IF((LEFTB($B8,4)=LEFTB(выгрузка!$B$2:$B$999,4))*(выгрузка!$D$2:$D$999&lt;0)*($G8=выгрузка!$G$2:$G$999)*(SUMIF(AB$1:AB7,ROW($2:$999),AF$1:AF7)+SUMIF(AH$1:AH7,ROW($2:$999),AL$1:AL7)+SUMIF(V$1:V8,ROW($2:$999),Z$1:Z8)+SUMIF(P$1:P8,ROW($2:$999),T$1:T8)+SUMIF(J$1:J8,ROW($2:$999),N$1:N8)+выгрузка!$D$2:$D$999&lt;0)*(ABS($A8-выгрузка!$A$2:$A$999)/$A8&lt;30%),ABS($A8-выгрузка!$A$2:$A$999)/$A8),)+1,""),"")</f>
        <v/>
      </c>
      <c r="AC8" s="10" t="str">
        <f>IFERROR(INDEX(выгрузка!$B:$B,AB8),"")</f>
        <v/>
      </c>
      <c r="AD8" s="10" t="str">
        <f>IFERROR(INDEX(выгрузка!$C:$C,AB8),"")</f>
        <v/>
      </c>
      <c r="AE8" s="11">
        <f>IFERROR(INDEX(выгрузка!$A:$A,AB8),)</f>
        <v>0</v>
      </c>
      <c r="AF8" s="9">
        <f>IFERROR(MIN(-SUMIF($J$1:$J8,AB8,$N$1:$N8)-SUMIF($P$1:$P8,AB8,$T$1:$T8)-SUMIF($V$1:$V8,AB8,$Z$1:$Z8)-SUMIF($AB$1:$AB7,AB8,$AF$1:$AF7)-SUMIF($AH$1:$AH7,AB8,$AL$1:$AL7)-INDEX(выгрузка!$D:$D,AB8),TRUNC(($F8-O8-U8-AA8)/AE8)),)</f>
        <v>0</v>
      </c>
      <c r="AG8" s="12">
        <f t="shared" si="5"/>
        <v>0</v>
      </c>
      <c r="AH8" s="13" t="str">
        <f t="array" ref="AH8">IFERROR(IF(TRUNC((F8-O8-U8-AA8-AG8)/A8),MATCH(MIN(IF((LEFTB($B8,4)=LEFTB(выгрузка!$B$2:$B$999,4))*(выгрузка!$D$2:$D$999&lt;0)*($G8=выгрузка!$G$2:$G$999)*(SUMIF(AB$1:AB8,ROW($2:$999),AF$1:AF8)+SUMIF(AH$1:AH7,ROW($2:$999),AL$1:AL7)+SUMIF(V$1:V8,ROW($2:$999),Z$1:Z8)+SUMIF(P$1:P8,ROW($2:$999),T$1:T8)+SUMIF(J$1:J8,ROW($2:$999),N$1:N8)+выгрузка!$D$2:$D$999&lt;0)*(ABS($A8-выгрузка!$A$2:$A$999)/$A8&lt;30%),ABS($A8-выгрузка!$A$2:$A$999)/$A8)),IF((LEFTB($B8,4)=LEFTB(выгрузка!$B$2:$B$999,4))*(выгрузка!$D$2:$D$999&lt;0)*($G8=выгрузка!$G$2:$G$999)*(SUMIF(AB$1:AB8,ROW($2:$999),AF$1:AF8)+SUMIF(AH$1:AH7,ROW($2:$999),AL$1:AL7)+SUMIF(V$1:V8,ROW($2:$999),Z$1:Z8)+SUMIF(P$1:P8,ROW($2:$999),T$1:T8)+SUMIF(J$1:J8,ROW($2:$999),N$1:N8)+выгрузка!$D$2:$D$999&lt;0)*(ABS($A8-выгрузка!$A$2:$A$999)/$A8&lt;30%),ABS($A8-выгрузка!$A$2:$A$999)/$A8),)+1,""),"")</f>
        <v/>
      </c>
      <c r="AI8" s="10" t="str">
        <f>IFERROR(INDEX(выгрузка!$B:$B,AH8),"")</f>
        <v/>
      </c>
      <c r="AJ8" s="10" t="str">
        <f>IFERROR(INDEX(выгрузка!$C:$C,AH8),"")</f>
        <v/>
      </c>
      <c r="AK8" s="11">
        <f>IFERROR(INDEX(выгрузка!$A:$A,AH8),)</f>
        <v>0</v>
      </c>
      <c r="AL8" s="9">
        <f>IFERROR(MIN(-SUMIF($J$1:$J8,AH8,$N$1:$N8)-SUMIF($P$1:$P8,AH8,$T$1:$T8)-SUMIF($V$1:$V8,AH8,$Z$1:$Z8)-SUMIF($AB$1:$AB8,AH8,$AF$1:$AF8)-SUMIF($AH$1:$AH7,AH8,$AL$1:$AL7)-INDEX(выгрузка!$D:$D,AH8),TRUNC(($F8-O8-U8-AA8-AG8)/AK8)),)</f>
        <v>0</v>
      </c>
      <c r="AM8" s="12">
        <f t="shared" si="6"/>
        <v>0</v>
      </c>
    </row>
    <row r="9" spans="1:39" x14ac:dyDescent="0.2">
      <c r="A9" s="15">
        <f t="array" ref="A9">IFERROR(INDEX(выгрузка!A:A,SMALL(IF(выгрузка!$D$2:$D$99&gt;0,ROW($2:$99)),ROW(A8))),"")</f>
        <v>62.734583333333333</v>
      </c>
      <c r="B9" s="16" t="str">
        <f t="array" ref="B9">IFERROR(INDEX(выгрузка!B:B,SMALL(IF(выгрузка!$D$2:$D$99&gt;0,ROW($2:$99)),ROW(B8))),"")</f>
        <v>150203049597</v>
      </c>
      <c r="C9" s="17" t="str">
        <f t="array" ref="C9">IFERROR(INDEX(выгрузка!C:C,SMALL(IF(выгрузка!$D$2:$D$99&gt;0,ROW($2:$99)),ROW(C8))),"")</f>
        <v>Томаты Черри сливовидн оранж250г</v>
      </c>
      <c r="D9" s="18">
        <f t="array" ref="D9">IFERROR(INDEX(выгрузка!D:D,SMALL(IF(выгрузка!$D$2:$D$99&gt;0,ROW($2:$99)),ROW(D8))),"")</f>
        <v>168</v>
      </c>
      <c r="E9" s="19" t="str">
        <f t="array" ref="E9">IFERROR(INDEX(выгрузка!E:E,SMALL(IF(выгрузка!$D$2:$D$99&gt;0,ROW($2:$99)),ROW(E8))),"")</f>
        <v>ШТ</v>
      </c>
      <c r="F9" s="20">
        <f t="array" ref="F9">IFERROR(INDEX(выгрузка!F:F,SMALL(IF(выгрузка!$D$2:$D$99&gt;0,ROW($2:$99)),ROW(F8))),"")</f>
        <v>10539.41</v>
      </c>
      <c r="G9" s="19" t="str">
        <f t="array" ref="G9">IFERROR(INDEX(выгрузка!G:G,SMALL(IF(выгрузка!$D$2:$D$99&gt;0,ROW($2:$99)),ROW(G8))),"")</f>
        <v>1HAW</v>
      </c>
      <c r="H9" s="22" t="str">
        <f t="shared" si="0"/>
        <v>частично</v>
      </c>
      <c r="I9" s="21">
        <f t="shared" si="1"/>
        <v>67</v>
      </c>
      <c r="J9" s="13">
        <f t="array" ref="J9">IFERROR(MATCH(MIN(IF((LEFTB($B9,4)=LEFTB(выгрузка!$B$2:$B$999,4))*(выгрузка!$D$2:$D$999&lt;0)*($G9=выгрузка!$G$2:$G$999)*(SUMIF(AB$1:AB8,ROW($2:$999),AF$1:AF8)+SUMIF(AH$1:AH8,ROW($2:$999),AL$1:AL8)+SUMIF(V$1:V8,ROW($2:$999),Z$1:Z8)+SUMIF(P$1:P8,ROW($2:$999),T$1:T8)+SUMIF(J$1:J8,ROW($2:$999),N$1:N8)+выгрузка!$D$2:$D$999&lt;0)*(ABS($A9-выгрузка!$A$2:$A$999)/$A9&lt;30%),ABS($A9-выгрузка!$A$2:$A$999)/$A9)),IF((LEFTB($B9,4)=LEFTB(выгрузка!$B$2:$B$999,4))*(выгрузка!$D$2:$D$999&lt;0)*($G9=выгрузка!$G$2:$G$999)*(SUMIF(AB$1:AB8,ROW($2:$999),AF$1:AF8)+SUMIF(AH$1:AH8,ROW($2:$999),AL$1:AL8)+SUMIF(V$1:V8,ROW($2:$999),Z$1:Z8)+SUMIF(P$1:P8,ROW($2:$999),T$1:T8)+SUMIF(J$1:J8,ROW($2:$999),N$1:N8)+выгрузка!$D$2:$D$999&lt;0)*(ABS($A9-выгрузка!$A$2:$A$999)/$A9&lt;30%),ABS($A9-выгрузка!$A$2:$A$999)/$A9),)+1,"")</f>
        <v>573</v>
      </c>
      <c r="K9" s="10" t="str">
        <f>IFERROR(INDEX(выгрузка!$B:$B,J9),"")</f>
        <v>150202315329</v>
      </c>
      <c r="L9" s="10" t="str">
        <f>IFERROR(INDEX(выгрузка!$C:$C,J9),"")</f>
        <v>Томаты на ветке фас 500г</v>
      </c>
      <c r="M9" s="14">
        <f>IFERROR(INDEX(выгрузка!$A:$A,J9),)</f>
        <v>68.185476190476194</v>
      </c>
      <c r="N9" s="9">
        <f>IFERROR(MIN(-SUMIF($J$1:$J8,J9,$N$1:$N8)-SUMIF($P$1:$P8,J9,$T$1:$T8)-SUMIF($V$1:$V8,J9,$Z$1:$Z8)-SUMIF($AB$1:$AB8,J9,$AF$1:$AF8)-SUMIF($AH$1:$AH8,J9,$AL$1:$AL8)-INDEX(выгрузка!$D:$D,J9),TRUNC($F9/M9)),)</f>
        <v>42</v>
      </c>
      <c r="O9" s="12">
        <f t="shared" si="2"/>
        <v>2863.79</v>
      </c>
      <c r="P9" s="13">
        <f t="array" ref="P9">IFERROR(IF(TRUNC((F9-O9)/A9),MATCH(MIN(IF((LEFTB($B9,4)=LEFTB(выгрузка!$B$2:$B$999,4))*(выгрузка!$D$2:$D$999&lt;0)*($G9=выгрузка!$G$2:$G$999)*(SUMIF(AB$1:AB8,ROW($2:$999),AF$1:AF8)+SUMIF(AH$1:AH8,ROW($2:$999),AL$1:AL8)+SUMIF(V$1:V8,ROW($2:$999),Z$1:Z8)+SUMIF(P$1:P8,ROW($2:$999),T$1:T8)+SUMIF(J$1:J9,ROW($2:$999),N$1:N9)+выгрузка!$D$2:$D$999&lt;0)*(ABS($A9-выгрузка!$A$2:$A$999)/$A9&lt;30%),ABS($A9-выгрузка!$A$2:$A$999)/$A9)),IF((LEFTB($B9,4)=LEFTB(выгрузка!$B$2:$B$999,4))*(выгрузка!$D$2:$D$999&lt;0)*($G9=выгрузка!$G$2:$G$999)*(SUMIF(AB$1:AB8,ROW($2:$999),AF$1:AF8)+SUMIF(AH$1:AH8,ROW($2:$999),AL$1:AL8)+SUMIF(V$1:V8,ROW($2:$999),Z$1:Z8)+SUMIF(P$1:P8,ROW($2:$999),T$1:T8)+SUMIF(J$1:J9,ROW($2:$999),N$1:N9)+выгрузка!$D$2:$D$999&lt;0)*(ABS($A9-выгрузка!$A$2:$A$999)/$A9&lt;30%),ABS($A9-выгрузка!$A$2:$A$999)/$A9),)+1,""),"")</f>
        <v>532</v>
      </c>
      <c r="Q9" s="10" t="str">
        <f>IFERROR(INDEX(выгрузка!$B:$B,P9),"")</f>
        <v>150202266922</v>
      </c>
      <c r="R9" s="10" t="str">
        <f>IFERROR(INDEX(выгрузка!$C:$C,P9),"")</f>
        <v>Томаты тепличные 700г</v>
      </c>
      <c r="S9" s="11">
        <f>IFERROR(INDEX(выгрузка!$A:$A,P9),)</f>
        <v>70.05</v>
      </c>
      <c r="T9" s="9">
        <f>IFERROR(MIN(-SUMIF($J$1:$J9,P9,$N$1:$N9)-SUMIF($P$1:$P8,P9,$T$1:$T8)-SUMIF($V$1:$V8,P9,$Z$1:$Z8)-SUMIF($AB$1:$AB8,P9,$AF$1:$AF8)-SUMIF($AH$1:$AH8,P9,$AL$1:$AL8)-INDEX(выгрузка!$D:$D,P9),TRUNC(($F9-O9)/S9)),)</f>
        <v>28</v>
      </c>
      <c r="U9" s="12">
        <f t="shared" si="3"/>
        <v>1961.3999999999999</v>
      </c>
      <c r="V9" s="13">
        <f t="array" ref="V9">IFERROR(IF(TRUNC((F9-O9-U9)/A9),MATCH(MIN(IF((LEFTB($B9,4)=LEFTB(выгрузка!$B$2:$B$999,4))*(выгрузка!$D$2:$D$999&lt;0)*($G9=выгрузка!$G$2:$G$999)*(SUMIF(AB$1:AB8,ROW($2:$999),AF$1:AF8)+SUMIF(AH$1:AH8,ROW($2:$999),AL$1:AL8)+SUMIF(V$1:V8,ROW($2:$999),Z$1:Z8)+SUMIF(P$1:P9,ROW($2:$999),T$1:T9)+SUMIF(J$1:J9,ROW($2:$999),N$1:N9)+выгрузка!$D$2:$D$999&lt;0)*(ABS($A9-выгрузка!$A$2:$A$999)/$A9&lt;30%),ABS($A9-выгрузка!$A$2:$A$999)/$A9)),IF((LEFTB($B9,4)=LEFTB(выгрузка!$B$2:$B$999,4))*(выгрузка!$D$2:$D$999&lt;0)*($G9=выгрузка!$G$2:$G$999)*(SUMIF(AB$1:AB8,ROW($2:$999),AF$1:AF8)+SUMIF(AH$1:AH8,ROW($2:$999),AL$1:AL8)+SUMIF(V$1:V8,ROW($2:$999),Z$1:Z8)+SUMIF(P$1:P9,ROW($2:$999),T$1:T9)+SUMIF(J$1:J9,ROW($2:$999),N$1:N9)+выгрузка!$D$2:$D$999&lt;0)*(ABS($A9-выгрузка!$A$2:$A$999)/$A9&lt;30%),ABS($A9-выгрузка!$A$2:$A$999)/$A9),)+1,""),"")</f>
        <v>533</v>
      </c>
      <c r="W9" s="10" t="str">
        <f>IFERROR(INDEX(выгрузка!$B:$B,V9),"")</f>
        <v>150203341486</v>
      </c>
      <c r="X9" s="10" t="str">
        <f>IFERROR(INDEX(выгрузка!$C:$C,V9),"")</f>
        <v>Томаты черри коктейль 250г</v>
      </c>
      <c r="Y9" s="11">
        <f>IFERROR(INDEX(выгрузка!$A:$A,V9),)</f>
        <v>53.64</v>
      </c>
      <c r="Z9" s="9">
        <f>IFERROR(MIN(-SUMIF($J$1:$J9,V9,$N$1:$N9)-SUMIF($P$1:$P9,V9,$T$1:$T9)-SUMIF($V$1:$V8,V9,$Z$1:$Z8)-SUMIF($AB$1:$AB8,V9,$AF$1:$AF8)-SUMIF($AH$1:$AH8,V9,$AL$1:$AL8)-INDEX(выгрузка!$D:$D,V9),TRUNC(($F9-O9-U9)/Y9)),)</f>
        <v>28</v>
      </c>
      <c r="AA9" s="12">
        <f t="shared" si="4"/>
        <v>1501.92</v>
      </c>
      <c r="AB9" s="13">
        <f t="array" ref="AB9">IFERROR(IF(TRUNC((F9-O9-U9-AA9)/A9),MATCH(MIN(IF((LEFTB($B9,4)=LEFTB(выгрузка!$B$2:$B$999,4))*(выгрузка!$D$2:$D$999&lt;0)*($G9=выгрузка!$G$2:$G$999)*(SUMIF(AB$1:AB8,ROW($2:$999),AF$1:AF8)+SUMIF(AH$1:AH8,ROW($2:$999),AL$1:AL8)+SUMIF(V$1:V9,ROW($2:$999),Z$1:Z9)+SUMIF(P$1:P9,ROW($2:$999),T$1:T9)+SUMIF(J$1:J9,ROW($2:$999),N$1:N9)+выгрузка!$D$2:$D$999&lt;0)*(ABS($A9-выгрузка!$A$2:$A$999)/$A9&lt;30%),ABS($A9-выгрузка!$A$2:$A$999)/$A9)),IF((LEFTB($B9,4)=LEFTB(выгрузка!$B$2:$B$999,4))*(выгрузка!$D$2:$D$999&lt;0)*($G9=выгрузка!$G$2:$G$999)*(SUMIF(AB$1:AB8,ROW($2:$999),AF$1:AF8)+SUMIF(AH$1:AH8,ROW($2:$999),AL$1:AL8)+SUMIF(V$1:V9,ROW($2:$999),Z$1:Z9)+SUMIF(P$1:P9,ROW($2:$999),T$1:T9)+SUMIF(J$1:J9,ROW($2:$999),N$1:N9)+выгрузка!$D$2:$D$999&lt;0)*(ABS($A9-выгрузка!$A$2:$A$999)/$A9&lt;30%),ABS($A9-выгрузка!$A$2:$A$999)/$A9),)+1,""),"")</f>
        <v>497</v>
      </c>
      <c r="AC9" s="10" t="str">
        <f>IFERROR(INDEX(выгрузка!$B:$B,AB9),"")</f>
        <v>150203207075</v>
      </c>
      <c r="AD9" s="10" t="str">
        <f>IFERROR(INDEX(выгрузка!$C:$C,AB9),"")</f>
        <v>Томаты Черри Кумато 250 г</v>
      </c>
      <c r="AE9" s="11">
        <f>IFERROR(INDEX(выгрузка!$A:$A,AB9),)</f>
        <v>73.42</v>
      </c>
      <c r="AF9" s="9">
        <f>IFERROR(MIN(-SUMIF($J$1:$J9,AB9,$N$1:$N9)-SUMIF($P$1:$P9,AB9,$T$1:$T9)-SUMIF($V$1:$V9,AB9,$Z$1:$Z9)-SUMIF($AB$1:$AB8,AB9,$AF$1:$AF8)-SUMIF($AH$1:$AH8,AB9,$AL$1:$AL8)-INDEX(выгрузка!$D:$D,AB9),TRUNC(($F9-O9-U9-AA9)/AE9)),)</f>
        <v>24</v>
      </c>
      <c r="AG9" s="12">
        <f t="shared" si="5"/>
        <v>1762.08</v>
      </c>
      <c r="AH9" s="13">
        <f t="array" ref="AH9">IFERROR(IF(TRUNC((F9-O9-U9-AA9-AG9)/A9),MATCH(MIN(IF((LEFTB($B9,4)=LEFTB(выгрузка!$B$2:$B$999,4))*(выгрузка!$D$2:$D$999&lt;0)*($G9=выгрузка!$G$2:$G$999)*(SUMIF(AB$1:AB9,ROW($2:$999),AF$1:AF9)+SUMIF(AH$1:AH8,ROW($2:$999),AL$1:AL8)+SUMIF(V$1:V9,ROW($2:$999),Z$1:Z9)+SUMIF(P$1:P9,ROW($2:$999),T$1:T9)+SUMIF(J$1:J9,ROW($2:$999),N$1:N9)+выгрузка!$D$2:$D$999&lt;0)*(ABS($A9-выгрузка!$A$2:$A$999)/$A9&lt;30%),ABS($A9-выгрузка!$A$2:$A$999)/$A9)),IF((LEFTB($B9,4)=LEFTB(выгрузка!$B$2:$B$999,4))*(выгрузка!$D$2:$D$999&lt;0)*($G9=выгрузка!$G$2:$G$999)*(SUMIF(AB$1:AB9,ROW($2:$999),AF$1:AF9)+SUMIF(AH$1:AH8,ROW($2:$999),AL$1:AL8)+SUMIF(V$1:V9,ROW($2:$999),Z$1:Z9)+SUMIF(P$1:P9,ROW($2:$999),T$1:T9)+SUMIF(J$1:J9,ROW($2:$999),N$1:N9)+выгрузка!$D$2:$D$999&lt;0)*(ABS($A9-выгрузка!$A$2:$A$999)/$A9&lt;30%),ABS($A9-выгрузка!$A$2:$A$999)/$A9),)+1,""),"")</f>
        <v>599</v>
      </c>
      <c r="AI9" s="10" t="str">
        <f>IFERROR(INDEX(выгрузка!$B:$B,AH9),"")</f>
        <v>150202299054</v>
      </c>
      <c r="AJ9" s="10" t="str">
        <f>IFERROR(INDEX(выгрузка!$C:$C,AH9),"")</f>
        <v>Томаты сливовидные 600г</v>
      </c>
      <c r="AK9" s="11">
        <f>IFERROR(INDEX(выгрузка!$A:$A,AH9),)</f>
        <v>75.155500000000004</v>
      </c>
      <c r="AL9" s="9">
        <f>IFERROR(MIN(-SUMIF($J$1:$J9,AH9,$N$1:$N9)-SUMIF($P$1:$P9,AH9,$T$1:$T9)-SUMIF($V$1:$V9,AH9,$Z$1:$Z9)-SUMIF($AB$1:$AB9,AH9,$AF$1:$AF9)-SUMIF($AH$1:$AH8,AH9,$AL$1:$AL8)-INDEX(выгрузка!$D:$D,AH9),TRUNC(($F9-O9-U9-AA9-AG9)/AK9)),)</f>
        <v>32</v>
      </c>
      <c r="AM9" s="12">
        <f t="shared" si="6"/>
        <v>2404.9760000000001</v>
      </c>
    </row>
    <row r="10" spans="1:39" x14ac:dyDescent="0.2">
      <c r="A10" s="15">
        <f t="array" ref="A10">IFERROR(INDEX(выгрузка!A:A,SMALL(IF(выгрузка!$D$2:$D$99&gt;0,ROW($2:$99)),ROW(A9))),"")</f>
        <v>19.330069444444447</v>
      </c>
      <c r="B10" s="16" t="str">
        <f t="array" ref="B10">IFERROR(INDEX(выгрузка!B:B,SMALL(IF(выгрузка!$D$2:$D$99&gt;0,ROW($2:$99)),ROW(B9))),"")</f>
        <v>370405157443</v>
      </c>
      <c r="C10" s="17" t="str">
        <f t="array" ref="C10">IFERROR(INDEX(выгрузка!C:C,SMALL(IF(выгрузка!$D$2:$D$99&gt;0,ROW($2:$99)),ROW(C9))),"")</f>
        <v>Паштет 365 ДНЕЙ из куриного мяса 250г</v>
      </c>
      <c r="D10" s="18">
        <f t="array" ref="D10">IFERROR(INDEX(выгрузка!D:D,SMALL(IF(выгрузка!$D$2:$D$99&gt;0,ROW($2:$99)),ROW(D9))),"")</f>
        <v>144</v>
      </c>
      <c r="E10" s="19" t="str">
        <f t="array" ref="E10">IFERROR(INDEX(выгрузка!E:E,SMALL(IF(выгрузка!$D$2:$D$99&gt;0,ROW($2:$99)),ROW(E9))),"")</f>
        <v>ШТ</v>
      </c>
      <c r="F10" s="20">
        <f t="array" ref="F10">IFERROR(INDEX(выгрузка!F:F,SMALL(IF(выгрузка!$D$2:$D$99&gt;0,ROW($2:$99)),ROW(F9))),"")</f>
        <v>2783.53</v>
      </c>
      <c r="G10" s="19" t="str">
        <f t="array" ref="G10">IFERROR(INDEX(выгрузка!G:G,SMALL(IF(выгрузка!$D$2:$D$99&gt;0,ROW($2:$99)),ROW(G9))),"")</f>
        <v>1HAW</v>
      </c>
      <c r="H10" s="22" t="str">
        <f t="shared" si="0"/>
        <v>частично</v>
      </c>
      <c r="I10" s="21">
        <f t="shared" si="1"/>
        <v>111</v>
      </c>
      <c r="J10" s="13">
        <f t="array" ref="J10">IFERROR(MATCH(MIN(IF((LEFTB($B10,4)=LEFTB(выгрузка!$B$2:$B$999,4))*(выгрузка!$D$2:$D$999&lt;0)*($G10=выгрузка!$G$2:$G$999)*(SUMIF(AB$1:AB9,ROW($2:$999),AF$1:AF9)+SUMIF(AH$1:AH9,ROW($2:$999),AL$1:AL9)+SUMIF(V$1:V9,ROW($2:$999),Z$1:Z9)+SUMIF(P$1:P9,ROW($2:$999),T$1:T9)+SUMIF(J$1:J9,ROW($2:$999),N$1:N9)+выгрузка!$D$2:$D$999&lt;0)*(ABS($A10-выгрузка!$A$2:$A$999)/$A10&lt;30%),ABS($A10-выгрузка!$A$2:$A$999)/$A10)),IF((LEFTB($B10,4)=LEFTB(выгрузка!$B$2:$B$999,4))*(выгрузка!$D$2:$D$999&lt;0)*($G10=выгрузка!$G$2:$G$999)*(SUMIF(AB$1:AB9,ROW($2:$999),AF$1:AF9)+SUMIF(AH$1:AH9,ROW($2:$999),AL$1:AL9)+SUMIF(V$1:V9,ROW($2:$999),Z$1:Z9)+SUMIF(P$1:P9,ROW($2:$999),T$1:T9)+SUMIF(J$1:J9,ROW($2:$999),N$1:N9)+выгрузка!$D$2:$D$999&lt;0)*(ABS($A10-выгрузка!$A$2:$A$999)/$A10&lt;30%),ABS($A10-выгрузка!$A$2:$A$999)/$A10),)+1,"")</f>
        <v>551</v>
      </c>
      <c r="K10" s="10" t="str">
        <f>IFERROR(INDEX(выгрузка!$B:$B,J10),"")</f>
        <v>370405043329</v>
      </c>
      <c r="L10" s="10" t="str">
        <f>IFERROR(INDEX(выгрузка!$C:$C,J10),"")</f>
        <v>Паштет HAME из индейки деликатесный 105г</v>
      </c>
      <c r="M10" s="14">
        <f>IFERROR(INDEX(выгрузка!$A:$A,J10),)</f>
        <v>19.7</v>
      </c>
      <c r="N10" s="9">
        <f>IFERROR(MIN(-SUMIF($J$1:$J9,J10,$N$1:$N9)-SUMIF($P$1:$P9,J10,$T$1:$T9)-SUMIF($V$1:$V9,J10,$Z$1:$Z9)-SUMIF($AB$1:$AB9,J10,$AF$1:$AF9)-SUMIF($AH$1:$AH9,J10,$AL$1:$AL9)-INDEX(выгрузка!$D:$D,J10),TRUNC($F10/M10)),)</f>
        <v>32</v>
      </c>
      <c r="O10" s="12">
        <f t="shared" si="2"/>
        <v>630.4</v>
      </c>
      <c r="P10" s="13" t="str">
        <f t="array" ref="P10">IFERROR(IF(TRUNC((F10-O10)/A10),MATCH(MIN(IF((LEFTB($B10,4)=LEFTB(выгрузка!$B$2:$B$999,4))*(выгрузка!$D$2:$D$999&lt;0)*($G10=выгрузка!$G$2:$G$999)*(SUMIF(AB$1:AB9,ROW($2:$999),AF$1:AF9)+SUMIF(AH$1:AH9,ROW($2:$999),AL$1:AL9)+SUMIF(V$1:V9,ROW($2:$999),Z$1:Z9)+SUMIF(P$1:P9,ROW($2:$999),T$1:T9)+SUMIF(J$1:J10,ROW($2:$999),N$1:N10)+выгрузка!$D$2:$D$999&lt;0)*(ABS($A10-выгрузка!$A$2:$A$999)/$A10&lt;30%),ABS($A10-выгрузка!$A$2:$A$999)/$A10)),IF((LEFTB($B10,4)=LEFTB(выгрузка!$B$2:$B$999,4))*(выгрузка!$D$2:$D$999&lt;0)*($G10=выгрузка!$G$2:$G$999)*(SUMIF(AB$1:AB9,ROW($2:$999),AF$1:AF9)+SUMIF(AH$1:AH9,ROW($2:$999),AL$1:AL9)+SUMIF(V$1:V9,ROW($2:$999),Z$1:Z9)+SUMIF(P$1:P9,ROW($2:$999),T$1:T9)+SUMIF(J$1:J10,ROW($2:$999),N$1:N10)+выгрузка!$D$2:$D$999&lt;0)*(ABS($A10-выгрузка!$A$2:$A$999)/$A10&lt;30%),ABS($A10-выгрузка!$A$2:$A$999)/$A10),)+1,""),"")</f>
        <v/>
      </c>
      <c r="Q10" s="10" t="str">
        <f>IFERROR(INDEX(выгрузка!$B:$B,P10),"")</f>
        <v/>
      </c>
      <c r="R10" s="10" t="str">
        <f>IFERROR(INDEX(выгрузка!$C:$C,P10),"")</f>
        <v/>
      </c>
      <c r="S10" s="11">
        <f>IFERROR(INDEX(выгрузка!$A:$A,P10),)</f>
        <v>0</v>
      </c>
      <c r="T10" s="9">
        <f>IFERROR(MIN(-SUMIF($J$1:$J10,P10,$N$1:$N10)-SUMIF($P$1:$P9,P10,$T$1:$T9)-SUMIF($V$1:$V9,P10,$Z$1:$Z9)-SUMIF($AB$1:$AB9,P10,$AF$1:$AF9)-SUMIF($AH$1:$AH9,P10,$AL$1:$AL9)-INDEX(выгрузка!$D:$D,P10),TRUNC(($F10-O10)/S10)),)</f>
        <v>0</v>
      </c>
      <c r="U10" s="12">
        <f t="shared" si="3"/>
        <v>0</v>
      </c>
      <c r="V10" s="13" t="str">
        <f t="array" ref="V10">IFERROR(IF(TRUNC((F10-O10-U10)/A10),MATCH(MIN(IF((LEFTB($B10,4)=LEFTB(выгрузка!$B$2:$B$999,4))*(выгрузка!$D$2:$D$999&lt;0)*($G10=выгрузка!$G$2:$G$999)*(SUMIF(AB$1:AB9,ROW($2:$999),AF$1:AF9)+SUMIF(AH$1:AH9,ROW($2:$999),AL$1:AL9)+SUMIF(V$1:V9,ROW($2:$999),Z$1:Z9)+SUMIF(P$1:P10,ROW($2:$999),T$1:T10)+SUMIF(J$1:J10,ROW($2:$999),N$1:N10)+выгрузка!$D$2:$D$999&lt;0)*(ABS($A10-выгрузка!$A$2:$A$999)/$A10&lt;30%),ABS($A10-выгрузка!$A$2:$A$999)/$A10)),IF((LEFTB($B10,4)=LEFTB(выгрузка!$B$2:$B$999,4))*(выгрузка!$D$2:$D$999&lt;0)*($G10=выгрузка!$G$2:$G$999)*(SUMIF(AB$1:AB9,ROW($2:$999),AF$1:AF9)+SUMIF(AH$1:AH9,ROW($2:$999),AL$1:AL9)+SUMIF(V$1:V9,ROW($2:$999),Z$1:Z9)+SUMIF(P$1:P10,ROW($2:$999),T$1:T10)+SUMIF(J$1:J10,ROW($2:$999),N$1:N10)+выгрузка!$D$2:$D$999&lt;0)*(ABS($A10-выгрузка!$A$2:$A$999)/$A10&lt;30%),ABS($A10-выгрузка!$A$2:$A$999)/$A10),)+1,""),"")</f>
        <v/>
      </c>
      <c r="W10" s="10" t="str">
        <f>IFERROR(INDEX(выгрузка!$B:$B,V10),"")</f>
        <v/>
      </c>
      <c r="X10" s="10" t="str">
        <f>IFERROR(INDEX(выгрузка!$C:$C,V10),"")</f>
        <v/>
      </c>
      <c r="Y10" s="11">
        <f>IFERROR(INDEX(выгрузка!$A:$A,V10),)</f>
        <v>0</v>
      </c>
      <c r="Z10" s="9">
        <f>IFERROR(MIN(-SUMIF($J$1:$J10,V10,$N$1:$N10)-SUMIF($P$1:$P10,V10,$T$1:$T10)-SUMIF($V$1:$V9,V10,$Z$1:$Z9)-SUMIF($AB$1:$AB9,V10,$AF$1:$AF9)-SUMIF($AH$1:$AH9,V10,$AL$1:$AL9)-INDEX(выгрузка!$D:$D,V10),TRUNC(($F10-O10-U10)/Y10)),)</f>
        <v>0</v>
      </c>
      <c r="AA10" s="12">
        <f t="shared" si="4"/>
        <v>0</v>
      </c>
      <c r="AB10" s="13" t="str">
        <f t="array" ref="AB10">IFERROR(IF(TRUNC((F10-O10-U10-AA10)/A10),MATCH(MIN(IF((LEFTB($B10,4)=LEFTB(выгрузка!$B$2:$B$999,4))*(выгрузка!$D$2:$D$999&lt;0)*($G10=выгрузка!$G$2:$G$999)*(SUMIF(AB$1:AB9,ROW($2:$999),AF$1:AF9)+SUMIF(AH$1:AH9,ROW($2:$999),AL$1:AL9)+SUMIF(V$1:V10,ROW($2:$999),Z$1:Z10)+SUMIF(P$1:P10,ROW($2:$999),T$1:T10)+SUMIF(J$1:J10,ROW($2:$999),N$1:N10)+выгрузка!$D$2:$D$999&lt;0)*(ABS($A10-выгрузка!$A$2:$A$999)/$A10&lt;30%),ABS($A10-выгрузка!$A$2:$A$999)/$A10)),IF((LEFTB($B10,4)=LEFTB(выгрузка!$B$2:$B$999,4))*(выгрузка!$D$2:$D$999&lt;0)*($G10=выгрузка!$G$2:$G$999)*(SUMIF(AB$1:AB9,ROW($2:$999),AF$1:AF9)+SUMIF(AH$1:AH9,ROW($2:$999),AL$1:AL9)+SUMIF(V$1:V10,ROW($2:$999),Z$1:Z10)+SUMIF(P$1:P10,ROW($2:$999),T$1:T10)+SUMIF(J$1:J10,ROW($2:$999),N$1:N10)+выгрузка!$D$2:$D$999&lt;0)*(ABS($A10-выгрузка!$A$2:$A$999)/$A10&lt;30%),ABS($A10-выгрузка!$A$2:$A$999)/$A10),)+1,""),"")</f>
        <v/>
      </c>
      <c r="AC10" s="10" t="str">
        <f>IFERROR(INDEX(выгрузка!$B:$B,AB10),"")</f>
        <v/>
      </c>
      <c r="AD10" s="10" t="str">
        <f>IFERROR(INDEX(выгрузка!$C:$C,AB10),"")</f>
        <v/>
      </c>
      <c r="AE10" s="11">
        <f>IFERROR(INDEX(выгрузка!$A:$A,AB10),)</f>
        <v>0</v>
      </c>
      <c r="AF10" s="9">
        <f>IFERROR(MIN(-SUMIF($J$1:$J10,AB10,$N$1:$N10)-SUMIF($P$1:$P10,AB10,$T$1:$T10)-SUMIF($V$1:$V10,AB10,$Z$1:$Z10)-SUMIF($AB$1:$AB9,AB10,$AF$1:$AF9)-SUMIF($AH$1:$AH9,AB10,$AL$1:$AL9)-INDEX(выгрузка!$D:$D,AB10),TRUNC(($F10-O10-U10-AA10)/AE10)),)</f>
        <v>0</v>
      </c>
      <c r="AG10" s="12">
        <f t="shared" si="5"/>
        <v>0</v>
      </c>
      <c r="AH10" s="13" t="str">
        <f t="array" ref="AH10">IFERROR(IF(TRUNC((F10-O10-U10-AA10-AG10)/A10),MATCH(MIN(IF((LEFTB($B10,4)=LEFTB(выгрузка!$B$2:$B$999,4))*(выгрузка!$D$2:$D$999&lt;0)*($G10=выгрузка!$G$2:$G$999)*(SUMIF(AB$1:AB10,ROW($2:$999),AF$1:AF10)+SUMIF(AH$1:AH9,ROW($2:$999),AL$1:AL9)+SUMIF(V$1:V10,ROW($2:$999),Z$1:Z10)+SUMIF(P$1:P10,ROW($2:$999),T$1:T10)+SUMIF(J$1:J10,ROW($2:$999),N$1:N10)+выгрузка!$D$2:$D$999&lt;0)*(ABS($A10-выгрузка!$A$2:$A$999)/$A10&lt;30%),ABS($A10-выгрузка!$A$2:$A$999)/$A10)),IF((LEFTB($B10,4)=LEFTB(выгрузка!$B$2:$B$999,4))*(выгрузка!$D$2:$D$999&lt;0)*($G10=выгрузка!$G$2:$G$999)*(SUMIF(AB$1:AB10,ROW($2:$999),AF$1:AF10)+SUMIF(AH$1:AH9,ROW($2:$999),AL$1:AL9)+SUMIF(V$1:V10,ROW($2:$999),Z$1:Z10)+SUMIF(P$1:P10,ROW($2:$999),T$1:T10)+SUMIF(J$1:J10,ROW($2:$999),N$1:N10)+выгрузка!$D$2:$D$999&lt;0)*(ABS($A10-выгрузка!$A$2:$A$999)/$A10&lt;30%),ABS($A10-выгрузка!$A$2:$A$999)/$A10),)+1,""),"")</f>
        <v/>
      </c>
      <c r="AI10" s="10" t="str">
        <f>IFERROR(INDEX(выгрузка!$B:$B,AH10),"")</f>
        <v/>
      </c>
      <c r="AJ10" s="10" t="str">
        <f>IFERROR(INDEX(выгрузка!$C:$C,AH10),"")</f>
        <v/>
      </c>
      <c r="AK10" s="11">
        <f>IFERROR(INDEX(выгрузка!$A:$A,AH10),)</f>
        <v>0</v>
      </c>
      <c r="AL10" s="9">
        <f>IFERROR(MIN(-SUMIF($J$1:$J10,AH10,$N$1:$N10)-SUMIF($P$1:$P10,AH10,$T$1:$T10)-SUMIF($V$1:$V10,AH10,$Z$1:$Z10)-SUMIF($AB$1:$AB10,AH10,$AF$1:$AF10)-SUMIF($AH$1:$AH9,AH10,$AL$1:$AL9)-INDEX(выгрузка!$D:$D,AH10),TRUNC(($F10-O10-U10-AA10-AG10)/AK10)),)</f>
        <v>0</v>
      </c>
      <c r="AM10" s="12">
        <f t="shared" si="6"/>
        <v>0</v>
      </c>
    </row>
    <row r="11" spans="1:39" x14ac:dyDescent="0.2">
      <c r="A11" s="15">
        <f t="array" ref="A11">IFERROR(INDEX(выгрузка!A:A,SMALL(IF(выгрузка!$D$2:$D$99&gt;0,ROW($2:$99)),ROW(A10))),"")</f>
        <v>17.136805555555554</v>
      </c>
      <c r="B11" s="16" t="str">
        <f t="array" ref="B11">IFERROR(INDEX(выгрузка!B:B,SMALL(IF(выгрузка!$D$2:$D$99&gt;0,ROW($2:$99)),ROW(B10))),"")</f>
        <v>420201200660</v>
      </c>
      <c r="C11" s="17" t="str">
        <f t="array" ref="C11">IFERROR(INDEX(выгрузка!C:C,SMALL(IF(выгрузка!$D$2:$D$99&gt;0,ROW($2:$99)),ROW(C10))),"")</f>
        <v>Корм д/кош FELIX с индейкой конс.85г</v>
      </c>
      <c r="D11" s="18">
        <f t="array" ref="D11">IFERROR(INDEX(выгрузка!D:D,SMALL(IF(выгрузка!$D$2:$D$99&gt;0,ROW($2:$99)),ROW(D10))),"")</f>
        <v>144</v>
      </c>
      <c r="E11" s="19" t="str">
        <f t="array" ref="E11">IFERROR(INDEX(выгрузка!E:E,SMALL(IF(выгрузка!$D$2:$D$99&gt;0,ROW($2:$99)),ROW(E10))),"")</f>
        <v>ШТ</v>
      </c>
      <c r="F11" s="20">
        <f t="array" ref="F11">IFERROR(INDEX(выгрузка!F:F,SMALL(IF(выгрузка!$D$2:$D$99&gt;0,ROW($2:$99)),ROW(F10))),"")</f>
        <v>2467.6999999999998</v>
      </c>
      <c r="G11" s="19" t="str">
        <f t="array" ref="G11">IFERROR(INDEX(выгрузка!G:G,SMALL(IF(выгрузка!$D$2:$D$99&gt;0,ROW($2:$99)),ROW(G10))),"")</f>
        <v>1HAW</v>
      </c>
      <c r="H11" s="22" t="str">
        <f t="shared" si="0"/>
        <v>перекрыт</v>
      </c>
      <c r="I11" s="21">
        <f t="shared" si="1"/>
        <v>0</v>
      </c>
      <c r="J11" s="13">
        <f t="array" ref="J11">IFERROR(MATCH(MIN(IF((LEFTB($B11,4)=LEFTB(выгрузка!$B$2:$B$999,4))*(выгрузка!$D$2:$D$999&lt;0)*($G11=выгрузка!$G$2:$G$999)*(SUMIF(AB$1:AB10,ROW($2:$999),AF$1:AF10)+SUMIF(AH$1:AH10,ROW($2:$999),AL$1:AL10)+SUMIF(V$1:V10,ROW($2:$999),Z$1:Z10)+SUMIF(P$1:P10,ROW($2:$999),T$1:T10)+SUMIF(J$1:J10,ROW($2:$999),N$1:N10)+выгрузка!$D$2:$D$999&lt;0)*(ABS($A11-выгрузка!$A$2:$A$999)/$A11&lt;30%),ABS($A11-выгрузка!$A$2:$A$999)/$A11)),IF((LEFTB($B11,4)=LEFTB(выгрузка!$B$2:$B$999,4))*(выгрузка!$D$2:$D$999&lt;0)*($G11=выгрузка!$G$2:$G$999)*(SUMIF(AB$1:AB10,ROW($2:$999),AF$1:AF10)+SUMIF(AH$1:AH10,ROW($2:$999),AL$1:AL10)+SUMIF(V$1:V10,ROW($2:$999),Z$1:Z10)+SUMIF(P$1:P10,ROW($2:$999),T$1:T10)+SUMIF(J$1:J10,ROW($2:$999),N$1:N10)+выгрузка!$D$2:$D$999&lt;0)*(ABS($A11-выгрузка!$A$2:$A$999)/$A11&lt;30%),ABS($A11-выгрузка!$A$2:$A$999)/$A11),)+1,"")</f>
        <v>632</v>
      </c>
      <c r="K11" s="10" t="str">
        <f>IFERROR(INDEX(выгрузка!$B:$B,J11),"")</f>
        <v>420201232232</v>
      </c>
      <c r="L11" s="10" t="str">
        <f>IFERROR(INDEX(выгрузка!$C:$C,J11),"")</f>
        <v>Корм д/кош FELIX с говяд.конс85г</v>
      </c>
      <c r="M11" s="14">
        <f>IFERROR(INDEX(выгрузка!$A:$A,J11),)</f>
        <v>17.052847222222223</v>
      </c>
      <c r="N11" s="9">
        <f>IFERROR(MIN(-SUMIF($J$1:$J10,J11,$N$1:$N10)-SUMIF($P$1:$P10,J11,$T$1:$T10)-SUMIF($V$1:$V10,J11,$Z$1:$Z10)-SUMIF($AB$1:$AB10,J11,$AF$1:$AF10)-SUMIF($AH$1:$AH10,J11,$AL$1:$AL10)-INDEX(выгрузка!$D:$D,J11),TRUNC($F11/M11)),)</f>
        <v>144</v>
      </c>
      <c r="O11" s="12">
        <f t="shared" si="2"/>
        <v>2455.61</v>
      </c>
      <c r="P11" s="13" t="str">
        <f t="array" ref="P11">IFERROR(IF(TRUNC((F11-O11)/A11),MATCH(MIN(IF((LEFTB($B11,4)=LEFTB(выгрузка!$B$2:$B$999,4))*(выгрузка!$D$2:$D$999&lt;0)*($G11=выгрузка!$G$2:$G$999)*(SUMIF(AB$1:AB10,ROW($2:$999),AF$1:AF10)+SUMIF(AH$1:AH10,ROW($2:$999),AL$1:AL10)+SUMIF(V$1:V10,ROW($2:$999),Z$1:Z10)+SUMIF(P$1:P10,ROW($2:$999),T$1:T10)+SUMIF(J$1:J11,ROW($2:$999),N$1:N11)+выгрузка!$D$2:$D$999&lt;0)*(ABS($A11-выгрузка!$A$2:$A$999)/$A11&lt;30%),ABS($A11-выгрузка!$A$2:$A$999)/$A11)),IF((LEFTB($B11,4)=LEFTB(выгрузка!$B$2:$B$999,4))*(выгрузка!$D$2:$D$999&lt;0)*($G11=выгрузка!$G$2:$G$999)*(SUMIF(AB$1:AB10,ROW($2:$999),AF$1:AF10)+SUMIF(AH$1:AH10,ROW($2:$999),AL$1:AL10)+SUMIF(V$1:V10,ROW($2:$999),Z$1:Z10)+SUMIF(P$1:P10,ROW($2:$999),T$1:T10)+SUMIF(J$1:J11,ROW($2:$999),N$1:N11)+выгрузка!$D$2:$D$999&lt;0)*(ABS($A11-выгрузка!$A$2:$A$999)/$A11&lt;30%),ABS($A11-выгрузка!$A$2:$A$999)/$A11),)+1,""),"")</f>
        <v/>
      </c>
      <c r="Q11" s="10" t="str">
        <f>IFERROR(INDEX(выгрузка!$B:$B,P11),"")</f>
        <v/>
      </c>
      <c r="R11" s="10" t="str">
        <f>IFERROR(INDEX(выгрузка!$C:$C,P11),"")</f>
        <v/>
      </c>
      <c r="S11" s="11">
        <f>IFERROR(INDEX(выгрузка!$A:$A,P11),)</f>
        <v>0</v>
      </c>
      <c r="T11" s="9">
        <f>IFERROR(MIN(-SUMIF($J$1:$J11,P11,$N$1:$N11)-SUMIF($P$1:$P10,P11,$T$1:$T10)-SUMIF($V$1:$V10,P11,$Z$1:$Z10)-SUMIF($AB$1:$AB10,P11,$AF$1:$AF10)-SUMIF($AH$1:$AH10,P11,$AL$1:$AL10)-INDEX(выгрузка!$D:$D,P11),TRUNC(($F11-O11)/S11)),)</f>
        <v>0</v>
      </c>
      <c r="U11" s="12">
        <f t="shared" si="3"/>
        <v>0</v>
      </c>
      <c r="V11" s="13" t="str">
        <f t="array" ref="V11">IFERROR(IF(TRUNC((F11-O11-U11)/A11),MATCH(MIN(IF((LEFTB($B11,4)=LEFTB(выгрузка!$B$2:$B$999,4))*(выгрузка!$D$2:$D$999&lt;0)*($G11=выгрузка!$G$2:$G$999)*(SUMIF(AB$1:AB10,ROW($2:$999),AF$1:AF10)+SUMIF(AH$1:AH10,ROW($2:$999),AL$1:AL10)+SUMIF(V$1:V10,ROW($2:$999),Z$1:Z10)+SUMIF(P$1:P11,ROW($2:$999),T$1:T11)+SUMIF(J$1:J11,ROW($2:$999),N$1:N11)+выгрузка!$D$2:$D$999&lt;0)*(ABS($A11-выгрузка!$A$2:$A$999)/$A11&lt;30%),ABS($A11-выгрузка!$A$2:$A$999)/$A11)),IF((LEFTB($B11,4)=LEFTB(выгрузка!$B$2:$B$999,4))*(выгрузка!$D$2:$D$999&lt;0)*($G11=выгрузка!$G$2:$G$999)*(SUMIF(AB$1:AB10,ROW($2:$999),AF$1:AF10)+SUMIF(AH$1:AH10,ROW($2:$999),AL$1:AL10)+SUMIF(V$1:V10,ROW($2:$999),Z$1:Z10)+SUMIF(P$1:P11,ROW($2:$999),T$1:T11)+SUMIF(J$1:J11,ROW($2:$999),N$1:N11)+выгрузка!$D$2:$D$999&lt;0)*(ABS($A11-выгрузка!$A$2:$A$999)/$A11&lt;30%),ABS($A11-выгрузка!$A$2:$A$999)/$A11),)+1,""),"")</f>
        <v/>
      </c>
      <c r="W11" s="10" t="str">
        <f>IFERROR(INDEX(выгрузка!$B:$B,V11),"")</f>
        <v/>
      </c>
      <c r="X11" s="10" t="str">
        <f>IFERROR(INDEX(выгрузка!$C:$C,V11),"")</f>
        <v/>
      </c>
      <c r="Y11" s="11">
        <f>IFERROR(INDEX(выгрузка!$A:$A,V11),)</f>
        <v>0</v>
      </c>
      <c r="Z11" s="9">
        <f>IFERROR(MIN(-SUMIF($J$1:$J11,V11,$N$1:$N11)-SUMIF($P$1:$P11,V11,$T$1:$T11)-SUMIF($V$1:$V10,V11,$Z$1:$Z10)-SUMIF($AB$1:$AB10,V11,$AF$1:$AF10)-SUMIF($AH$1:$AH10,V11,$AL$1:$AL10)-INDEX(выгрузка!$D:$D,V11),TRUNC(($F11-O11-U11)/Y11)),)</f>
        <v>0</v>
      </c>
      <c r="AA11" s="12">
        <f t="shared" si="4"/>
        <v>0</v>
      </c>
      <c r="AB11" s="13" t="str">
        <f t="array" ref="AB11">IFERROR(IF(TRUNC((F11-O11-U11-AA11)/A11),MATCH(MIN(IF((LEFTB($B11,4)=LEFTB(выгрузка!$B$2:$B$999,4))*(выгрузка!$D$2:$D$999&lt;0)*($G11=выгрузка!$G$2:$G$999)*(SUMIF(AB$1:AB10,ROW($2:$999),AF$1:AF10)+SUMIF(AH$1:AH10,ROW($2:$999),AL$1:AL10)+SUMIF(V$1:V11,ROW($2:$999),Z$1:Z11)+SUMIF(P$1:P11,ROW($2:$999),T$1:T11)+SUMIF(J$1:J11,ROW($2:$999),N$1:N11)+выгрузка!$D$2:$D$999&lt;0)*(ABS($A11-выгрузка!$A$2:$A$999)/$A11&lt;30%),ABS($A11-выгрузка!$A$2:$A$999)/$A11)),IF((LEFTB($B11,4)=LEFTB(выгрузка!$B$2:$B$999,4))*(выгрузка!$D$2:$D$999&lt;0)*($G11=выгрузка!$G$2:$G$999)*(SUMIF(AB$1:AB10,ROW($2:$999),AF$1:AF10)+SUMIF(AH$1:AH10,ROW($2:$999),AL$1:AL10)+SUMIF(V$1:V11,ROW($2:$999),Z$1:Z11)+SUMIF(P$1:P11,ROW($2:$999),T$1:T11)+SUMIF(J$1:J11,ROW($2:$999),N$1:N11)+выгрузка!$D$2:$D$999&lt;0)*(ABS($A11-выгрузка!$A$2:$A$999)/$A11&lt;30%),ABS($A11-выгрузка!$A$2:$A$999)/$A11),)+1,""),"")</f>
        <v/>
      </c>
      <c r="AC11" s="10" t="str">
        <f>IFERROR(INDEX(выгрузка!$B:$B,AB11),"")</f>
        <v/>
      </c>
      <c r="AD11" s="10" t="str">
        <f>IFERROR(INDEX(выгрузка!$C:$C,AB11),"")</f>
        <v/>
      </c>
      <c r="AE11" s="11">
        <f>IFERROR(INDEX(выгрузка!$A:$A,AB11),)</f>
        <v>0</v>
      </c>
      <c r="AF11" s="9">
        <f>IFERROR(MIN(-SUMIF($J$1:$J11,AB11,$N$1:$N11)-SUMIF($P$1:$P11,AB11,$T$1:$T11)-SUMIF($V$1:$V11,AB11,$Z$1:$Z11)-SUMIF($AB$1:$AB10,AB11,$AF$1:$AF10)-SUMIF($AH$1:$AH10,AB11,$AL$1:$AL10)-INDEX(выгрузка!$D:$D,AB11),TRUNC(($F11-O11-U11-AA11)/AE11)),)</f>
        <v>0</v>
      </c>
      <c r="AG11" s="12">
        <f t="shared" si="5"/>
        <v>0</v>
      </c>
      <c r="AH11" s="13" t="str">
        <f t="array" ref="AH11">IFERROR(IF(TRUNC((F11-O11-U11-AA11-AG11)/A11),MATCH(MIN(IF((LEFTB($B11,4)=LEFTB(выгрузка!$B$2:$B$999,4))*(выгрузка!$D$2:$D$999&lt;0)*($G11=выгрузка!$G$2:$G$999)*(SUMIF(AB$1:AB11,ROW($2:$999),AF$1:AF11)+SUMIF(AH$1:AH10,ROW($2:$999),AL$1:AL10)+SUMIF(V$1:V11,ROW($2:$999),Z$1:Z11)+SUMIF(P$1:P11,ROW($2:$999),T$1:T11)+SUMIF(J$1:J11,ROW($2:$999),N$1:N11)+выгрузка!$D$2:$D$999&lt;0)*(ABS($A11-выгрузка!$A$2:$A$999)/$A11&lt;30%),ABS($A11-выгрузка!$A$2:$A$999)/$A11)),IF((LEFTB($B11,4)=LEFTB(выгрузка!$B$2:$B$999,4))*(выгрузка!$D$2:$D$999&lt;0)*($G11=выгрузка!$G$2:$G$999)*(SUMIF(AB$1:AB11,ROW($2:$999),AF$1:AF11)+SUMIF(AH$1:AH10,ROW($2:$999),AL$1:AL10)+SUMIF(V$1:V11,ROW($2:$999),Z$1:Z11)+SUMIF(P$1:P11,ROW($2:$999),T$1:T11)+SUMIF(J$1:J11,ROW($2:$999),N$1:N11)+выгрузка!$D$2:$D$999&lt;0)*(ABS($A11-выгрузка!$A$2:$A$999)/$A11&lt;30%),ABS($A11-выгрузка!$A$2:$A$999)/$A11),)+1,""),"")</f>
        <v/>
      </c>
      <c r="AI11" s="10" t="str">
        <f>IFERROR(INDEX(выгрузка!$B:$B,AH11),"")</f>
        <v/>
      </c>
      <c r="AJ11" s="10" t="str">
        <f>IFERROR(INDEX(выгрузка!$C:$C,AH11),"")</f>
        <v/>
      </c>
      <c r="AK11" s="11">
        <f>IFERROR(INDEX(выгрузка!$A:$A,AH11),)</f>
        <v>0</v>
      </c>
      <c r="AL11" s="9">
        <f>IFERROR(MIN(-SUMIF($J$1:$J11,AH11,$N$1:$N11)-SUMIF($P$1:$P11,AH11,$T$1:$T11)-SUMIF($V$1:$V11,AH11,$Z$1:$Z11)-SUMIF($AB$1:$AB11,AH11,$AF$1:$AF11)-SUMIF($AH$1:$AH10,AH11,$AL$1:$AL10)-INDEX(выгрузка!$D:$D,AH11),TRUNC(($F11-O11-U11-AA11-AG11)/AK11)),)</f>
        <v>0</v>
      </c>
      <c r="AM11" s="12">
        <f t="shared" si="6"/>
        <v>0</v>
      </c>
    </row>
    <row r="12" spans="1:39" x14ac:dyDescent="0.2">
      <c r="A12" s="15">
        <f t="array" ref="A12">IFERROR(INDEX(выгрузка!A:A,SMALL(IF(выгрузка!$D$2:$D$99&gt;0,ROW($2:$99)),ROW(A11))),"")</f>
        <v>12.215285714285715</v>
      </c>
      <c r="B12" s="16" t="str">
        <f t="array" ref="B12">IFERROR(INDEX(выгрузка!B:B,SMALL(IF(выгрузка!$D$2:$D$99&gt;0,ROW($2:$99)),ROW(B11))),"")</f>
        <v>350102140940</v>
      </c>
      <c r="C12" s="17" t="str">
        <f t="array" ref="C12">IFERROR(INDEX(выгрузка!C:C,SMALL(IF(выгрузка!$D$2:$D$99&gt;0,ROW($2:$99)),ROW(C11))),"")</f>
        <v>Макароны БАЙСАД Спагетти 400г</v>
      </c>
      <c r="D12" s="18">
        <f t="array" ref="D12">IFERROR(INDEX(выгрузка!D:D,SMALL(IF(выгрузка!$D$2:$D$99&gt;0,ROW($2:$99)),ROW(D11))),"")</f>
        <v>140</v>
      </c>
      <c r="E12" s="19" t="str">
        <f t="array" ref="E12">IFERROR(INDEX(выгрузка!E:E,SMALL(IF(выгрузка!$D$2:$D$99&gt;0,ROW($2:$99)),ROW(E11))),"")</f>
        <v>ШТ</v>
      </c>
      <c r="F12" s="20">
        <f t="array" ref="F12">IFERROR(INDEX(выгрузка!F:F,SMALL(IF(выгрузка!$D$2:$D$99&gt;0,ROW($2:$99)),ROW(F11))),"")</f>
        <v>1710.14</v>
      </c>
      <c r="G12" s="19" t="str">
        <f t="array" ref="G12">IFERROR(INDEX(выгрузка!G:G,SMALL(IF(выгрузка!$D$2:$D$99&gt;0,ROW($2:$99)),ROW(G11))),"")</f>
        <v>1HAW</v>
      </c>
      <c r="H12" s="22" t="str">
        <f t="shared" si="0"/>
        <v>частично</v>
      </c>
      <c r="I12" s="21">
        <f t="shared" si="1"/>
        <v>29</v>
      </c>
      <c r="J12" s="13">
        <f t="array" ref="J12">IFERROR(MATCH(MIN(IF((LEFTB($B12,4)=LEFTB(выгрузка!$B$2:$B$999,4))*(выгрузка!$D$2:$D$999&lt;0)*($G12=выгрузка!$G$2:$G$999)*(SUMIF(AB$1:AB11,ROW($2:$999),AF$1:AF11)+SUMIF(AH$1:AH11,ROW($2:$999),AL$1:AL11)+SUMIF(V$1:V11,ROW($2:$999),Z$1:Z11)+SUMIF(P$1:P11,ROW($2:$999),T$1:T11)+SUMIF(J$1:J11,ROW($2:$999),N$1:N11)+выгрузка!$D$2:$D$999&lt;0)*(ABS($A12-выгрузка!$A$2:$A$999)/$A12&lt;30%),ABS($A12-выгрузка!$A$2:$A$999)/$A12)),IF((LEFTB($B12,4)=LEFTB(выгрузка!$B$2:$B$999,4))*(выгрузка!$D$2:$D$999&lt;0)*($G12=выгрузка!$G$2:$G$999)*(SUMIF(AB$1:AB11,ROW($2:$999),AF$1:AF11)+SUMIF(AH$1:AH11,ROW($2:$999),AL$1:AL11)+SUMIF(V$1:V11,ROW($2:$999),Z$1:Z11)+SUMIF(P$1:P11,ROW($2:$999),T$1:T11)+SUMIF(J$1:J11,ROW($2:$999),N$1:N11)+выгрузка!$D$2:$D$999&lt;0)*(ABS($A12-выгрузка!$A$2:$A$999)/$A12&lt;30%),ABS($A12-выгрузка!$A$2:$A$999)/$A12),)+1,"")</f>
        <v>589</v>
      </c>
      <c r="K12" s="10" t="str">
        <f>IFERROR(INDEX(выгрузка!$B:$B,J12),"")</f>
        <v>350103351889</v>
      </c>
      <c r="L12" s="10" t="str">
        <f>IFERROR(INDEX(выгрузка!$C:$C,J12),"")</f>
        <v>Макароны 365 ДНЕЙ Рожки 400г</v>
      </c>
      <c r="M12" s="14">
        <f>IFERROR(INDEX(выгрузка!$A:$A,J12),)</f>
        <v>9.4</v>
      </c>
      <c r="N12" s="9">
        <f>IFERROR(MIN(-SUMIF($J$1:$J11,J12,$N$1:$N11)-SUMIF($P$1:$P11,J12,$T$1:$T11)-SUMIF($V$1:$V11,J12,$Z$1:$Z11)-SUMIF($AB$1:$AB11,J12,$AF$1:$AF11)-SUMIF($AH$1:$AH11,J12,$AL$1:$AL11)-INDEX(выгрузка!$D:$D,J12),TRUNC($F12/M12)),)</f>
        <v>48</v>
      </c>
      <c r="O12" s="12">
        <f t="shared" si="2"/>
        <v>451.20000000000005</v>
      </c>
      <c r="P12" s="13">
        <f t="array" ref="P12">IFERROR(IF(TRUNC((F12-O12)/A12),MATCH(MIN(IF((LEFTB($B12,4)=LEFTB(выгрузка!$B$2:$B$999,4))*(выгрузка!$D$2:$D$999&lt;0)*($G12=выгрузка!$G$2:$G$999)*(SUMIF(AB$1:AB11,ROW($2:$999),AF$1:AF11)+SUMIF(AH$1:AH11,ROW($2:$999),AL$1:AL11)+SUMIF(V$1:V11,ROW($2:$999),Z$1:Z11)+SUMIF(P$1:P11,ROW($2:$999),T$1:T11)+SUMIF(J$1:J12,ROW($2:$999),N$1:N12)+выгрузка!$D$2:$D$999&lt;0)*(ABS($A12-выгрузка!$A$2:$A$999)/$A12&lt;30%),ABS($A12-выгрузка!$A$2:$A$999)/$A12)),IF((LEFTB($B12,4)=LEFTB(выгрузка!$B$2:$B$999,4))*(выгрузка!$D$2:$D$999&lt;0)*($G12=выгрузка!$G$2:$G$999)*(SUMIF(AB$1:AB11,ROW($2:$999),AF$1:AF11)+SUMIF(AH$1:AH11,ROW($2:$999),AL$1:AL11)+SUMIF(V$1:V11,ROW($2:$999),Z$1:Z11)+SUMIF(P$1:P11,ROW($2:$999),T$1:T11)+SUMIF(J$1:J12,ROW($2:$999),N$1:N12)+выгрузка!$D$2:$D$999&lt;0)*(ABS($A12-выгрузка!$A$2:$A$999)/$A12&lt;30%),ABS($A12-выгрузка!$A$2:$A$999)/$A12),)+1,""),"")</f>
        <v>610</v>
      </c>
      <c r="Q12" s="10" t="str">
        <f>IFERROR(INDEX(выгрузка!$B:$B,P12),"")</f>
        <v>350103351891</v>
      </c>
      <c r="R12" s="10" t="str">
        <f>IFERROR(INDEX(выгрузка!$C:$C,P12),"")</f>
        <v>Макароны 365 ДНЕЙ Спираль 400г</v>
      </c>
      <c r="S12" s="11">
        <f>IFERROR(INDEX(выгрузка!$A:$A,P12),)</f>
        <v>9.3999999999999986</v>
      </c>
      <c r="T12" s="9">
        <f>IFERROR(MIN(-SUMIF($J$1:$J12,P12,$N$1:$N12)-SUMIF($P$1:$P11,P12,$T$1:$T11)-SUMIF($V$1:$V11,P12,$Z$1:$Z11)-SUMIF($AB$1:$AB11,P12,$AF$1:$AF11)-SUMIF($AH$1:$AH11,P12,$AL$1:$AL11)-INDEX(выгрузка!$D:$D,P12),TRUNC(($F12-O12)/S12)),)</f>
        <v>72</v>
      </c>
      <c r="U12" s="12">
        <f t="shared" si="3"/>
        <v>676.8</v>
      </c>
      <c r="V12" s="13">
        <f t="array" ref="V12">IFERROR(IF(TRUNC((F12-O12-U12)/A12),MATCH(MIN(IF((LEFTB($B12,4)=LEFTB(выгрузка!$B$2:$B$999,4))*(выгрузка!$D$2:$D$999&lt;0)*($G12=выгрузка!$G$2:$G$999)*(SUMIF(AB$1:AB11,ROW($2:$999),AF$1:AF11)+SUMIF(AH$1:AH11,ROW($2:$999),AL$1:AL11)+SUMIF(V$1:V11,ROW($2:$999),Z$1:Z11)+SUMIF(P$1:P12,ROW($2:$999),T$1:T12)+SUMIF(J$1:J12,ROW($2:$999),N$1:N12)+выгрузка!$D$2:$D$999&lt;0)*(ABS($A12-выгрузка!$A$2:$A$999)/$A12&lt;30%),ABS($A12-выгрузка!$A$2:$A$999)/$A12)),IF((LEFTB($B12,4)=LEFTB(выгрузка!$B$2:$B$999,4))*(выгрузка!$D$2:$D$999&lt;0)*($G12=выгрузка!$G$2:$G$999)*(SUMIF(AB$1:AB11,ROW($2:$999),AF$1:AF11)+SUMIF(AH$1:AH11,ROW($2:$999),AL$1:AL11)+SUMIF(V$1:V11,ROW($2:$999),Z$1:Z11)+SUMIF(P$1:P12,ROW($2:$999),T$1:T12)+SUMIF(J$1:J12,ROW($2:$999),N$1:N12)+выгрузка!$D$2:$D$999&lt;0)*(ABS($A12-выгрузка!$A$2:$A$999)/$A12&lt;30%),ABS($A12-выгрузка!$A$2:$A$999)/$A12),)+1,""),"")</f>
        <v>514</v>
      </c>
      <c r="W12" s="10" t="str">
        <f>IFERROR(INDEX(выгрузка!$B:$B,V12),"")</f>
        <v>350103335385</v>
      </c>
      <c r="X12" s="10" t="str">
        <f>IFERROR(INDEX(выгрузка!$C:$C,V12),"")</f>
        <v>Макароны ЭКСТРА М Спагетти гр. В №4 400г</v>
      </c>
      <c r="Y12" s="11">
        <f>IFERROR(INDEX(выгрузка!$A:$A,V12),)</f>
        <v>9.2941666666666674</v>
      </c>
      <c r="Z12" s="9">
        <f>IFERROR(MIN(-SUMIF($J$1:$J12,V12,$N$1:$N12)-SUMIF($P$1:$P12,V12,$T$1:$T12)-SUMIF($V$1:$V11,V12,$Z$1:$Z11)-SUMIF($AB$1:$AB11,V12,$AF$1:$AF11)-SUMIF($AH$1:$AH11,V12,$AL$1:$AL11)-INDEX(выгрузка!$D:$D,V12),TRUNC(($F12-O12-U12)/Y12)),)</f>
        <v>24</v>
      </c>
      <c r="AA12" s="12">
        <f t="shared" si="4"/>
        <v>223.06</v>
      </c>
      <c r="AB12" s="13">
        <f t="array" ref="AB12">IFERROR(IF(TRUNC((F12-O12-U12-AA12)/A12),MATCH(MIN(IF((LEFTB($B12,4)=LEFTB(выгрузка!$B$2:$B$999,4))*(выгрузка!$D$2:$D$999&lt;0)*($G12=выгрузка!$G$2:$G$999)*(SUMIF(AB$1:AB11,ROW($2:$999),AF$1:AF11)+SUMIF(AH$1:AH11,ROW($2:$999),AL$1:AL11)+SUMIF(V$1:V12,ROW($2:$999),Z$1:Z12)+SUMIF(P$1:P12,ROW($2:$999),T$1:T12)+SUMIF(J$1:J12,ROW($2:$999),N$1:N12)+выгрузка!$D$2:$D$999&lt;0)*(ABS($A12-выгрузка!$A$2:$A$999)/$A12&lt;30%),ABS($A12-выгрузка!$A$2:$A$999)/$A12)),IF((LEFTB($B12,4)=LEFTB(выгрузка!$B$2:$B$999,4))*(выгрузка!$D$2:$D$999&lt;0)*($G12=выгрузка!$G$2:$G$999)*(SUMIF(AB$1:AB11,ROW($2:$999),AF$1:AF11)+SUMIF(AH$1:AH11,ROW($2:$999),AL$1:AL11)+SUMIF(V$1:V12,ROW($2:$999),Z$1:Z12)+SUMIF(P$1:P12,ROW($2:$999),T$1:T12)+SUMIF(J$1:J12,ROW($2:$999),N$1:N12)+выгрузка!$D$2:$D$999&lt;0)*(ABS($A12-выгрузка!$A$2:$A$999)/$A12&lt;30%),ABS($A12-выгрузка!$A$2:$A$999)/$A12),)+1,""),"")</f>
        <v>513</v>
      </c>
      <c r="AC12" s="10" t="str">
        <f>IFERROR(INDEX(выгрузка!$B:$B,AB12),"")</f>
        <v>350103335293</v>
      </c>
      <c r="AD12" s="10" t="str">
        <f>IFERROR(INDEX(выгрузка!$C:$C,AB12),"")</f>
        <v>Макароны ЭКСТРА М Спиральки гр. В 400г</v>
      </c>
      <c r="AE12" s="11">
        <f>IFERROR(INDEX(выгрузка!$A:$A,AB12),)</f>
        <v>9.2612500000000004</v>
      </c>
      <c r="AF12" s="9">
        <f>IFERROR(MIN(-SUMIF($J$1:$J12,AB12,$N$1:$N12)-SUMIF($P$1:$P12,AB12,$T$1:$T12)-SUMIF($V$1:$V12,AB12,$Z$1:$Z12)-SUMIF($AB$1:$AB11,AB12,$AF$1:$AF11)-SUMIF($AH$1:$AH11,AB12,$AL$1:$AL11)-INDEX(выгрузка!$D:$D,AB12),TRUNC(($F12-O12-U12-AA12)/AE12)),)</f>
        <v>24</v>
      </c>
      <c r="AG12" s="12">
        <f t="shared" si="5"/>
        <v>222.27</v>
      </c>
      <c r="AH12" s="13">
        <f t="array" ref="AH12">IFERROR(IF(TRUNC((F12-O12-U12-AA12-AG12)/A12),MATCH(MIN(IF((LEFTB($B12,4)=LEFTB(выгрузка!$B$2:$B$999,4))*(выгрузка!$D$2:$D$999&lt;0)*($G12=выгрузка!$G$2:$G$999)*(SUMIF(AB$1:AB12,ROW($2:$999),AF$1:AF12)+SUMIF(AH$1:AH11,ROW($2:$999),AL$1:AL11)+SUMIF(V$1:V12,ROW($2:$999),Z$1:Z12)+SUMIF(P$1:P12,ROW($2:$999),T$1:T12)+SUMIF(J$1:J12,ROW($2:$999),N$1:N12)+выгрузка!$D$2:$D$999&lt;0)*(ABS($A12-выгрузка!$A$2:$A$999)/$A12&lt;30%),ABS($A12-выгрузка!$A$2:$A$999)/$A12)),IF((LEFTB($B12,4)=LEFTB(выгрузка!$B$2:$B$999,4))*(выгрузка!$D$2:$D$999&lt;0)*($G12=выгрузка!$G$2:$G$999)*(SUMIF(AB$1:AB12,ROW($2:$999),AF$1:AF12)+SUMIF(AH$1:AH11,ROW($2:$999),AL$1:AL11)+SUMIF(V$1:V12,ROW($2:$999),Z$1:Z12)+SUMIF(P$1:P12,ROW($2:$999),T$1:T12)+SUMIF(J$1:J12,ROW($2:$999),N$1:N12)+выгрузка!$D$2:$D$999&lt;0)*(ABS($A12-выгрузка!$A$2:$A$999)/$A12&lt;30%),ABS($A12-выгрузка!$A$2:$A$999)/$A12),)+1,""),"")</f>
        <v>603</v>
      </c>
      <c r="AI12" s="10" t="str">
        <f>IFERROR(INDEX(выгрузка!$B:$B,AH12),"")</f>
        <v>350102379838</v>
      </c>
      <c r="AJ12" s="10" t="str">
        <f>IFERROR(INDEX(выгрузка!$C:$C,AH12),"")</f>
        <v>Макароны МАКФА Станичн спирали 400г</v>
      </c>
      <c r="AK12" s="11">
        <f>IFERROR(INDEX(выгрузка!$A:$A,AH12),)</f>
        <v>15.791666666666666</v>
      </c>
      <c r="AL12" s="9">
        <f>IFERROR(MIN(-SUMIF($J$1:$J12,AH12,$N$1:$N12)-SUMIF($P$1:$P12,AH12,$T$1:$T12)-SUMIF($V$1:$V12,AH12,$Z$1:$Z12)-SUMIF($AB$1:$AB12,AH12,$AF$1:$AF12)-SUMIF($AH$1:$AH11,AH12,$AL$1:$AL11)-INDEX(выгрузка!$D:$D,AH12),TRUNC(($F12-O12-U12-AA12-AG12)/AK12)),)</f>
        <v>8</v>
      </c>
      <c r="AM12" s="12">
        <f t="shared" si="6"/>
        <v>126.33333333333333</v>
      </c>
    </row>
  </sheetData>
  <conditionalFormatting sqref="H2:H12">
    <cfRule type="cellIs" dxfId="5" priority="2" operator="equal">
      <formula>"перекрыт"</formula>
    </cfRule>
  </conditionalFormatting>
  <conditionalFormatting sqref="H2:H12">
    <cfRule type="cellIs" dxfId="4" priority="1" operator="equal">
      <formula>"частично"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выгрузка</vt:lpstr>
      <vt:lpstr>излишки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WebAS</dc:creator>
  <cp:lastModifiedBy>Белых</cp:lastModifiedBy>
  <cp:revision>1</cp:revision>
  <dcterms:created xsi:type="dcterms:W3CDTF">2018-05-03T12:12:55Z</dcterms:created>
  <dcterms:modified xsi:type="dcterms:W3CDTF">2018-05-10T16:49:51Z</dcterms:modified>
</cp:coreProperties>
</file>