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0695" activeTab="1"/>
  </bookViews>
  <sheets>
    <sheet name="выгрузка" sheetId="1" r:id="rId1"/>
    <sheet name="излишки" sheetId="4" r:id="rId2"/>
  </sheets>
  <definedNames>
    <definedName name="_xlnm._FilterDatabase" localSheetId="0" hidden="1">выгрузка!$A$1:$G$11</definedName>
  </definedNames>
  <calcPr calcId="145621"/>
</workbook>
</file>

<file path=xl/calcChain.xml><?xml version="1.0" encoding="utf-8"?>
<calcChain xmlns="http://schemas.openxmlformats.org/spreadsheetml/2006/main">
  <c r="A3" i="4" l="1" a="1"/>
  <c r="A3" i="4" s="1"/>
  <c r="B3" i="4" a="1"/>
  <c r="B3" i="4" s="1"/>
  <c r="C3" i="4" a="1"/>
  <c r="C3" i="4" s="1"/>
  <c r="D3" i="4" a="1"/>
  <c r="D3" i="4" s="1"/>
  <c r="E3" i="4" a="1"/>
  <c r="E3" i="4" s="1"/>
  <c r="F3" i="4" a="1"/>
  <c r="F3" i="4" s="1"/>
  <c r="G3" i="4" a="1"/>
  <c r="G3" i="4" s="1"/>
  <c r="A4" i="4" a="1"/>
  <c r="A4" i="4" s="1"/>
  <c r="B4" i="4" a="1"/>
  <c r="B4" i="4" s="1"/>
  <c r="C4" i="4" a="1"/>
  <c r="C4" i="4" s="1"/>
  <c r="D4" i="4" a="1"/>
  <c r="D4" i="4" s="1"/>
  <c r="E4" i="4" a="1"/>
  <c r="E4" i="4" s="1"/>
  <c r="F4" i="4" a="1"/>
  <c r="F4" i="4" s="1"/>
  <c r="G4" i="4" a="1"/>
  <c r="G4" i="4" s="1"/>
  <c r="A5" i="4" a="1"/>
  <c r="A5" i="4" s="1"/>
  <c r="B5" i="4" a="1"/>
  <c r="B5" i="4" s="1"/>
  <c r="C5" i="4" a="1"/>
  <c r="C5" i="4" s="1"/>
  <c r="D5" i="4" a="1"/>
  <c r="D5" i="4" s="1"/>
  <c r="E5" i="4" a="1"/>
  <c r="E5" i="4" s="1"/>
  <c r="F5" i="4" a="1"/>
  <c r="F5" i="4" s="1"/>
  <c r="G5" i="4" a="1"/>
  <c r="G5" i="4" s="1"/>
  <c r="A6" i="4" a="1"/>
  <c r="A6" i="4" s="1"/>
  <c r="B6" i="4" a="1"/>
  <c r="B6" i="4" s="1"/>
  <c r="C6" i="4" a="1"/>
  <c r="C6" i="4" s="1"/>
  <c r="D6" i="4" a="1"/>
  <c r="D6" i="4" s="1"/>
  <c r="E6" i="4" a="1"/>
  <c r="E6" i="4" s="1"/>
  <c r="F6" i="4" a="1"/>
  <c r="F6" i="4" s="1"/>
  <c r="G6" i="4" a="1"/>
  <c r="G6" i="4" s="1"/>
  <c r="A7" i="4" a="1"/>
  <c r="A7" i="4" s="1"/>
  <c r="B7" i="4" a="1"/>
  <c r="B7" i="4" s="1"/>
  <c r="C7" i="4" a="1"/>
  <c r="C7" i="4" s="1"/>
  <c r="D7" i="4" a="1"/>
  <c r="D7" i="4" s="1"/>
  <c r="E7" i="4" a="1"/>
  <c r="E7" i="4" s="1"/>
  <c r="F7" i="4" a="1"/>
  <c r="F7" i="4" s="1"/>
  <c r="G7" i="4" a="1"/>
  <c r="G7" i="4" s="1"/>
  <c r="A8" i="4" a="1"/>
  <c r="A8" i="4" s="1"/>
  <c r="B8" i="4" a="1"/>
  <c r="B8" i="4" s="1"/>
  <c r="C8" i="4" a="1"/>
  <c r="C8" i="4" s="1"/>
  <c r="D8" i="4" a="1"/>
  <c r="D8" i="4" s="1"/>
  <c r="E8" i="4" a="1"/>
  <c r="E8" i="4" s="1"/>
  <c r="F8" i="4" a="1"/>
  <c r="F8" i="4" s="1"/>
  <c r="G8" i="4" a="1"/>
  <c r="G8" i="4" s="1"/>
  <c r="A9" i="4" a="1"/>
  <c r="A9" i="4" s="1"/>
  <c r="B9" i="4" a="1"/>
  <c r="B9" i="4" s="1"/>
  <c r="C9" i="4" a="1"/>
  <c r="C9" i="4" s="1"/>
  <c r="D9" i="4" a="1"/>
  <c r="D9" i="4" s="1"/>
  <c r="E9" i="4" a="1"/>
  <c r="E9" i="4" s="1"/>
  <c r="F9" i="4" a="1"/>
  <c r="F9" i="4" s="1"/>
  <c r="G9" i="4" a="1"/>
  <c r="G9" i="4" s="1"/>
  <c r="A10" i="4" a="1"/>
  <c r="A10" i="4" s="1"/>
  <c r="B10" i="4" a="1"/>
  <c r="B10" i="4" s="1"/>
  <c r="C10" i="4" a="1"/>
  <c r="C10" i="4" s="1"/>
  <c r="D10" i="4" a="1"/>
  <c r="D10" i="4" s="1"/>
  <c r="E10" i="4" a="1"/>
  <c r="E10" i="4" s="1"/>
  <c r="F10" i="4" a="1"/>
  <c r="F10" i="4" s="1"/>
  <c r="G10" i="4" a="1"/>
  <c r="G10" i="4" s="1"/>
  <c r="A11" i="4" a="1"/>
  <c r="A11" i="4" s="1"/>
  <c r="B11" i="4" a="1"/>
  <c r="B11" i="4" s="1"/>
  <c r="C11" i="4" a="1"/>
  <c r="C11" i="4" s="1"/>
  <c r="D11" i="4" a="1"/>
  <c r="D11" i="4" s="1"/>
  <c r="E11" i="4" a="1"/>
  <c r="E11" i="4" s="1"/>
  <c r="F11" i="4" a="1"/>
  <c r="F11" i="4" s="1"/>
  <c r="G11" i="4" a="1"/>
  <c r="G11" i="4" s="1"/>
  <c r="A12" i="4" a="1"/>
  <c r="A12" i="4" s="1"/>
  <c r="B12" i="4" a="1"/>
  <c r="B12" i="4" s="1"/>
  <c r="C12" i="4" a="1"/>
  <c r="C12" i="4" s="1"/>
  <c r="D12" i="4" a="1"/>
  <c r="D12" i="4" s="1"/>
  <c r="E12" i="4" a="1"/>
  <c r="E12" i="4" s="1"/>
  <c r="F12" i="4" a="1"/>
  <c r="F12" i="4" s="1"/>
  <c r="G12" i="4" a="1"/>
  <c r="G12" i="4" s="1"/>
  <c r="G2" i="4" a="1"/>
  <c r="G2" i="4" s="1"/>
  <c r="F2" i="4" a="1"/>
  <c r="F2" i="4" s="1"/>
  <c r="E2" i="4" a="1"/>
  <c r="E2" i="4" s="1"/>
  <c r="D2" i="4" a="1"/>
  <c r="D2" i="4" s="1"/>
  <c r="C2" i="4" a="1"/>
  <c r="C2" i="4" s="1"/>
  <c r="B2" i="4" a="1"/>
  <c r="B2" i="4" s="1"/>
  <c r="A2" i="4" a="1"/>
  <c r="A2" i="4" s="1"/>
  <c r="J2" i="4" l="1" a="1"/>
  <c r="J2" i="4" s="1"/>
  <c r="K2" i="4" l="1"/>
  <c r="L2" i="4"/>
  <c r="M2" i="4"/>
  <c r="N2" i="4" s="1"/>
  <c r="O2" i="4" l="1"/>
  <c r="P2" i="4" l="1" a="1"/>
  <c r="P2" i="4" s="1"/>
  <c r="R2" i="4" l="1"/>
  <c r="S2" i="4"/>
  <c r="T2" i="4" s="1"/>
  <c r="Q2" i="4"/>
  <c r="U2" i="4" l="1"/>
  <c r="V2" i="4" s="1" a="1"/>
  <c r="V2" i="4" s="1"/>
  <c r="X2" i="4" l="1"/>
  <c r="W2" i="4"/>
  <c r="Y2" i="4"/>
  <c r="Z2" i="4" l="1"/>
  <c r="AA2" i="4" s="1"/>
  <c r="I2" i="4" l="1"/>
  <c r="H2" i="4" s="1"/>
  <c r="AB2" i="4" a="1"/>
  <c r="AB2" i="4" s="1"/>
  <c r="AE2" i="4" l="1"/>
  <c r="AF2" i="4" s="1"/>
  <c r="AD2" i="4"/>
  <c r="AC2" i="4"/>
  <c r="AG2" i="4" l="1"/>
  <c r="AH2" i="4" s="1" a="1"/>
  <c r="AH2" i="4" s="1"/>
  <c r="J3" i="4" s="1" a="1"/>
  <c r="J3" i="4" s="1"/>
  <c r="K3" i="4" l="1"/>
  <c r="M3" i="4"/>
  <c r="N3" i="4" s="1"/>
  <c r="L3" i="4"/>
  <c r="AK2" i="4"/>
  <c r="AL2" i="4" s="1"/>
  <c r="AI2" i="4"/>
  <c r="AJ2" i="4"/>
  <c r="O3" i="4" l="1"/>
  <c r="AM2" i="4"/>
  <c r="P3" i="4" l="1" a="1"/>
  <c r="P3" i="4" s="1"/>
  <c r="R3" i="4" l="1"/>
  <c r="Q3" i="4"/>
  <c r="S3" i="4"/>
  <c r="T3" i="4" l="1"/>
  <c r="U3" i="4" s="1"/>
  <c r="V3" i="4" l="1" a="1"/>
  <c r="V3" i="4" s="1"/>
  <c r="W3" i="4" l="1"/>
  <c r="Y3" i="4"/>
  <c r="Z3" i="4" s="1"/>
  <c r="X3" i="4"/>
  <c r="AA3" i="4" l="1"/>
  <c r="I3" i="4" s="1"/>
  <c r="AB3" i="4" l="1" a="1"/>
  <c r="AB3" i="4" s="1"/>
  <c r="H3" i="4"/>
  <c r="AD3" i="4" l="1"/>
  <c r="AC3" i="4"/>
  <c r="AE3" i="4"/>
  <c r="AF3" i="4" l="1"/>
  <c r="AG3" i="4" s="1"/>
  <c r="AH3" i="4" s="1" a="1"/>
  <c r="AH3" i="4" s="1"/>
  <c r="AI3" i="4" l="1"/>
  <c r="AK3" i="4"/>
  <c r="AL3" i="4" s="1"/>
  <c r="J4" i="4" s="1" a="1"/>
  <c r="J4" i="4" s="1"/>
  <c r="AJ3" i="4"/>
  <c r="AM3" i="4" l="1"/>
  <c r="L4" i="4"/>
  <c r="K4" i="4"/>
  <c r="M4" i="4"/>
  <c r="N4" i="4" l="1"/>
  <c r="O4" i="4" s="1"/>
  <c r="P4" i="4" l="1" a="1"/>
  <c r="P4" i="4" s="1"/>
  <c r="Q4" i="4" l="1"/>
  <c r="S4" i="4"/>
  <c r="T4" i="4" s="1"/>
  <c r="R4" i="4"/>
  <c r="U4" i="4" l="1"/>
  <c r="V4" i="4" l="1" a="1"/>
  <c r="V4" i="4" s="1"/>
  <c r="X4" i="4" l="1"/>
  <c r="W4" i="4"/>
  <c r="Y4" i="4"/>
  <c r="Z4" i="4" l="1"/>
  <c r="AA4" i="4" s="1"/>
  <c r="I4" i="4" s="1"/>
  <c r="H4" i="4" l="1"/>
  <c r="AB4" i="4" a="1"/>
  <c r="AB4" i="4" s="1"/>
  <c r="AC4" i="4" l="1"/>
  <c r="AE4" i="4"/>
  <c r="AF4" i="4" s="1"/>
  <c r="AD4" i="4"/>
  <c r="AG4" i="4" l="1"/>
  <c r="AH4" i="4" s="1" a="1"/>
  <c r="AH4" i="4" s="1"/>
  <c r="AJ4" i="4" l="1"/>
  <c r="AI4" i="4"/>
  <c r="AK4" i="4"/>
  <c r="J5" i="4" a="1"/>
  <c r="J5" i="4" s="1"/>
  <c r="AL4" i="4" l="1"/>
  <c r="AM4" i="4" s="1"/>
  <c r="K5" i="4"/>
  <c r="M5" i="4"/>
  <c r="N5" i="4" s="1"/>
  <c r="L5" i="4"/>
  <c r="O5" i="4" l="1"/>
  <c r="P5" i="4" l="1" a="1"/>
  <c r="P5" i="4" s="1"/>
  <c r="R5" i="4" l="1"/>
  <c r="Q5" i="4"/>
  <c r="S5" i="4"/>
  <c r="T5" i="4" l="1"/>
  <c r="U5" i="4" s="1"/>
  <c r="V5" i="4" l="1" a="1"/>
  <c r="V5" i="4" s="1"/>
  <c r="W5" i="4" l="1"/>
  <c r="Y5" i="4"/>
  <c r="Z5" i="4" s="1"/>
  <c r="X5" i="4"/>
  <c r="AA5" i="4" l="1"/>
  <c r="I5" i="4" s="1"/>
  <c r="H5" i="4" l="1"/>
  <c r="AB5" i="4" a="1"/>
  <c r="AB5" i="4" s="1"/>
  <c r="AD5" i="4" l="1"/>
  <c r="AC5" i="4"/>
  <c r="AE5" i="4"/>
  <c r="AF5" i="4" l="1"/>
  <c r="AG5" i="4" s="1"/>
  <c r="AH5" i="4" s="1" a="1"/>
  <c r="AH5" i="4" s="1"/>
  <c r="AI5" i="4" l="1"/>
  <c r="AK5" i="4"/>
  <c r="AL5" i="4" s="1"/>
  <c r="AJ5" i="4"/>
  <c r="J6" i="4" a="1"/>
  <c r="J6" i="4" s="1"/>
  <c r="AM5" i="4" l="1"/>
  <c r="L6" i="4"/>
  <c r="K6" i="4"/>
  <c r="M6" i="4"/>
  <c r="N6" i="4" l="1"/>
  <c r="O6" i="4" s="1"/>
  <c r="P6" i="4" l="1" a="1"/>
  <c r="P6" i="4" s="1"/>
  <c r="Q6" i="4" l="1"/>
  <c r="S6" i="4"/>
  <c r="T6" i="4" s="1"/>
  <c r="R6" i="4"/>
  <c r="U6" i="4" l="1"/>
  <c r="V6" i="4" l="1" a="1"/>
  <c r="V6" i="4" s="1"/>
  <c r="X6" i="4" l="1"/>
  <c r="W6" i="4"/>
  <c r="Y6" i="4"/>
  <c r="Z6" i="4" l="1"/>
  <c r="AA6" i="4" s="1"/>
  <c r="I6" i="4" s="1"/>
  <c r="AB6" i="4" l="1" a="1"/>
  <c r="AB6" i="4" s="1"/>
  <c r="H6" i="4"/>
  <c r="AC6" i="4" l="1"/>
  <c r="AE6" i="4"/>
  <c r="AD6" i="4"/>
  <c r="AF6" i="4"/>
  <c r="AG6" i="4" l="1"/>
  <c r="AH6" i="4" s="1" a="1"/>
  <c r="AH6" i="4" s="1"/>
  <c r="AJ6" i="4" l="1"/>
  <c r="AI6" i="4"/>
  <c r="AK6" i="4"/>
  <c r="AL6" i="4" l="1"/>
  <c r="AM6" i="4" l="1"/>
  <c r="J7" i="4" a="1"/>
  <c r="J7" i="4" s="1"/>
  <c r="K7" i="4" l="1"/>
  <c r="M7" i="4"/>
  <c r="N7" i="4" s="1"/>
  <c r="L7" i="4"/>
  <c r="O7" i="4" l="1"/>
  <c r="P7" i="4" s="1" a="1"/>
  <c r="P7" i="4" s="1"/>
  <c r="R7" i="4" s="1"/>
  <c r="S7" i="4" l="1"/>
  <c r="T7" i="4" s="1"/>
  <c r="U7" i="4" s="1"/>
  <c r="Q7" i="4"/>
  <c r="V7" i="4" l="1" a="1"/>
  <c r="V7" i="4" s="1"/>
  <c r="W7" i="4" l="1"/>
  <c r="Y7" i="4"/>
  <c r="Z7" i="4" s="1"/>
  <c r="X7" i="4"/>
  <c r="AA7" i="4" l="1"/>
  <c r="I7" i="4" s="1"/>
  <c r="AB7" i="4" l="1" a="1"/>
  <c r="AB7" i="4" s="1"/>
  <c r="H7" i="4"/>
  <c r="AD7" i="4" l="1"/>
  <c r="AC7" i="4"/>
  <c r="AE7" i="4"/>
  <c r="AF7" i="4" l="1"/>
  <c r="AG7" i="4" s="1"/>
  <c r="AH7" i="4" s="1" a="1"/>
  <c r="AH7" i="4" s="1"/>
  <c r="AJ7" i="4" l="1"/>
  <c r="AK7" i="4"/>
  <c r="AL7" i="4" s="1"/>
  <c r="AI7" i="4"/>
  <c r="J8" i="4" a="1"/>
  <c r="J8" i="4" s="1"/>
  <c r="K8" i="4" l="1"/>
  <c r="M8" i="4"/>
  <c r="N8" i="4" s="1"/>
  <c r="L8" i="4"/>
  <c r="AM7" i="4"/>
  <c r="O8" i="4" l="1"/>
  <c r="P8" i="4" l="1" a="1"/>
  <c r="P8" i="4" s="1"/>
  <c r="R8" i="4" l="1"/>
  <c r="Q8" i="4"/>
  <c r="S8" i="4"/>
  <c r="T8" i="4" l="1"/>
  <c r="U8" i="4" s="1"/>
  <c r="V8" i="4" l="1" a="1"/>
  <c r="V8" i="4" s="1"/>
  <c r="W8" i="4" l="1"/>
  <c r="Y8" i="4"/>
  <c r="X8" i="4"/>
  <c r="Z8" i="4"/>
  <c r="AA8" i="4" l="1"/>
  <c r="I8" i="4" s="1"/>
  <c r="H8" i="4" l="1"/>
  <c r="AB8" i="4" a="1"/>
  <c r="AB8" i="4" s="1"/>
  <c r="AD8" i="4" l="1"/>
  <c r="AE8" i="4"/>
  <c r="AF8" i="4" s="1"/>
  <c r="AC8" i="4"/>
  <c r="AG8" i="4" l="1"/>
  <c r="AH8" i="4" s="1" a="1"/>
  <c r="AH8" i="4" s="1"/>
  <c r="AI8" i="4" l="1"/>
  <c r="AK8" i="4"/>
  <c r="AL8" i="4" s="1"/>
  <c r="AJ8" i="4"/>
  <c r="J9" i="4" a="1"/>
  <c r="J9" i="4" s="1"/>
  <c r="AM8" i="4" l="1"/>
  <c r="L9" i="4"/>
  <c r="K9" i="4"/>
  <c r="M9" i="4"/>
  <c r="N9" i="4" l="1"/>
  <c r="O9" i="4" s="1"/>
  <c r="P9" i="4" l="1" a="1"/>
  <c r="P9" i="4" s="1"/>
  <c r="Q9" i="4" l="1"/>
  <c r="S9" i="4"/>
  <c r="T9" i="4" s="1"/>
  <c r="R9" i="4"/>
  <c r="U9" i="4" l="1"/>
  <c r="V9" i="4" l="1" a="1"/>
  <c r="V9" i="4" s="1"/>
  <c r="X9" i="4" l="1"/>
  <c r="Y9" i="4"/>
  <c r="Z9" i="4" s="1"/>
  <c r="W9" i="4"/>
  <c r="AA9" i="4" l="1"/>
  <c r="I9" i="4" s="1"/>
  <c r="AB9" i="4" l="1" a="1"/>
  <c r="AB9" i="4" s="1"/>
  <c r="H9" i="4"/>
  <c r="AC9" i="4" l="1"/>
  <c r="AE9" i="4"/>
  <c r="AF9" i="4"/>
  <c r="AD9" i="4"/>
  <c r="AG9" i="4" l="1"/>
  <c r="AH9" i="4" s="1" a="1"/>
  <c r="AH9" i="4" s="1"/>
  <c r="AJ9" i="4" l="1"/>
  <c r="AI9" i="4"/>
  <c r="AK9" i="4"/>
  <c r="AL9" i="4" l="1"/>
  <c r="J10" i="4" s="1" a="1"/>
  <c r="J10" i="4" s="1"/>
  <c r="K10" i="4" l="1"/>
  <c r="M10" i="4"/>
  <c r="N10" i="4" s="1"/>
  <c r="L10" i="4"/>
  <c r="AM9" i="4"/>
  <c r="O10" i="4" l="1"/>
  <c r="P10" i="4" l="1" a="1"/>
  <c r="P10" i="4" s="1"/>
  <c r="R10" i="4" l="1"/>
  <c r="S10" i="4"/>
  <c r="T10" i="4" s="1"/>
  <c r="Q10" i="4"/>
  <c r="U10" i="4" l="1"/>
  <c r="V10" i="4" l="1" a="1"/>
  <c r="V10" i="4" s="1"/>
  <c r="W10" i="4" l="1"/>
  <c r="Y10" i="4"/>
  <c r="Z10" i="4"/>
  <c r="X10" i="4"/>
  <c r="AA10" i="4" l="1"/>
  <c r="I10" i="4" s="1"/>
  <c r="AB10" i="4" l="1" a="1"/>
  <c r="AB10" i="4" s="1"/>
  <c r="H10" i="4"/>
  <c r="AD10" i="4" l="1"/>
  <c r="AC10" i="4"/>
  <c r="AE10" i="4"/>
  <c r="AF10" i="4" l="1"/>
  <c r="AG10" i="4" s="1"/>
  <c r="AH10" i="4" s="1" a="1"/>
  <c r="AH10" i="4" s="1"/>
  <c r="AI10" i="4" l="1"/>
  <c r="AK10" i="4"/>
  <c r="AJ10" i="4"/>
  <c r="AL10" i="4"/>
  <c r="J11" i="4" a="1"/>
  <c r="J11" i="4" s="1"/>
  <c r="AM10" i="4" l="1"/>
  <c r="L11" i="4"/>
  <c r="M11" i="4"/>
  <c r="K11" i="4"/>
  <c r="N11" i="4" l="1"/>
  <c r="O11" i="4" s="1"/>
  <c r="P11" i="4" l="1" a="1"/>
  <c r="P11" i="4" s="1"/>
  <c r="Q11" i="4" l="1"/>
  <c r="S11" i="4"/>
  <c r="T11" i="4"/>
  <c r="R11" i="4"/>
  <c r="U11" i="4" l="1"/>
  <c r="V11" i="4" l="1" a="1"/>
  <c r="V11" i="4" s="1"/>
  <c r="X11" i="4" l="1"/>
  <c r="W11" i="4"/>
  <c r="Y11" i="4"/>
  <c r="Z11" i="4" l="1"/>
  <c r="AA11" i="4" s="1"/>
  <c r="I11" i="4" s="1"/>
  <c r="AB11" i="4" l="1" a="1"/>
  <c r="AB11" i="4" s="1"/>
  <c r="H11" i="4"/>
  <c r="AC11" i="4" l="1"/>
  <c r="AE11" i="4"/>
  <c r="AF11" i="4" s="1"/>
  <c r="AD11" i="4"/>
  <c r="AG11" i="4" l="1"/>
  <c r="AH11" i="4" s="1" a="1"/>
  <c r="AH11" i="4" s="1"/>
  <c r="AJ11" i="4" l="1"/>
  <c r="AK11" i="4"/>
  <c r="AL11" i="4" s="1"/>
  <c r="AI11" i="4"/>
  <c r="J12" i="4" a="1"/>
  <c r="J12" i="4" s="1"/>
  <c r="K12" i="4" l="1"/>
  <c r="M12" i="4"/>
  <c r="N12" i="4" s="1"/>
  <c r="L12" i="4"/>
  <c r="AM11" i="4"/>
  <c r="O12" i="4" l="1"/>
  <c r="P12" i="4" l="1" a="1"/>
  <c r="P12" i="4" s="1"/>
  <c r="R12" i="4" l="1"/>
  <c r="Q12" i="4"/>
  <c r="S12" i="4"/>
  <c r="T12" i="4" l="1"/>
  <c r="U12" i="4" s="1"/>
  <c r="V12" i="4" l="1" a="1"/>
  <c r="V12" i="4" s="1"/>
  <c r="W12" i="4" l="1"/>
  <c r="Y12" i="4"/>
  <c r="Z12" i="4" s="1"/>
  <c r="X12" i="4"/>
  <c r="AA12" i="4" l="1"/>
  <c r="I12" i="4" s="1"/>
  <c r="AB12" i="4" l="1" a="1"/>
  <c r="AB12" i="4" s="1"/>
  <c r="H12" i="4"/>
  <c r="AD12" i="4" l="1"/>
  <c r="AE12" i="4"/>
  <c r="AC12" i="4"/>
  <c r="AF12" i="4"/>
  <c r="AG12" i="4" l="1"/>
  <c r="AH12" i="4" s="1" a="1"/>
  <c r="AH12" i="4" s="1"/>
  <c r="I538" i="1" l="1"/>
  <c r="I504" i="1"/>
  <c r="I437" i="1"/>
  <c r="I221" i="1"/>
  <c r="I181" i="1"/>
  <c r="I520" i="1"/>
  <c r="I91" i="1"/>
  <c r="I214" i="1"/>
  <c r="I255" i="1"/>
  <c r="I547" i="1"/>
  <c r="I471" i="1"/>
  <c r="I408" i="1"/>
  <c r="I469" i="1"/>
  <c r="I297" i="1"/>
  <c r="I321" i="1"/>
  <c r="I552" i="1"/>
  <c r="I27" i="1"/>
  <c r="I329" i="1"/>
  <c r="I223" i="1"/>
  <c r="I515" i="1"/>
  <c r="I367" i="1"/>
  <c r="I383" i="1"/>
  <c r="I83" i="1"/>
  <c r="I222" i="1"/>
  <c r="I259" i="1"/>
  <c r="I623" i="1"/>
  <c r="I115" i="1"/>
  <c r="I374" i="1"/>
  <c r="I351" i="1"/>
  <c r="I639" i="1"/>
  <c r="I596" i="1"/>
  <c r="I633" i="1"/>
  <c r="I417" i="1"/>
  <c r="I197" i="1"/>
  <c r="I164" i="1"/>
  <c r="I495" i="1"/>
  <c r="I433" i="1"/>
  <c r="I229" i="1"/>
  <c r="I179" i="1"/>
  <c r="I430" i="1"/>
  <c r="I578" i="1"/>
  <c r="I409" i="1"/>
  <c r="I271" i="1"/>
  <c r="I6" i="1"/>
  <c r="I632" i="1"/>
  <c r="I18" i="1"/>
  <c r="I322" i="1"/>
  <c r="I21" i="1"/>
  <c r="I648" i="1"/>
  <c r="I177" i="1"/>
  <c r="I418" i="1"/>
  <c r="I216" i="1"/>
  <c r="I451" i="1"/>
  <c r="I499" i="1"/>
  <c r="I536" i="1"/>
  <c r="I82" i="1"/>
  <c r="I370" i="1"/>
  <c r="I53" i="1"/>
  <c r="I371" i="1"/>
  <c r="I114" i="1"/>
  <c r="I386" i="1"/>
  <c r="I184" i="1"/>
  <c r="I643" i="1"/>
  <c r="I395" i="1"/>
  <c r="I427" i="1"/>
  <c r="I170" i="1"/>
  <c r="I422" i="1"/>
  <c r="I220" i="1"/>
  <c r="I48" i="1"/>
  <c r="I201" i="1"/>
  <c r="I502" i="1"/>
  <c r="I312" i="1"/>
  <c r="I105" i="1"/>
  <c r="I439" i="1"/>
  <c r="I291" i="1"/>
  <c r="I147" i="1"/>
  <c r="I298" i="1"/>
  <c r="I303" i="1"/>
  <c r="I25" i="1"/>
  <c r="I10" i="1"/>
  <c r="I330" i="1"/>
  <c r="I440" i="1"/>
  <c r="I94" i="1"/>
  <c r="I456" i="1"/>
  <c r="I211" i="1"/>
  <c r="I483" i="1"/>
  <c r="I334" i="1"/>
  <c r="I36" i="1"/>
  <c r="I151" i="1"/>
  <c r="I593" i="1"/>
  <c r="I309" i="1"/>
  <c r="I486" i="1"/>
  <c r="I296" i="1"/>
  <c r="I175" i="1"/>
  <c r="I341" i="1"/>
  <c r="I570" i="1"/>
  <c r="I39" i="1"/>
  <c r="I169" i="1"/>
  <c r="I521" i="1"/>
  <c r="I257" i="1"/>
  <c r="I106" i="1"/>
  <c r="I518" i="1"/>
  <c r="I328" i="1"/>
  <c r="I239" i="1"/>
  <c r="I226" i="1"/>
  <c r="I534" i="1"/>
  <c r="I344" i="1"/>
  <c r="I137" i="1"/>
  <c r="I489" i="1"/>
  <c r="I130" i="1"/>
  <c r="I250" i="1"/>
  <c r="I558" i="1"/>
  <c r="I47" i="1"/>
  <c r="I173" i="1"/>
  <c r="I533" i="1"/>
  <c r="I574" i="1"/>
  <c r="I38" i="1"/>
  <c r="I84" i="1"/>
  <c r="I613" i="1"/>
  <c r="I326" i="1"/>
  <c r="I388" i="1"/>
  <c r="I458" i="1"/>
  <c r="I272" i="1"/>
  <c r="I77" i="1"/>
  <c r="I399" i="1"/>
  <c r="I474" i="1"/>
  <c r="I300" i="1"/>
  <c r="I93" i="1"/>
  <c r="I248" i="1"/>
  <c r="I563" i="1"/>
  <c r="I278" i="1"/>
  <c r="I579" i="1"/>
  <c r="I509" i="1"/>
  <c r="I376" i="1"/>
  <c r="I618" i="1"/>
  <c r="I135" i="1"/>
  <c r="I264" i="1"/>
  <c r="I392" i="1"/>
  <c r="I389" i="1"/>
  <c r="I126" i="1"/>
  <c r="I128" i="1"/>
  <c r="I281" i="1"/>
  <c r="I484" i="1"/>
  <c r="I194" i="1"/>
  <c r="I282" i="1"/>
  <c r="I30" i="1"/>
  <c r="I340" i="1"/>
  <c r="I424" i="1"/>
  <c r="I357" i="1"/>
  <c r="I62" i="1"/>
  <c r="I96" i="1"/>
  <c r="I617" i="1"/>
  <c r="I420" i="1"/>
  <c r="I436" i="1"/>
  <c r="I385" i="1"/>
  <c r="I132" i="1"/>
  <c r="I401" i="1"/>
  <c r="I253" i="1"/>
  <c r="I468" i="1"/>
  <c r="I590" i="1"/>
  <c r="I566" i="1"/>
  <c r="I605" i="1"/>
  <c r="I382" i="1"/>
  <c r="I155" i="1"/>
  <c r="I416" i="1"/>
  <c r="I231" i="1"/>
  <c r="I441" i="1"/>
  <c r="I171" i="1"/>
  <c r="I56" i="1"/>
  <c r="I71" i="1"/>
  <c r="I360" i="1"/>
  <c r="I133" i="1"/>
  <c r="I493" i="1"/>
  <c r="I273" i="1"/>
  <c r="I466" i="1"/>
  <c r="I149" i="1"/>
  <c r="I573" i="1"/>
  <c r="I266" i="1"/>
  <c r="I550" i="1"/>
  <c r="I356" i="1"/>
  <c r="I121" i="1"/>
  <c r="I37" i="1"/>
  <c r="I2" i="1"/>
  <c r="I349" i="1"/>
  <c r="I498" i="1"/>
  <c r="I12" i="1"/>
  <c r="I541" i="1"/>
  <c r="I202" i="1"/>
  <c r="I517" i="1"/>
  <c r="I57" i="1"/>
  <c r="I55" i="1"/>
  <c r="I545" i="1"/>
  <c r="I87" i="1"/>
  <c r="I625" i="1"/>
  <c r="I594" i="1"/>
  <c r="I276" i="1"/>
  <c r="I423" i="1"/>
  <c r="I185" i="1"/>
  <c r="I113" i="1"/>
  <c r="I592" i="1"/>
  <c r="I318" i="1"/>
  <c r="I92" i="1"/>
  <c r="I5" i="1"/>
  <c r="I597" i="1"/>
  <c r="I166" i="1"/>
  <c r="I377" i="1"/>
  <c r="I207" i="1"/>
  <c r="I525" i="1"/>
  <c r="I630" i="1"/>
  <c r="I403" i="1"/>
  <c r="I286" i="1"/>
  <c r="I144" i="1"/>
  <c r="I31" i="1"/>
  <c r="I428" i="1"/>
  <c r="I523" i="1"/>
  <c r="I60" i="1"/>
  <c r="I565" i="1"/>
  <c r="I219" i="1"/>
  <c r="I519" i="1"/>
  <c r="I492" i="1"/>
  <c r="I425" i="1"/>
  <c r="I235" i="1"/>
  <c r="I599" i="1"/>
  <c r="I572" i="1"/>
  <c r="I67" i="1"/>
  <c r="I353" i="1"/>
  <c r="I308" i="1"/>
  <c r="I124" i="1"/>
  <c r="I285" i="1"/>
  <c r="I524" i="1"/>
  <c r="I457" i="1"/>
  <c r="I267" i="1"/>
  <c r="I567" i="1"/>
  <c r="I540" i="1"/>
  <c r="I473" i="1"/>
  <c r="I277" i="1"/>
  <c r="I232" i="1"/>
  <c r="I464" i="1"/>
  <c r="I646" i="1"/>
  <c r="I568" i="1"/>
  <c r="I59" i="1"/>
  <c r="I182" i="1"/>
  <c r="I270" i="1"/>
  <c r="I584" i="1"/>
  <c r="I50" i="1"/>
  <c r="I354" i="1"/>
  <c r="I331" i="1"/>
  <c r="I611" i="1"/>
  <c r="I601" i="1"/>
  <c r="I472" i="1"/>
  <c r="I405" i="1"/>
  <c r="I158" i="1"/>
  <c r="I54" i="1"/>
  <c r="I488" i="1"/>
  <c r="I421" i="1"/>
  <c r="I189" i="1"/>
  <c r="I553" i="1"/>
  <c r="I537" i="1"/>
  <c r="I479" i="1"/>
  <c r="I580" i="1"/>
  <c r="I180" i="1"/>
  <c r="I647" i="1"/>
  <c r="I620" i="1"/>
  <c r="I163" i="1"/>
  <c r="I196" i="1"/>
  <c r="I81" i="1"/>
  <c r="I391" i="1"/>
  <c r="I154" i="1"/>
  <c r="I398" i="1"/>
  <c r="I245" i="1"/>
  <c r="I251" i="1"/>
  <c r="I33" i="1"/>
  <c r="I284" i="1"/>
  <c r="I58" i="1"/>
  <c r="I228" i="1"/>
  <c r="I49" i="1"/>
  <c r="I359" i="1"/>
  <c r="I90" i="1"/>
  <c r="I366" i="1"/>
  <c r="I118" i="1"/>
  <c r="I431" i="1"/>
  <c r="I69" i="1"/>
  <c r="I387" i="1"/>
  <c r="I146" i="1"/>
  <c r="I402" i="1"/>
  <c r="I85" i="1"/>
  <c r="I415" i="1"/>
  <c r="I317" i="1"/>
  <c r="I482" i="1"/>
  <c r="I280" i="1"/>
  <c r="I287" i="1"/>
  <c r="I627" i="1"/>
  <c r="I600" i="1"/>
  <c r="I123" i="1"/>
  <c r="I246" i="1"/>
  <c r="I338" i="1"/>
  <c r="I619" i="1"/>
  <c r="I193" i="1"/>
  <c r="I559" i="1"/>
  <c r="I554" i="1"/>
  <c r="I315" i="1"/>
  <c r="I634" i="1"/>
  <c r="I64" i="1"/>
  <c r="I355" i="1"/>
  <c r="I454" i="1"/>
  <c r="I304" i="1"/>
  <c r="I268" i="1"/>
  <c r="I107" i="1"/>
  <c r="I381" i="1"/>
  <c r="I621" i="1"/>
  <c r="I598" i="1"/>
  <c r="I467" i="1"/>
  <c r="I419" i="1"/>
  <c r="I516" i="1"/>
  <c r="I70" i="1"/>
  <c r="I629" i="1"/>
  <c r="I102" i="1"/>
  <c r="I645" i="1"/>
  <c r="I452" i="1"/>
  <c r="I435" i="1"/>
  <c r="I535" i="1"/>
  <c r="I347" i="1"/>
  <c r="I606" i="1"/>
  <c r="I411" i="1"/>
  <c r="I324" i="1"/>
  <c r="I63" i="1"/>
  <c r="I24" i="1"/>
  <c r="I7" i="1"/>
  <c r="I104" i="1"/>
  <c r="I167" i="1"/>
  <c r="I585" i="1"/>
  <c r="I233" i="1"/>
  <c r="I112" i="1"/>
  <c r="I470" i="1"/>
  <c r="I162" i="1"/>
  <c r="I319" i="1"/>
  <c r="I412" i="1"/>
  <c r="I238" i="1"/>
  <c r="I496" i="1"/>
  <c r="I269" i="1"/>
  <c r="I215" i="1"/>
  <c r="I507" i="1"/>
  <c r="I480" i="1"/>
  <c r="I313" i="1"/>
  <c r="I307" i="1"/>
  <c r="I587" i="1"/>
  <c r="I560" i="1"/>
  <c r="I11" i="1"/>
  <c r="I510" i="1"/>
  <c r="I78" i="1"/>
  <c r="I247" i="1"/>
  <c r="I539" i="1"/>
  <c r="I512" i="1"/>
  <c r="I198" i="1"/>
  <c r="I263" i="1"/>
  <c r="I555" i="1"/>
  <c r="I528" i="1"/>
  <c r="I445" i="1"/>
  <c r="I446" i="1"/>
  <c r="I32" i="1"/>
  <c r="I295" i="1"/>
  <c r="I583" i="1"/>
  <c r="I556" i="1"/>
  <c r="I35" i="1"/>
  <c r="I311" i="1"/>
  <c r="I17" i="1"/>
  <c r="I636" i="1"/>
  <c r="I26" i="1"/>
  <c r="I314" i="1"/>
  <c r="I159" i="1"/>
  <c r="I187" i="1"/>
  <c r="I487" i="1"/>
  <c r="I460" i="1"/>
  <c r="I393" i="1"/>
  <c r="I203" i="1"/>
  <c r="I503" i="1"/>
  <c r="I476" i="1"/>
  <c r="I131" i="1"/>
  <c r="I206" i="1"/>
  <c r="I52" i="1"/>
  <c r="I150" i="1"/>
  <c r="I546" i="1"/>
  <c r="I362" i="1"/>
  <c r="I176" i="1"/>
  <c r="I635" i="1"/>
  <c r="I608" i="1"/>
  <c r="I378" i="1"/>
  <c r="I256" i="1"/>
  <c r="I61" i="1"/>
  <c r="I379" i="1"/>
  <c r="I98" i="1"/>
  <c r="I461" i="1"/>
  <c r="I345" i="1"/>
  <c r="I208" i="1"/>
  <c r="I13" i="1"/>
  <c r="I640" i="1"/>
  <c r="I410" i="1"/>
  <c r="I224" i="1"/>
  <c r="I29" i="1"/>
  <c r="I288" i="1"/>
  <c r="I34" i="1"/>
  <c r="I397" i="1"/>
  <c r="I299" i="1"/>
  <c r="I244" i="1"/>
  <c r="I65" i="1"/>
  <c r="I375" i="1"/>
  <c r="I122" i="1"/>
  <c r="I260" i="1"/>
  <c r="I145" i="1"/>
  <c r="I497" i="1"/>
  <c r="I293" i="1"/>
  <c r="I462" i="1"/>
  <c r="I346" i="1"/>
  <c r="I327" i="1"/>
  <c r="I615" i="1"/>
  <c r="I588" i="1"/>
  <c r="I99" i="1"/>
  <c r="I343" i="1"/>
  <c r="I631" i="1"/>
  <c r="I604" i="1"/>
  <c r="I373" i="1"/>
  <c r="I95" i="1"/>
  <c r="I305" i="1"/>
  <c r="I511" i="1"/>
  <c r="I612" i="1"/>
  <c r="I111" i="1"/>
  <c r="I274" i="1"/>
  <c r="I72" i="1"/>
  <c r="I320" i="1"/>
  <c r="I129" i="1"/>
  <c r="I481" i="1"/>
  <c r="I249" i="1"/>
  <c r="I336" i="1"/>
  <c r="I40" i="1"/>
  <c r="I561" i="1"/>
  <c r="I242" i="1"/>
  <c r="I526" i="1"/>
  <c r="I478" i="1"/>
  <c r="I212" i="1"/>
  <c r="I161" i="1"/>
  <c r="I513" i="1"/>
  <c r="I325" i="1"/>
  <c r="I23" i="1"/>
  <c r="I8" i="1"/>
  <c r="I529" i="1"/>
  <c r="I178" i="1"/>
  <c r="I494" i="1"/>
  <c r="I414" i="1"/>
  <c r="I581" i="1"/>
  <c r="I28" i="1"/>
  <c r="I557" i="1"/>
  <c r="I234" i="1"/>
  <c r="I530" i="1"/>
  <c r="I44" i="1"/>
  <c r="I637" i="1"/>
  <c r="I380" i="1"/>
  <c r="I614" i="1"/>
  <c r="I127" i="1"/>
  <c r="I80" i="1"/>
  <c r="I101" i="1"/>
  <c r="I447" i="1"/>
  <c r="I209" i="1"/>
  <c r="I434" i="1"/>
  <c r="I117" i="1"/>
  <c r="I477" i="1"/>
  <c r="I241" i="1"/>
  <c r="I450" i="1"/>
  <c r="I16" i="1"/>
  <c r="I551" i="1"/>
  <c r="I160" i="1"/>
  <c r="I548" i="1"/>
  <c r="I14" i="1"/>
  <c r="I88" i="1"/>
  <c r="I609" i="1"/>
  <c r="I350" i="1"/>
  <c r="I46" i="1"/>
  <c r="I168" i="1"/>
  <c r="I443" i="1"/>
  <c r="I432" i="1"/>
  <c r="I290" i="1"/>
  <c r="I429" i="1"/>
  <c r="I352" i="1"/>
  <c r="I120" i="1"/>
  <c r="I641" i="1"/>
  <c r="I384" i="1"/>
  <c r="I110" i="1"/>
  <c r="I136" i="1"/>
  <c r="I289" i="1"/>
  <c r="I400" i="1"/>
  <c r="I626" i="1"/>
  <c r="I365" i="1"/>
  <c r="I73" i="1"/>
  <c r="I156" i="1"/>
  <c r="I134" i="1"/>
  <c r="I3" i="1"/>
  <c r="I453" i="1"/>
  <c r="I191" i="1"/>
  <c r="I644" i="1"/>
  <c r="I586" i="1"/>
  <c r="I76" i="1"/>
  <c r="I342" i="1"/>
  <c r="I616" i="1"/>
  <c r="I152" i="1"/>
  <c r="I174" i="1"/>
  <c r="I508" i="1"/>
  <c r="I413" i="1"/>
  <c r="I119" i="1"/>
  <c r="I310" i="1"/>
  <c r="I200" i="1"/>
  <c r="I602" i="1"/>
  <c r="I490" i="1"/>
  <c r="I316" i="1"/>
  <c r="I109" i="1"/>
  <c r="I463" i="1"/>
  <c r="I506" i="1"/>
  <c r="I79" i="1"/>
  <c r="I20" i="1"/>
  <c r="I549" i="1"/>
  <c r="I186" i="1"/>
  <c r="I333" i="1"/>
  <c r="I394" i="1"/>
  <c r="I348" i="1"/>
  <c r="I141" i="1"/>
  <c r="I501" i="1"/>
  <c r="I542" i="1"/>
  <c r="I15" i="1"/>
  <c r="I157" i="1"/>
  <c r="I301" i="1"/>
  <c r="I582" i="1"/>
  <c r="I258" i="1"/>
  <c r="I210" i="1"/>
  <c r="I302" i="1"/>
  <c r="I368" i="1"/>
  <c r="I610" i="1"/>
  <c r="I97" i="1"/>
  <c r="I252" i="1"/>
  <c r="I265" i="1"/>
  <c r="I455" i="1"/>
  <c r="I569" i="1"/>
  <c r="I43" i="1"/>
  <c r="I622" i="1"/>
  <c r="I68" i="1"/>
  <c r="I638" i="1"/>
  <c r="I148" i="1"/>
  <c r="I86" i="1"/>
  <c r="I165" i="1"/>
  <c r="I396" i="1"/>
  <c r="I140" i="1"/>
  <c r="I116" i="1"/>
  <c r="I22" i="1"/>
  <c r="I217" i="1"/>
  <c r="I142" i="1"/>
  <c r="I172" i="1"/>
  <c r="I213" i="1"/>
  <c r="I577" i="1"/>
  <c r="I143" i="1"/>
  <c r="I449" i="1"/>
  <c r="I261" i="1"/>
  <c r="I195" i="1"/>
  <c r="I527" i="1"/>
  <c r="I465" i="1"/>
  <c r="I254" i="1"/>
  <c r="I275" i="1"/>
  <c r="I575" i="1"/>
  <c r="I532" i="1"/>
  <c r="I505" i="1"/>
  <c r="I4" i="1"/>
  <c r="I337" i="1"/>
  <c r="I227" i="1"/>
  <c r="I591" i="1"/>
  <c r="I51" i="1"/>
  <c r="I190" i="1"/>
  <c r="I243" i="1"/>
  <c r="I543" i="1"/>
  <c r="I500" i="1"/>
  <c r="I407" i="1"/>
  <c r="I562" i="1"/>
  <c r="I230" i="1"/>
  <c r="I279" i="1"/>
  <c r="I571" i="1"/>
  <c r="I544" i="1"/>
  <c r="I262" i="1"/>
  <c r="I192" i="1"/>
  <c r="I283" i="1"/>
  <c r="I624" i="1"/>
  <c r="I139" i="1"/>
  <c r="I642" i="1"/>
  <c r="I205" i="1"/>
  <c r="I183" i="1"/>
  <c r="I475" i="1"/>
  <c r="I448" i="1"/>
  <c r="I237" i="1"/>
  <c r="I199" i="1"/>
  <c r="I491" i="1"/>
  <c r="I607" i="1"/>
  <c r="I595" i="1"/>
  <c r="I103" i="1"/>
  <c r="I564" i="1"/>
  <c r="I218" i="1"/>
  <c r="I42" i="1"/>
  <c r="I358" i="1"/>
  <c r="I335" i="1"/>
  <c r="I89" i="1"/>
  <c r="I74" i="1"/>
  <c r="I438" i="1"/>
  <c r="I236" i="1"/>
  <c r="I41" i="1"/>
  <c r="I292" i="1"/>
  <c r="I531" i="1"/>
  <c r="I19" i="1"/>
  <c r="I390" i="1"/>
  <c r="I188" i="1"/>
  <c r="I153" i="1"/>
  <c r="I138" i="1"/>
  <c r="I406" i="1"/>
  <c r="I204" i="1"/>
  <c r="I9" i="1"/>
  <c r="I628" i="1"/>
  <c r="I459" i="1"/>
  <c r="I75" i="1"/>
  <c r="I426" i="1"/>
  <c r="I240" i="1"/>
  <c r="I45" i="1"/>
  <c r="I363" i="1"/>
  <c r="I442" i="1"/>
  <c r="I332" i="1"/>
  <c r="I125" i="1"/>
  <c r="I485" i="1"/>
  <c r="I225" i="1"/>
  <c r="I66" i="1"/>
  <c r="I306" i="1"/>
  <c r="I323" i="1"/>
  <c r="I576" i="1"/>
  <c r="I339" i="1"/>
  <c r="I294" i="1"/>
  <c r="I364" i="1"/>
  <c r="I108" i="1"/>
  <c r="I444" i="1"/>
  <c r="I404" i="1"/>
  <c r="I522" i="1"/>
  <c r="I100" i="1"/>
  <c r="I369" i="1"/>
  <c r="I372" i="1"/>
  <c r="I361" i="1"/>
  <c r="I589" i="1"/>
  <c r="I514" i="1"/>
  <c r="AJ12" i="4"/>
  <c r="AK12" i="4"/>
  <c r="AI12" i="4"/>
  <c r="AL12" i="4" l="1"/>
  <c r="I603" i="1" s="1"/>
  <c r="AM12" i="4" l="1"/>
</calcChain>
</file>

<file path=xl/sharedStrings.xml><?xml version="1.0" encoding="utf-8"?>
<sst xmlns="http://schemas.openxmlformats.org/spreadsheetml/2006/main" count="63" uniqueCount="23">
  <si>
    <t>ШТ</t>
  </si>
  <si>
    <t>общая цена</t>
  </si>
  <si>
    <t>критерий2</t>
  </si>
  <si>
    <t>Кол-во</t>
  </si>
  <si>
    <t>единица измерения</t>
  </si>
  <si>
    <t>цена штуки</t>
  </si>
  <si>
    <t>Наименование</t>
  </si>
  <si>
    <t>Код</t>
  </si>
  <si>
    <t>Первый товар</t>
  </si>
  <si>
    <t>Цена за штуку</t>
  </si>
  <si>
    <t>итог по товару</t>
  </si>
  <si>
    <t>критерий 2</t>
  </si>
  <si>
    <t>Статус</t>
  </si>
  <si>
    <t>Остаток</t>
  </si>
  <si>
    <t>1HAW</t>
  </si>
  <si>
    <t>Гвоздика 1 шт</t>
  </si>
  <si>
    <t>Сколько использовано</t>
  </si>
  <si>
    <t>гвоздь 1</t>
  </si>
  <si>
    <t>гвоздь 2</t>
  </si>
  <si>
    <t>гвоздь 3</t>
  </si>
  <si>
    <t>гвоздь 4</t>
  </si>
  <si>
    <t>гвоздь 5</t>
  </si>
  <si>
    <t>гвоздь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</si>
</sst>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#,##0.000"/>
  </numFmts>
  <fonts count="3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 applyAlignment="1">
      <alignment vertical="top"/>
    </xf>
    <xf numFmtId="3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2" borderId="1" xfId="0" applyFill="1" applyBorder="1" applyAlignment="1">
      <alignment horizontal="center" vertical="center"/>
    </xf>
    <xf numFmtId="44" fontId="0" fillId="0" borderId="0" xfId="1" applyFont="1" applyAlignment="1">
      <alignment vertical="top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top"/>
    </xf>
    <xf numFmtId="1" fontId="0" fillId="3" borderId="1" xfId="0" applyNumberFormat="1" applyFill="1" applyBorder="1" applyAlignment="1">
      <alignment vertical="top"/>
    </xf>
    <xf numFmtId="44" fontId="0" fillId="3" borderId="1" xfId="1" applyFont="1" applyFill="1" applyBorder="1" applyAlignment="1">
      <alignment vertical="top"/>
    </xf>
    <xf numFmtId="44" fontId="0" fillId="3" borderId="1" xfId="0" applyNumberFormat="1" applyFill="1" applyBorder="1" applyAlignment="1">
      <alignment vertical="top"/>
    </xf>
    <xf numFmtId="0" fontId="0" fillId="3" borderId="1" xfId="0" applyFill="1" applyBorder="1" applyAlignment="1">
      <alignment horizontal="center" vertical="top"/>
    </xf>
    <xf numFmtId="164" fontId="0" fillId="3" borderId="1" xfId="1" applyNumberFormat="1" applyFont="1" applyFill="1" applyBorder="1" applyAlignment="1">
      <alignment vertical="top"/>
    </xf>
    <xf numFmtId="4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0" fillId="0" borderId="0" xfId="0" applyNumberFormat="1" applyAlignment="1">
      <alignment horizontal="right" vertical="top"/>
    </xf>
    <xf numFmtId="0" fontId="1" fillId="0" borderId="0" xfId="0" applyFont="1" applyAlignment="1">
      <alignment vertical="top" wrapText="1"/>
    </xf>
    <xf numFmtId="1" fontId="0" fillId="0" borderId="0" xfId="0" applyNumberFormat="1" applyAlignment="1">
      <alignment vertical="top"/>
    </xf>
    <xf numFmtId="44" fontId="0" fillId="0" borderId="0" xfId="1" applyFont="1" applyAlignment="1">
      <alignment horizontal="right" vertical="top"/>
    </xf>
  </cellXfs>
  <cellStyles count="2">
    <cellStyle name="Денежный" xfId="1" builtinId="4"/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1"/>
  <sheetViews>
    <sheetView workbookViewId="0">
      <selection activeCell="M13" sqref="M13"/>
    </sheetView>
  </sheetViews>
  <sheetFormatPr defaultRowHeight="12.75" x14ac:dyDescent="0.2"/>
  <cols>
    <col min="1" max="1" width="10.7109375" bestFit="1" customWidth="1"/>
    <col min="2" max="2" width="13.140625" bestFit="1" customWidth="1"/>
    <col min="3" max="3" width="37.28515625" bestFit="1" customWidth="1"/>
    <col min="4" max="4" width="11.28515625" bestFit="1" customWidth="1"/>
    <col min="5" max="5" width="11.42578125" bestFit="1" customWidth="1"/>
    <col min="6" max="6" width="11.28515625" bestFit="1" customWidth="1"/>
    <col min="7" max="7" width="9.5703125" bestFit="1" customWidth="1"/>
    <col min="9" max="9" width="12.85546875" bestFit="1" customWidth="1"/>
  </cols>
  <sheetData>
    <row r="1" spans="1:9" ht="25.5" x14ac:dyDescent="0.2">
      <c r="A1" s="3" t="s">
        <v>5</v>
      </c>
      <c r="B1" s="3" t="s">
        <v>7</v>
      </c>
      <c r="C1" s="3" t="s">
        <v>6</v>
      </c>
      <c r="D1" s="3" t="s">
        <v>3</v>
      </c>
      <c r="E1" s="5" t="s">
        <v>4</v>
      </c>
      <c r="F1" s="3" t="s">
        <v>1</v>
      </c>
      <c r="G1" s="3" t="s">
        <v>2</v>
      </c>
      <c r="I1" s="24" t="s">
        <v>16</v>
      </c>
    </row>
    <row r="2" spans="1:9" x14ac:dyDescent="0.2">
      <c r="A2" s="4">
        <v>10</v>
      </c>
      <c r="B2" s="25">
        <v>190102051110</v>
      </c>
      <c r="C2" t="s">
        <v>15</v>
      </c>
      <c r="D2" s="1">
        <v>1280</v>
      </c>
      <c r="E2" t="s">
        <v>0</v>
      </c>
      <c r="F2" s="26">
        <v>12800</v>
      </c>
      <c r="G2" t="s">
        <v>14</v>
      </c>
      <c r="I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" spans="1:9" x14ac:dyDescent="0.2">
      <c r="A3" s="4">
        <v>13</v>
      </c>
      <c r="B3" s="25">
        <v>190102051111</v>
      </c>
      <c r="C3" t="s">
        <v>17</v>
      </c>
      <c r="D3" s="1">
        <v>-280</v>
      </c>
      <c r="E3" t="s">
        <v>0</v>
      </c>
      <c r="F3" s="26">
        <v>-3640</v>
      </c>
      <c r="G3" t="s">
        <v>14</v>
      </c>
      <c r="I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" spans="1:9" x14ac:dyDescent="0.2">
      <c r="A4" s="4">
        <v>12</v>
      </c>
      <c r="B4" s="25">
        <v>190102051112</v>
      </c>
      <c r="C4" t="s">
        <v>18</v>
      </c>
      <c r="D4" s="1">
        <v>-279</v>
      </c>
      <c r="E4" t="s">
        <v>0</v>
      </c>
      <c r="F4" s="26">
        <v>-3348</v>
      </c>
      <c r="G4" t="s">
        <v>14</v>
      </c>
      <c r="I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9</v>
      </c>
    </row>
    <row r="5" spans="1:9" x14ac:dyDescent="0.2">
      <c r="A5" s="4">
        <v>7</v>
      </c>
      <c r="B5" s="25">
        <v>190102051113</v>
      </c>
      <c r="C5" t="s">
        <v>19</v>
      </c>
      <c r="D5" s="1">
        <v>-278</v>
      </c>
      <c r="E5" t="s">
        <v>0</v>
      </c>
      <c r="F5" s="26">
        <v>-1946</v>
      </c>
      <c r="G5" t="s">
        <v>14</v>
      </c>
      <c r="I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" spans="1:9" x14ac:dyDescent="0.2">
      <c r="A6" s="4">
        <v>6.5</v>
      </c>
      <c r="B6" s="25">
        <v>190102051114</v>
      </c>
      <c r="C6" t="s">
        <v>20</v>
      </c>
      <c r="D6" s="1">
        <v>-277</v>
      </c>
      <c r="E6" t="s">
        <v>0</v>
      </c>
      <c r="F6" s="26">
        <v>-1800.5</v>
      </c>
      <c r="G6" t="s">
        <v>14</v>
      </c>
      <c r="I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7" spans="1:9" x14ac:dyDescent="0.2">
      <c r="A7" s="4">
        <v>8.5</v>
      </c>
      <c r="B7" s="25">
        <v>190102051115</v>
      </c>
      <c r="C7" t="s">
        <v>21</v>
      </c>
      <c r="D7" s="1">
        <v>-1200</v>
      </c>
      <c r="E7" t="s">
        <v>0</v>
      </c>
      <c r="F7" s="26">
        <v>-10200</v>
      </c>
      <c r="G7" t="s">
        <v>14</v>
      </c>
      <c r="I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1200</v>
      </c>
    </row>
    <row r="8" spans="1:9" x14ac:dyDescent="0.2">
      <c r="A8" s="4">
        <v>9</v>
      </c>
      <c r="B8" s="25">
        <v>190102051116</v>
      </c>
      <c r="C8" t="s">
        <v>22</v>
      </c>
      <c r="D8" s="1">
        <v>-276</v>
      </c>
      <c r="E8" t="s">
        <v>0</v>
      </c>
      <c r="F8" s="26">
        <v>-2484</v>
      </c>
      <c r="G8" t="s">
        <v>14</v>
      </c>
      <c r="I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276</v>
      </c>
    </row>
    <row r="9" spans="1:9" x14ac:dyDescent="0.2">
      <c r="A9" s="4"/>
      <c r="D9" s="1"/>
      <c r="F9" s="2"/>
      <c r="I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0" spans="1:9" x14ac:dyDescent="0.2">
      <c r="A10" s="4"/>
      <c r="D10" s="1"/>
      <c r="F10" s="2"/>
      <c r="I1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1" spans="1:9" x14ac:dyDescent="0.2">
      <c r="A11" s="4"/>
      <c r="D11" s="1"/>
      <c r="F11" s="2"/>
      <c r="I1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2" spans="1:9" x14ac:dyDescent="0.2">
      <c r="A12" s="4"/>
      <c r="D12" s="1"/>
      <c r="F12" s="2"/>
      <c r="I1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3" spans="1:9" x14ac:dyDescent="0.2">
      <c r="A13" s="4"/>
      <c r="D13" s="1"/>
      <c r="F13" s="2"/>
      <c r="I1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4" spans="1:9" x14ac:dyDescent="0.2">
      <c r="A14" s="4"/>
      <c r="D14" s="1"/>
      <c r="F14" s="2"/>
      <c r="I1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5" spans="1:9" x14ac:dyDescent="0.2">
      <c r="A15" s="4"/>
      <c r="D15" s="1"/>
      <c r="F15" s="2"/>
      <c r="I1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6" spans="1:9" x14ac:dyDescent="0.2">
      <c r="A16" s="4"/>
      <c r="D16" s="1"/>
      <c r="F16" s="2"/>
      <c r="I1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7" spans="1:9" x14ac:dyDescent="0.2">
      <c r="A17" s="4"/>
      <c r="D17" s="1"/>
      <c r="F17" s="2"/>
      <c r="I1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8" spans="1:9" x14ac:dyDescent="0.2">
      <c r="A18" s="4"/>
      <c r="D18" s="1"/>
      <c r="F18" s="2"/>
      <c r="I1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9" spans="1:9" x14ac:dyDescent="0.2">
      <c r="A19" s="4"/>
      <c r="D19" s="1"/>
      <c r="F19" s="2"/>
      <c r="I1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0" spans="1:9" x14ac:dyDescent="0.2">
      <c r="A20" s="4"/>
      <c r="D20" s="1"/>
      <c r="F20" s="2"/>
      <c r="I2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1" spans="1:9" x14ac:dyDescent="0.2">
      <c r="A21" s="4"/>
      <c r="D21" s="1"/>
      <c r="F21" s="2"/>
      <c r="I2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2" spans="1:9" x14ac:dyDescent="0.2">
      <c r="A22" s="4"/>
      <c r="D22" s="1"/>
      <c r="F22" s="2"/>
      <c r="I2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3" spans="1:9" x14ac:dyDescent="0.2">
      <c r="A23" s="4"/>
      <c r="D23" s="1"/>
      <c r="F23" s="2"/>
      <c r="I2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4" spans="1:9" x14ac:dyDescent="0.2">
      <c r="A24" s="4"/>
      <c r="D24" s="1"/>
      <c r="F24" s="2"/>
      <c r="I2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5" spans="1:9" x14ac:dyDescent="0.2">
      <c r="A25" s="4"/>
      <c r="D25" s="1"/>
      <c r="F25" s="2"/>
      <c r="I2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6" spans="1:9" x14ac:dyDescent="0.2">
      <c r="A26" s="4"/>
      <c r="D26" s="1"/>
      <c r="F26" s="2"/>
      <c r="I2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7" spans="1:9" x14ac:dyDescent="0.2">
      <c r="A27" s="4"/>
      <c r="D27" s="1"/>
      <c r="F27" s="2"/>
      <c r="I2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8" spans="1:9" x14ac:dyDescent="0.2">
      <c r="A28" s="4"/>
      <c r="D28" s="1"/>
      <c r="F28" s="2"/>
      <c r="I2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9" spans="1:9" x14ac:dyDescent="0.2">
      <c r="A29" s="4"/>
      <c r="D29" s="1"/>
      <c r="F29" s="2"/>
      <c r="I2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0" spans="1:9" x14ac:dyDescent="0.2">
      <c r="A30" s="4"/>
      <c r="D30" s="1"/>
      <c r="F30" s="2"/>
      <c r="I3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1" spans="1:9" x14ac:dyDescent="0.2">
      <c r="A31" s="4"/>
      <c r="D31" s="1"/>
      <c r="F31" s="2"/>
      <c r="I3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2" spans="1:9" x14ac:dyDescent="0.2">
      <c r="A32" s="4"/>
      <c r="D32" s="1"/>
      <c r="F32" s="2"/>
      <c r="I3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3" spans="1:9" x14ac:dyDescent="0.2">
      <c r="A33" s="4"/>
      <c r="D33" s="1"/>
      <c r="F33" s="2"/>
      <c r="I3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4" spans="1:9" x14ac:dyDescent="0.2">
      <c r="A34" s="4"/>
      <c r="D34" s="1"/>
      <c r="F34" s="2"/>
      <c r="I3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5" spans="1:9" x14ac:dyDescent="0.2">
      <c r="A35" s="4"/>
      <c r="D35" s="1"/>
      <c r="F35" s="2"/>
      <c r="I3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6" spans="1:9" x14ac:dyDescent="0.2">
      <c r="A36" s="4"/>
      <c r="D36" s="1"/>
      <c r="F36" s="2"/>
      <c r="I3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7" spans="1:9" x14ac:dyDescent="0.2">
      <c r="A37" s="4"/>
      <c r="D37" s="1"/>
      <c r="F37" s="2"/>
      <c r="I3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8" spans="1:9" x14ac:dyDescent="0.2">
      <c r="A38" s="4"/>
      <c r="D38" s="1"/>
      <c r="F38" s="2"/>
      <c r="I3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9" spans="1:9" x14ac:dyDescent="0.2">
      <c r="A39" s="4"/>
      <c r="D39" s="1"/>
      <c r="F39" s="2"/>
      <c r="I3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0" spans="1:9" x14ac:dyDescent="0.2">
      <c r="A40" s="4"/>
      <c r="D40" s="1"/>
      <c r="F40" s="2"/>
      <c r="I4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1" spans="1:9" x14ac:dyDescent="0.2">
      <c r="A41" s="4"/>
      <c r="D41" s="1"/>
      <c r="F41" s="2"/>
      <c r="I4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2" spans="1:9" x14ac:dyDescent="0.2">
      <c r="A42" s="4"/>
      <c r="D42" s="1"/>
      <c r="F42" s="2"/>
      <c r="I4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3" spans="1:9" x14ac:dyDescent="0.2">
      <c r="A43" s="4"/>
      <c r="D43" s="1"/>
      <c r="F43" s="2"/>
      <c r="I4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4" spans="1:9" x14ac:dyDescent="0.2">
      <c r="A44" s="4"/>
      <c r="D44" s="1"/>
      <c r="F44" s="2"/>
      <c r="I4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5" spans="1:9" x14ac:dyDescent="0.2">
      <c r="A45" s="4"/>
      <c r="D45" s="1"/>
      <c r="F45" s="2"/>
      <c r="I4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6" spans="1:9" x14ac:dyDescent="0.2">
      <c r="A46" s="4"/>
      <c r="D46" s="1"/>
      <c r="F46" s="2"/>
      <c r="I4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7" spans="1:9" x14ac:dyDescent="0.2">
      <c r="A47" s="4"/>
      <c r="D47" s="1"/>
      <c r="F47" s="2"/>
      <c r="I4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8" spans="1:9" x14ac:dyDescent="0.2">
      <c r="A48" s="4"/>
      <c r="D48" s="1"/>
      <c r="F48" s="2"/>
      <c r="I4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9" spans="1:9" x14ac:dyDescent="0.2">
      <c r="A49" s="4"/>
      <c r="D49" s="1"/>
      <c r="F49" s="2"/>
      <c r="I4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0" spans="1:9" x14ac:dyDescent="0.2">
      <c r="A50" s="4"/>
      <c r="D50" s="1"/>
      <c r="F50" s="2"/>
      <c r="I5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1" spans="1:9" x14ac:dyDescent="0.2">
      <c r="A51" s="4"/>
      <c r="D51" s="1"/>
      <c r="F51" s="2"/>
      <c r="I5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2" spans="1:9" x14ac:dyDescent="0.2">
      <c r="A52" s="4"/>
      <c r="D52" s="1"/>
      <c r="F52" s="2"/>
      <c r="I5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3" spans="1:9" x14ac:dyDescent="0.2">
      <c r="A53" s="4"/>
      <c r="D53" s="1"/>
      <c r="F53" s="2"/>
      <c r="I5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4" spans="1:9" x14ac:dyDescent="0.2">
      <c r="A54" s="4"/>
      <c r="D54" s="1"/>
      <c r="F54" s="2"/>
      <c r="I5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5" spans="1:9" x14ac:dyDescent="0.2">
      <c r="A55" s="4"/>
      <c r="D55" s="1"/>
      <c r="F55" s="2"/>
      <c r="I5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6" spans="1:9" x14ac:dyDescent="0.2">
      <c r="A56" s="4"/>
      <c r="D56" s="1"/>
      <c r="F56" s="2"/>
      <c r="I5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7" spans="1:9" x14ac:dyDescent="0.2">
      <c r="A57" s="4"/>
      <c r="D57" s="1"/>
      <c r="F57" s="2"/>
      <c r="I5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8" spans="1:9" x14ac:dyDescent="0.2">
      <c r="A58" s="4"/>
      <c r="D58" s="1"/>
      <c r="F58" s="2"/>
      <c r="I5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9" spans="1:9" x14ac:dyDescent="0.2">
      <c r="A59" s="4"/>
      <c r="D59" s="1"/>
      <c r="F59" s="2"/>
      <c r="I5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0" spans="1:9" x14ac:dyDescent="0.2">
      <c r="A60" s="4"/>
      <c r="D60" s="1"/>
      <c r="F60" s="2"/>
      <c r="I6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1" spans="1:9" x14ac:dyDescent="0.2">
      <c r="A61" s="4"/>
      <c r="D61" s="1"/>
      <c r="F61" s="2"/>
      <c r="I6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2" spans="1:9" x14ac:dyDescent="0.2">
      <c r="A62" s="4"/>
      <c r="D62" s="1"/>
      <c r="F62" s="2"/>
      <c r="I6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3" spans="1:9" x14ac:dyDescent="0.2">
      <c r="A63" s="4"/>
      <c r="D63" s="1"/>
      <c r="F63" s="2"/>
      <c r="I6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4" spans="1:9" x14ac:dyDescent="0.2">
      <c r="A64" s="4"/>
      <c r="D64" s="1"/>
      <c r="F64" s="2"/>
      <c r="I6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5" spans="1:9" x14ac:dyDescent="0.2">
      <c r="A65" s="4"/>
      <c r="D65" s="1"/>
      <c r="F65" s="2"/>
      <c r="I6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6" spans="1:9" x14ac:dyDescent="0.2">
      <c r="A66" s="4"/>
      <c r="D66" s="1"/>
      <c r="F66" s="2"/>
      <c r="I6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7" spans="1:9" x14ac:dyDescent="0.2">
      <c r="A67" s="4"/>
      <c r="D67" s="1"/>
      <c r="F67" s="2"/>
      <c r="I6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8" spans="1:9" x14ac:dyDescent="0.2">
      <c r="A68" s="4"/>
      <c r="D68" s="1"/>
      <c r="F68" s="2"/>
      <c r="I6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9" spans="1:9" x14ac:dyDescent="0.2">
      <c r="A69" s="4"/>
      <c r="D69" s="1"/>
      <c r="F69" s="2"/>
      <c r="I6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70" spans="1:9" x14ac:dyDescent="0.2">
      <c r="A70" s="4"/>
      <c r="D70" s="1"/>
      <c r="F70" s="2"/>
      <c r="I7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71" spans="1:9" x14ac:dyDescent="0.2">
      <c r="A71" s="4"/>
      <c r="D71" s="1"/>
      <c r="F71" s="2"/>
      <c r="I7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72" spans="1:9" x14ac:dyDescent="0.2">
      <c r="A72" s="4"/>
      <c r="D72" s="1"/>
      <c r="F72" s="2"/>
      <c r="I7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73" spans="1:9" x14ac:dyDescent="0.2">
      <c r="A73" s="4"/>
      <c r="D73" s="1"/>
      <c r="F73" s="2"/>
      <c r="I7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74" spans="1:9" x14ac:dyDescent="0.2">
      <c r="A74" s="4"/>
      <c r="D74" s="1"/>
      <c r="F74" s="2"/>
      <c r="I7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75" spans="1:9" x14ac:dyDescent="0.2">
      <c r="A75" s="4"/>
      <c r="D75" s="1"/>
      <c r="F75" s="2"/>
      <c r="I7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76" spans="1:9" x14ac:dyDescent="0.2">
      <c r="A76" s="4"/>
      <c r="D76" s="1"/>
      <c r="F76" s="2"/>
      <c r="I7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77" spans="1:9" x14ac:dyDescent="0.2">
      <c r="A77" s="4"/>
      <c r="D77" s="1"/>
      <c r="F77" s="2"/>
      <c r="I7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78" spans="1:9" x14ac:dyDescent="0.2">
      <c r="A78" s="4"/>
      <c r="D78" s="1"/>
      <c r="F78" s="2"/>
      <c r="I7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79" spans="1:9" x14ac:dyDescent="0.2">
      <c r="A79" s="4"/>
      <c r="D79" s="1"/>
      <c r="F79" s="2"/>
      <c r="I7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80" spans="1:9" x14ac:dyDescent="0.2">
      <c r="A80" s="4"/>
      <c r="D80" s="1"/>
      <c r="F80" s="2"/>
      <c r="I8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81" spans="1:9" x14ac:dyDescent="0.2">
      <c r="A81" s="4"/>
      <c r="D81" s="1"/>
      <c r="F81" s="2"/>
      <c r="I8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82" spans="1:9" x14ac:dyDescent="0.2">
      <c r="A82" s="4"/>
      <c r="D82" s="1"/>
      <c r="F82" s="2"/>
      <c r="I8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83" spans="1:9" x14ac:dyDescent="0.2">
      <c r="A83" s="4"/>
      <c r="D83" s="1"/>
      <c r="F83" s="2"/>
      <c r="I8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84" spans="1:9" x14ac:dyDescent="0.2">
      <c r="A84" s="4"/>
      <c r="D84" s="1"/>
      <c r="F84" s="2"/>
      <c r="I8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85" spans="1:9" x14ac:dyDescent="0.2">
      <c r="A85" s="4"/>
      <c r="D85" s="1"/>
      <c r="F85" s="2"/>
      <c r="I8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86" spans="1:9" x14ac:dyDescent="0.2">
      <c r="A86" s="4"/>
      <c r="D86" s="1"/>
      <c r="F86" s="2"/>
      <c r="I8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87" spans="1:9" x14ac:dyDescent="0.2">
      <c r="A87" s="4"/>
      <c r="D87" s="1"/>
      <c r="F87" s="2"/>
      <c r="I8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88" spans="1:9" x14ac:dyDescent="0.2">
      <c r="A88" s="4"/>
      <c r="D88" s="1"/>
      <c r="F88" s="2"/>
      <c r="I8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89" spans="1:9" x14ac:dyDescent="0.2">
      <c r="A89" s="4"/>
      <c r="D89" s="1"/>
      <c r="F89" s="2"/>
      <c r="I8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90" spans="1:9" x14ac:dyDescent="0.2">
      <c r="A90" s="4"/>
      <c r="D90" s="1"/>
      <c r="F90" s="2"/>
      <c r="I9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91" spans="1:9" x14ac:dyDescent="0.2">
      <c r="A91" s="4"/>
      <c r="D91" s="1"/>
      <c r="F91" s="2"/>
      <c r="I9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92" spans="1:9" x14ac:dyDescent="0.2">
      <c r="A92" s="4"/>
      <c r="D92" s="1"/>
      <c r="F92" s="2"/>
      <c r="I9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93" spans="1:9" x14ac:dyDescent="0.2">
      <c r="A93" s="4"/>
      <c r="D93" s="1"/>
      <c r="F93" s="2"/>
      <c r="I9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94" spans="1:9" x14ac:dyDescent="0.2">
      <c r="A94" s="4"/>
      <c r="D94" s="1"/>
      <c r="F94" s="2"/>
      <c r="I9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95" spans="1:9" x14ac:dyDescent="0.2">
      <c r="A95" s="4"/>
      <c r="D95" s="1"/>
      <c r="F95" s="2"/>
      <c r="I9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96" spans="1:9" x14ac:dyDescent="0.2">
      <c r="A96" s="4"/>
      <c r="D96" s="1"/>
      <c r="F96" s="2"/>
      <c r="I9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97" spans="1:9" x14ac:dyDescent="0.2">
      <c r="A97" s="4"/>
      <c r="D97" s="1"/>
      <c r="F97" s="2"/>
      <c r="I9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98" spans="1:9" x14ac:dyDescent="0.2">
      <c r="A98" s="4"/>
      <c r="D98" s="1"/>
      <c r="F98" s="2"/>
      <c r="I9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99" spans="1:9" x14ac:dyDescent="0.2">
      <c r="A99" s="4"/>
      <c r="D99" s="1"/>
      <c r="F99" s="2"/>
      <c r="I9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00" spans="1:9" x14ac:dyDescent="0.2">
      <c r="A100" s="4"/>
      <c r="D100" s="1"/>
      <c r="F100" s="2"/>
      <c r="I10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01" spans="1:9" x14ac:dyDescent="0.2">
      <c r="A101" s="4"/>
      <c r="D101" s="1"/>
      <c r="F101" s="2"/>
      <c r="I10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02" spans="1:9" x14ac:dyDescent="0.2">
      <c r="A102" s="4"/>
      <c r="D102" s="1"/>
      <c r="F102" s="2"/>
      <c r="I10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03" spans="1:9" x14ac:dyDescent="0.2">
      <c r="A103" s="4"/>
      <c r="D103" s="1"/>
      <c r="F103" s="2"/>
      <c r="I10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04" spans="1:9" x14ac:dyDescent="0.2">
      <c r="A104" s="4"/>
      <c r="D104" s="1"/>
      <c r="F104" s="2"/>
      <c r="I10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05" spans="1:9" x14ac:dyDescent="0.2">
      <c r="A105" s="4"/>
      <c r="D105" s="1"/>
      <c r="F105" s="2"/>
      <c r="I10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06" spans="1:9" x14ac:dyDescent="0.2">
      <c r="A106" s="4"/>
      <c r="D106" s="1"/>
      <c r="F106" s="2"/>
      <c r="I10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07" spans="1:9" x14ac:dyDescent="0.2">
      <c r="A107" s="4"/>
      <c r="D107" s="1"/>
      <c r="F107" s="2"/>
      <c r="I10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08" spans="1:9" x14ac:dyDescent="0.2">
      <c r="A108" s="4"/>
      <c r="D108" s="1"/>
      <c r="F108" s="2"/>
      <c r="I10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09" spans="1:9" x14ac:dyDescent="0.2">
      <c r="A109" s="4"/>
      <c r="D109" s="1"/>
      <c r="F109" s="2"/>
      <c r="I10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10" spans="1:9" x14ac:dyDescent="0.2">
      <c r="A110" s="4"/>
      <c r="D110" s="1"/>
      <c r="F110" s="2"/>
      <c r="I11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11" spans="1:9" x14ac:dyDescent="0.2">
      <c r="A111" s="4"/>
      <c r="D111" s="1"/>
      <c r="F111" s="2"/>
      <c r="I11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12" spans="1:9" x14ac:dyDescent="0.2">
      <c r="A112" s="4"/>
      <c r="D112" s="1"/>
      <c r="F112" s="2"/>
      <c r="I11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13" spans="1:9" x14ac:dyDescent="0.2">
      <c r="A113" s="4"/>
      <c r="D113" s="1"/>
      <c r="F113" s="2"/>
      <c r="I11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14" spans="1:9" x14ac:dyDescent="0.2">
      <c r="A114" s="4"/>
      <c r="D114" s="1"/>
      <c r="F114" s="2"/>
      <c r="I11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15" spans="1:9" x14ac:dyDescent="0.2">
      <c r="A115" s="4"/>
      <c r="D115" s="1"/>
      <c r="F115" s="2"/>
      <c r="I11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16" spans="1:9" x14ac:dyDescent="0.2">
      <c r="A116" s="4"/>
      <c r="D116" s="1"/>
      <c r="F116" s="2"/>
      <c r="I11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17" spans="1:9" x14ac:dyDescent="0.2">
      <c r="A117" s="4"/>
      <c r="D117" s="1"/>
      <c r="F117" s="2"/>
      <c r="I11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18" spans="1:9" x14ac:dyDescent="0.2">
      <c r="A118" s="4"/>
      <c r="D118" s="1"/>
      <c r="F118" s="2"/>
      <c r="I11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19" spans="1:9" x14ac:dyDescent="0.2">
      <c r="A119" s="4"/>
      <c r="D119" s="1"/>
      <c r="F119" s="2"/>
      <c r="I11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20" spans="1:9" x14ac:dyDescent="0.2">
      <c r="A120" s="4"/>
      <c r="D120" s="1"/>
      <c r="F120" s="2"/>
      <c r="I12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21" spans="1:9" x14ac:dyDescent="0.2">
      <c r="A121" s="4"/>
      <c r="D121" s="1"/>
      <c r="F121" s="2"/>
      <c r="I12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22" spans="1:9" x14ac:dyDescent="0.2">
      <c r="A122" s="4"/>
      <c r="D122" s="1"/>
      <c r="F122" s="2"/>
      <c r="I12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23" spans="1:9" x14ac:dyDescent="0.2">
      <c r="A123" s="4"/>
      <c r="D123" s="1"/>
      <c r="F123" s="2"/>
      <c r="I12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24" spans="1:9" x14ac:dyDescent="0.2">
      <c r="A124" s="4"/>
      <c r="D124" s="1"/>
      <c r="F124" s="2"/>
      <c r="I12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25" spans="1:9" x14ac:dyDescent="0.2">
      <c r="A125" s="4"/>
      <c r="D125" s="1"/>
      <c r="F125" s="2"/>
      <c r="I12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26" spans="1:9" x14ac:dyDescent="0.2">
      <c r="A126" s="4"/>
      <c r="D126" s="1"/>
      <c r="F126" s="2"/>
      <c r="I12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27" spans="1:9" x14ac:dyDescent="0.2">
      <c r="A127" s="4"/>
      <c r="D127" s="1"/>
      <c r="F127" s="2"/>
      <c r="I12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28" spans="1:9" x14ac:dyDescent="0.2">
      <c r="A128" s="4"/>
      <c r="D128" s="1"/>
      <c r="F128" s="2"/>
      <c r="I12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29" spans="1:9" x14ac:dyDescent="0.2">
      <c r="A129" s="4"/>
      <c r="D129" s="1"/>
      <c r="F129" s="2"/>
      <c r="I12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30" spans="1:9" x14ac:dyDescent="0.2">
      <c r="A130" s="4"/>
      <c r="D130" s="1"/>
      <c r="F130" s="2"/>
      <c r="I13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31" spans="1:9" x14ac:dyDescent="0.2">
      <c r="A131" s="4"/>
      <c r="D131" s="1"/>
      <c r="F131" s="2"/>
      <c r="I13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32" spans="1:9" x14ac:dyDescent="0.2">
      <c r="A132" s="4"/>
      <c r="D132" s="1"/>
      <c r="F132" s="2"/>
      <c r="I13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33" spans="1:9" x14ac:dyDescent="0.2">
      <c r="A133" s="4"/>
      <c r="D133" s="1"/>
      <c r="F133" s="2"/>
      <c r="I13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34" spans="1:9" x14ac:dyDescent="0.2">
      <c r="A134" s="4"/>
      <c r="D134" s="1"/>
      <c r="F134" s="2"/>
      <c r="I13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35" spans="1:9" x14ac:dyDescent="0.2">
      <c r="A135" s="4"/>
      <c r="D135" s="1"/>
      <c r="F135" s="2"/>
      <c r="I13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36" spans="1:9" x14ac:dyDescent="0.2">
      <c r="A136" s="4"/>
      <c r="D136" s="1"/>
      <c r="F136" s="2"/>
      <c r="I13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37" spans="1:9" x14ac:dyDescent="0.2">
      <c r="A137" s="4"/>
      <c r="D137" s="1"/>
      <c r="F137" s="2"/>
      <c r="I13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38" spans="1:9" x14ac:dyDescent="0.2">
      <c r="A138" s="4"/>
      <c r="D138" s="1"/>
      <c r="F138" s="2"/>
      <c r="I13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39" spans="1:9" x14ac:dyDescent="0.2">
      <c r="A139" s="4"/>
      <c r="D139" s="1"/>
      <c r="F139" s="2"/>
      <c r="I13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40" spans="1:9" x14ac:dyDescent="0.2">
      <c r="A140" s="4"/>
      <c r="D140" s="1"/>
      <c r="F140" s="2"/>
      <c r="I14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41" spans="1:9" x14ac:dyDescent="0.2">
      <c r="A141" s="4"/>
      <c r="D141" s="1"/>
      <c r="F141" s="2"/>
      <c r="I14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42" spans="1:9" x14ac:dyDescent="0.2">
      <c r="A142" s="4"/>
      <c r="D142" s="1"/>
      <c r="F142" s="2"/>
      <c r="I14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43" spans="1:9" x14ac:dyDescent="0.2">
      <c r="A143" s="4"/>
      <c r="D143" s="1"/>
      <c r="F143" s="2"/>
      <c r="I14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44" spans="1:9" x14ac:dyDescent="0.2">
      <c r="A144" s="4"/>
      <c r="D144" s="1"/>
      <c r="F144" s="2"/>
      <c r="I14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45" spans="1:9" x14ac:dyDescent="0.2">
      <c r="A145" s="4"/>
      <c r="D145" s="1"/>
      <c r="F145" s="2"/>
      <c r="I14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46" spans="1:9" x14ac:dyDescent="0.2">
      <c r="A146" s="4"/>
      <c r="D146" s="1"/>
      <c r="F146" s="2"/>
      <c r="I14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47" spans="1:9" x14ac:dyDescent="0.2">
      <c r="A147" s="4"/>
      <c r="D147" s="1"/>
      <c r="F147" s="2"/>
      <c r="I14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48" spans="1:9" x14ac:dyDescent="0.2">
      <c r="A148" s="4"/>
      <c r="D148" s="1"/>
      <c r="F148" s="2"/>
      <c r="I14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49" spans="1:9" x14ac:dyDescent="0.2">
      <c r="A149" s="4"/>
      <c r="D149" s="1"/>
      <c r="F149" s="2"/>
      <c r="I14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50" spans="1:9" x14ac:dyDescent="0.2">
      <c r="A150" s="4"/>
      <c r="D150" s="1"/>
      <c r="F150" s="2"/>
      <c r="I15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51" spans="1:9" x14ac:dyDescent="0.2">
      <c r="A151" s="4"/>
      <c r="D151" s="1"/>
      <c r="F151" s="2"/>
      <c r="I15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52" spans="1:9" x14ac:dyDescent="0.2">
      <c r="A152" s="4"/>
      <c r="D152" s="1"/>
      <c r="F152" s="2"/>
      <c r="I15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53" spans="1:9" x14ac:dyDescent="0.2">
      <c r="A153" s="4"/>
      <c r="D153" s="1"/>
      <c r="F153" s="2"/>
      <c r="I15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54" spans="1:9" x14ac:dyDescent="0.2">
      <c r="A154" s="4"/>
      <c r="D154" s="1"/>
      <c r="F154" s="2"/>
      <c r="I15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55" spans="1:9" x14ac:dyDescent="0.2">
      <c r="A155" s="4"/>
      <c r="D155" s="1"/>
      <c r="F155" s="2"/>
      <c r="I15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56" spans="1:9" x14ac:dyDescent="0.2">
      <c r="A156" s="4"/>
      <c r="D156" s="1"/>
      <c r="F156" s="2"/>
      <c r="I15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57" spans="1:9" x14ac:dyDescent="0.2">
      <c r="A157" s="4"/>
      <c r="D157" s="1"/>
      <c r="F157" s="2"/>
      <c r="I15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58" spans="1:9" x14ac:dyDescent="0.2">
      <c r="A158" s="4"/>
      <c r="D158" s="1"/>
      <c r="F158" s="2"/>
      <c r="I15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59" spans="1:9" x14ac:dyDescent="0.2">
      <c r="A159" s="4"/>
      <c r="D159" s="1"/>
      <c r="F159" s="2"/>
      <c r="I15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60" spans="1:9" x14ac:dyDescent="0.2">
      <c r="A160" s="4"/>
      <c r="D160" s="1"/>
      <c r="F160" s="2"/>
      <c r="I16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61" spans="1:9" x14ac:dyDescent="0.2">
      <c r="A161" s="4"/>
      <c r="D161" s="1"/>
      <c r="F161" s="2"/>
      <c r="I16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62" spans="1:9" x14ac:dyDescent="0.2">
      <c r="A162" s="4"/>
      <c r="D162" s="1"/>
      <c r="F162" s="2"/>
      <c r="I16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63" spans="1:9" x14ac:dyDescent="0.2">
      <c r="A163" s="4"/>
      <c r="D163" s="1"/>
      <c r="F163" s="2"/>
      <c r="I16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64" spans="1:9" x14ac:dyDescent="0.2">
      <c r="A164" s="4"/>
      <c r="D164" s="1"/>
      <c r="F164" s="2"/>
      <c r="I16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65" spans="1:9" x14ac:dyDescent="0.2">
      <c r="A165" s="4"/>
      <c r="D165" s="1"/>
      <c r="F165" s="2"/>
      <c r="I16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66" spans="1:9" x14ac:dyDescent="0.2">
      <c r="A166" s="4"/>
      <c r="D166" s="1"/>
      <c r="F166" s="2"/>
      <c r="I16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67" spans="1:9" x14ac:dyDescent="0.2">
      <c r="A167" s="4"/>
      <c r="D167" s="1"/>
      <c r="F167" s="2"/>
      <c r="I16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68" spans="1:9" x14ac:dyDescent="0.2">
      <c r="A168" s="4"/>
      <c r="D168" s="1"/>
      <c r="F168" s="2"/>
      <c r="I16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69" spans="1:9" x14ac:dyDescent="0.2">
      <c r="A169" s="4"/>
      <c r="D169" s="1"/>
      <c r="F169" s="2"/>
      <c r="I16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70" spans="1:9" x14ac:dyDescent="0.2">
      <c r="A170" s="4"/>
      <c r="D170" s="1"/>
      <c r="F170" s="2"/>
      <c r="I17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71" spans="1:9" x14ac:dyDescent="0.2">
      <c r="A171" s="4"/>
      <c r="D171" s="1"/>
      <c r="F171" s="2"/>
      <c r="I17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72" spans="1:9" x14ac:dyDescent="0.2">
      <c r="A172" s="4"/>
      <c r="D172" s="1"/>
      <c r="F172" s="2"/>
      <c r="I17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73" spans="1:9" x14ac:dyDescent="0.2">
      <c r="A173" s="4"/>
      <c r="D173" s="1"/>
      <c r="F173" s="2"/>
      <c r="I17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74" spans="1:9" x14ac:dyDescent="0.2">
      <c r="A174" s="4"/>
      <c r="D174" s="1"/>
      <c r="F174" s="2"/>
      <c r="I17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75" spans="1:9" x14ac:dyDescent="0.2">
      <c r="A175" s="4"/>
      <c r="D175" s="1"/>
      <c r="F175" s="2"/>
      <c r="I17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76" spans="1:9" x14ac:dyDescent="0.2">
      <c r="A176" s="4"/>
      <c r="D176" s="1"/>
      <c r="F176" s="2"/>
      <c r="I17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77" spans="1:9" x14ac:dyDescent="0.2">
      <c r="A177" s="4"/>
      <c r="D177" s="1"/>
      <c r="F177" s="2"/>
      <c r="I17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78" spans="1:9" x14ac:dyDescent="0.2">
      <c r="A178" s="4"/>
      <c r="D178" s="1"/>
      <c r="F178" s="2"/>
      <c r="I17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79" spans="1:9" x14ac:dyDescent="0.2">
      <c r="A179" s="4"/>
      <c r="D179" s="1"/>
      <c r="F179" s="2"/>
      <c r="I17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80" spans="1:9" x14ac:dyDescent="0.2">
      <c r="A180" s="4"/>
      <c r="D180" s="1"/>
      <c r="F180" s="2"/>
      <c r="I18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81" spans="1:9" x14ac:dyDescent="0.2">
      <c r="A181" s="4"/>
      <c r="D181" s="1"/>
      <c r="F181" s="2"/>
      <c r="I18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82" spans="1:9" x14ac:dyDescent="0.2">
      <c r="A182" s="4"/>
      <c r="D182" s="1"/>
      <c r="F182" s="2"/>
      <c r="I18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83" spans="1:9" x14ac:dyDescent="0.2">
      <c r="A183" s="4"/>
      <c r="D183" s="1"/>
      <c r="F183" s="2"/>
      <c r="I18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84" spans="1:9" x14ac:dyDescent="0.2">
      <c r="A184" s="4"/>
      <c r="D184" s="1"/>
      <c r="F184" s="2"/>
      <c r="I18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85" spans="1:9" x14ac:dyDescent="0.2">
      <c r="A185" s="4"/>
      <c r="D185" s="1"/>
      <c r="F185" s="2"/>
      <c r="I18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86" spans="1:9" x14ac:dyDescent="0.2">
      <c r="A186" s="4"/>
      <c r="D186" s="1"/>
      <c r="F186" s="2"/>
      <c r="I18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87" spans="1:9" x14ac:dyDescent="0.2">
      <c r="A187" s="4"/>
      <c r="D187" s="1"/>
      <c r="F187" s="2"/>
      <c r="I18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88" spans="1:9" x14ac:dyDescent="0.2">
      <c r="A188" s="4"/>
      <c r="D188" s="1"/>
      <c r="F188" s="2"/>
      <c r="I18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89" spans="1:9" x14ac:dyDescent="0.2">
      <c r="A189" s="4"/>
      <c r="D189" s="1"/>
      <c r="F189" s="2"/>
      <c r="I18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90" spans="1:9" x14ac:dyDescent="0.2">
      <c r="A190" s="4"/>
      <c r="D190" s="1"/>
      <c r="F190" s="2"/>
      <c r="I19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91" spans="1:9" x14ac:dyDescent="0.2">
      <c r="A191" s="4"/>
      <c r="D191" s="1"/>
      <c r="F191" s="2"/>
      <c r="I19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92" spans="1:9" x14ac:dyDescent="0.2">
      <c r="A192" s="4"/>
      <c r="D192" s="1"/>
      <c r="F192" s="2"/>
      <c r="I19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93" spans="1:9" x14ac:dyDescent="0.2">
      <c r="A193" s="4"/>
      <c r="D193" s="1"/>
      <c r="F193" s="2"/>
      <c r="I19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94" spans="1:9" x14ac:dyDescent="0.2">
      <c r="A194" s="4"/>
      <c r="D194" s="1"/>
      <c r="F194" s="2"/>
      <c r="I19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95" spans="1:9" x14ac:dyDescent="0.2">
      <c r="A195" s="4"/>
      <c r="D195" s="1"/>
      <c r="F195" s="2"/>
      <c r="I19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96" spans="1:9" x14ac:dyDescent="0.2">
      <c r="A196" s="4"/>
      <c r="D196" s="1"/>
      <c r="F196" s="2"/>
      <c r="I19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97" spans="1:9" x14ac:dyDescent="0.2">
      <c r="A197" s="4"/>
      <c r="D197" s="1"/>
      <c r="F197" s="2"/>
      <c r="I19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98" spans="1:9" x14ac:dyDescent="0.2">
      <c r="A198" s="4"/>
      <c r="D198" s="1"/>
      <c r="F198" s="2"/>
      <c r="I19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99" spans="1:9" x14ac:dyDescent="0.2">
      <c r="A199" s="4"/>
      <c r="D199" s="1"/>
      <c r="F199" s="2"/>
      <c r="I19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00" spans="1:9" x14ac:dyDescent="0.2">
      <c r="A200" s="4"/>
      <c r="D200" s="1"/>
      <c r="F200" s="2"/>
      <c r="I20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01" spans="1:9" x14ac:dyDescent="0.2">
      <c r="A201" s="4"/>
      <c r="D201" s="1"/>
      <c r="F201" s="2"/>
      <c r="I20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02" spans="1:9" x14ac:dyDescent="0.2">
      <c r="A202" s="4"/>
      <c r="D202" s="1"/>
      <c r="F202" s="2"/>
      <c r="I20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03" spans="1:9" x14ac:dyDescent="0.2">
      <c r="A203" s="4"/>
      <c r="D203" s="1"/>
      <c r="F203" s="2"/>
      <c r="I20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04" spans="1:9" x14ac:dyDescent="0.2">
      <c r="A204" s="4"/>
      <c r="D204" s="1"/>
      <c r="F204" s="2"/>
      <c r="I20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05" spans="1:9" x14ac:dyDescent="0.2">
      <c r="A205" s="4"/>
      <c r="D205" s="1"/>
      <c r="F205" s="2"/>
      <c r="I20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06" spans="1:9" x14ac:dyDescent="0.2">
      <c r="A206" s="4"/>
      <c r="D206" s="1"/>
      <c r="F206" s="2"/>
      <c r="I20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07" spans="1:9" x14ac:dyDescent="0.2">
      <c r="A207" s="4"/>
      <c r="D207" s="1"/>
      <c r="F207" s="2"/>
      <c r="I20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08" spans="1:9" x14ac:dyDescent="0.2">
      <c r="A208" s="4"/>
      <c r="D208" s="1"/>
      <c r="F208" s="2"/>
      <c r="I20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09" spans="1:9" x14ac:dyDescent="0.2">
      <c r="A209" s="4"/>
      <c r="D209" s="1"/>
      <c r="F209" s="2"/>
      <c r="I20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10" spans="1:9" x14ac:dyDescent="0.2">
      <c r="A210" s="4"/>
      <c r="D210" s="1"/>
      <c r="F210" s="2"/>
      <c r="I21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11" spans="1:9" x14ac:dyDescent="0.2">
      <c r="A211" s="4"/>
      <c r="D211" s="1"/>
      <c r="F211" s="2"/>
      <c r="I21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12" spans="1:9" x14ac:dyDescent="0.2">
      <c r="A212" s="4"/>
      <c r="D212" s="1"/>
      <c r="F212" s="2"/>
      <c r="I21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13" spans="1:9" x14ac:dyDescent="0.2">
      <c r="A213" s="4"/>
      <c r="D213" s="1"/>
      <c r="F213" s="2"/>
      <c r="I21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14" spans="1:9" x14ac:dyDescent="0.2">
      <c r="A214" s="4"/>
      <c r="D214" s="1"/>
      <c r="F214" s="2"/>
      <c r="I21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15" spans="1:9" x14ac:dyDescent="0.2">
      <c r="A215" s="4"/>
      <c r="D215" s="1"/>
      <c r="F215" s="2"/>
      <c r="I21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16" spans="1:9" x14ac:dyDescent="0.2">
      <c r="A216" s="4"/>
      <c r="D216" s="1"/>
      <c r="F216" s="2"/>
      <c r="I21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17" spans="1:9" x14ac:dyDescent="0.2">
      <c r="A217" s="4"/>
      <c r="D217" s="1"/>
      <c r="F217" s="2"/>
      <c r="I21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18" spans="1:9" x14ac:dyDescent="0.2">
      <c r="A218" s="4"/>
      <c r="D218" s="1"/>
      <c r="F218" s="2"/>
      <c r="I21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19" spans="1:9" x14ac:dyDescent="0.2">
      <c r="A219" s="4"/>
      <c r="D219" s="1"/>
      <c r="F219" s="2"/>
      <c r="I21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20" spans="1:9" x14ac:dyDescent="0.2">
      <c r="A220" s="4"/>
      <c r="D220" s="1"/>
      <c r="F220" s="2"/>
      <c r="I22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21" spans="1:9" x14ac:dyDescent="0.2">
      <c r="A221" s="4"/>
      <c r="D221" s="1"/>
      <c r="F221" s="2"/>
      <c r="I22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22" spans="1:9" x14ac:dyDescent="0.2">
      <c r="A222" s="4"/>
      <c r="D222" s="1"/>
      <c r="F222" s="2"/>
      <c r="I22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23" spans="1:9" x14ac:dyDescent="0.2">
      <c r="A223" s="4"/>
      <c r="D223" s="1"/>
      <c r="F223" s="2"/>
      <c r="I22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24" spans="1:9" x14ac:dyDescent="0.2">
      <c r="A224" s="4"/>
      <c r="D224" s="1"/>
      <c r="F224" s="2"/>
      <c r="I22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25" spans="1:9" x14ac:dyDescent="0.2">
      <c r="A225" s="4"/>
      <c r="D225" s="1"/>
      <c r="F225" s="2"/>
      <c r="I22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26" spans="1:9" x14ac:dyDescent="0.2">
      <c r="A226" s="4"/>
      <c r="D226" s="1"/>
      <c r="F226" s="2"/>
      <c r="I22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27" spans="1:9" x14ac:dyDescent="0.2">
      <c r="A227" s="4"/>
      <c r="D227" s="1"/>
      <c r="F227" s="2"/>
      <c r="I22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28" spans="1:9" x14ac:dyDescent="0.2">
      <c r="A228" s="4"/>
      <c r="D228" s="1"/>
      <c r="F228" s="2"/>
      <c r="I22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29" spans="1:9" x14ac:dyDescent="0.2">
      <c r="A229" s="4"/>
      <c r="D229" s="1"/>
      <c r="F229" s="2"/>
      <c r="I22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30" spans="1:9" x14ac:dyDescent="0.2">
      <c r="A230" s="4"/>
      <c r="D230" s="1"/>
      <c r="F230" s="2"/>
      <c r="I23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31" spans="1:9" x14ac:dyDescent="0.2">
      <c r="A231" s="4"/>
      <c r="D231" s="1"/>
      <c r="F231" s="2"/>
      <c r="I23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32" spans="1:9" x14ac:dyDescent="0.2">
      <c r="A232" s="4"/>
      <c r="D232" s="1"/>
      <c r="F232" s="2"/>
      <c r="I23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33" spans="1:9" x14ac:dyDescent="0.2">
      <c r="A233" s="4"/>
      <c r="D233" s="1"/>
      <c r="F233" s="2"/>
      <c r="I23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34" spans="1:9" x14ac:dyDescent="0.2">
      <c r="A234" s="4"/>
      <c r="D234" s="1"/>
      <c r="F234" s="2"/>
      <c r="I23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35" spans="1:9" x14ac:dyDescent="0.2">
      <c r="A235" s="4"/>
      <c r="D235" s="1"/>
      <c r="F235" s="2"/>
      <c r="I23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36" spans="1:9" x14ac:dyDescent="0.2">
      <c r="A236" s="4"/>
      <c r="D236" s="1"/>
      <c r="F236" s="2"/>
      <c r="I23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37" spans="1:9" x14ac:dyDescent="0.2">
      <c r="A237" s="4"/>
      <c r="D237" s="1"/>
      <c r="F237" s="2"/>
      <c r="I23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38" spans="1:9" x14ac:dyDescent="0.2">
      <c r="A238" s="4"/>
      <c r="D238" s="1"/>
      <c r="F238" s="2"/>
      <c r="I23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39" spans="1:9" x14ac:dyDescent="0.2">
      <c r="A239" s="4"/>
      <c r="D239" s="1"/>
      <c r="F239" s="2"/>
      <c r="I23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40" spans="1:9" x14ac:dyDescent="0.2">
      <c r="A240" s="4"/>
      <c r="D240" s="1"/>
      <c r="F240" s="2"/>
      <c r="I24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41" spans="1:9" x14ac:dyDescent="0.2">
      <c r="A241" s="4"/>
      <c r="D241" s="1"/>
      <c r="F241" s="2"/>
      <c r="I24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42" spans="1:9" x14ac:dyDescent="0.2">
      <c r="A242" s="4"/>
      <c r="D242" s="1"/>
      <c r="F242" s="2"/>
      <c r="I24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43" spans="1:9" x14ac:dyDescent="0.2">
      <c r="A243" s="4"/>
      <c r="D243" s="1"/>
      <c r="F243" s="2"/>
      <c r="I24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44" spans="1:9" x14ac:dyDescent="0.2">
      <c r="A244" s="4"/>
      <c r="D244" s="1"/>
      <c r="F244" s="2"/>
      <c r="I24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45" spans="1:9" x14ac:dyDescent="0.2">
      <c r="A245" s="4"/>
      <c r="D245" s="1"/>
      <c r="F245" s="2"/>
      <c r="I24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46" spans="1:9" x14ac:dyDescent="0.2">
      <c r="A246" s="4"/>
      <c r="D246" s="1"/>
      <c r="F246" s="2"/>
      <c r="I24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47" spans="1:9" x14ac:dyDescent="0.2">
      <c r="A247" s="4"/>
      <c r="D247" s="1"/>
      <c r="F247" s="2"/>
      <c r="I24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48" spans="1:9" x14ac:dyDescent="0.2">
      <c r="A248" s="4"/>
      <c r="D248" s="1"/>
      <c r="F248" s="2"/>
      <c r="I24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49" spans="1:9" x14ac:dyDescent="0.2">
      <c r="A249" s="4"/>
      <c r="D249" s="1"/>
      <c r="F249" s="2"/>
      <c r="I24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50" spans="1:9" x14ac:dyDescent="0.2">
      <c r="A250" s="4"/>
      <c r="D250" s="1"/>
      <c r="F250" s="2"/>
      <c r="I25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51" spans="1:9" x14ac:dyDescent="0.2">
      <c r="A251" s="4"/>
      <c r="D251" s="1"/>
      <c r="F251" s="2"/>
      <c r="I25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52" spans="1:9" x14ac:dyDescent="0.2">
      <c r="A252" s="4"/>
      <c r="D252" s="1"/>
      <c r="F252" s="2"/>
      <c r="I25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53" spans="1:9" x14ac:dyDescent="0.2">
      <c r="A253" s="4"/>
      <c r="D253" s="1"/>
      <c r="F253" s="2"/>
      <c r="I25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54" spans="1:9" x14ac:dyDescent="0.2">
      <c r="A254" s="4"/>
      <c r="D254" s="1"/>
      <c r="F254" s="2"/>
      <c r="I25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55" spans="1:9" x14ac:dyDescent="0.2">
      <c r="A255" s="4"/>
      <c r="D255" s="1"/>
      <c r="F255" s="2"/>
      <c r="I25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56" spans="1:9" x14ac:dyDescent="0.2">
      <c r="A256" s="4"/>
      <c r="D256" s="1"/>
      <c r="F256" s="2"/>
      <c r="I25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57" spans="1:9" x14ac:dyDescent="0.2">
      <c r="A257" s="4"/>
      <c r="D257" s="1"/>
      <c r="F257" s="2"/>
      <c r="I25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58" spans="1:9" x14ac:dyDescent="0.2">
      <c r="A258" s="4"/>
      <c r="D258" s="1"/>
      <c r="F258" s="2"/>
      <c r="I25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59" spans="1:9" x14ac:dyDescent="0.2">
      <c r="A259" s="4"/>
      <c r="D259" s="1"/>
      <c r="F259" s="2"/>
      <c r="I25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60" spans="1:9" x14ac:dyDescent="0.2">
      <c r="A260" s="4"/>
      <c r="D260" s="1"/>
      <c r="F260" s="2"/>
      <c r="I26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61" spans="1:9" x14ac:dyDescent="0.2">
      <c r="A261" s="4"/>
      <c r="D261" s="1"/>
      <c r="F261" s="2"/>
      <c r="I26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62" spans="1:9" x14ac:dyDescent="0.2">
      <c r="A262" s="4"/>
      <c r="D262" s="1"/>
      <c r="F262" s="2"/>
      <c r="I26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63" spans="1:9" x14ac:dyDescent="0.2">
      <c r="A263" s="4"/>
      <c r="D263" s="1"/>
      <c r="F263" s="2"/>
      <c r="I26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64" spans="1:9" x14ac:dyDescent="0.2">
      <c r="A264" s="4"/>
      <c r="D264" s="1"/>
      <c r="F264" s="2"/>
      <c r="I26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65" spans="1:9" x14ac:dyDescent="0.2">
      <c r="A265" s="4"/>
      <c r="D265" s="1"/>
      <c r="F265" s="2"/>
      <c r="I26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66" spans="1:9" x14ac:dyDescent="0.2">
      <c r="A266" s="4"/>
      <c r="D266" s="1"/>
      <c r="F266" s="2"/>
      <c r="I26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67" spans="1:9" x14ac:dyDescent="0.2">
      <c r="A267" s="4"/>
      <c r="D267" s="1"/>
      <c r="F267" s="2"/>
      <c r="I26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68" spans="1:9" x14ac:dyDescent="0.2">
      <c r="A268" s="4"/>
      <c r="D268" s="1"/>
      <c r="F268" s="2"/>
      <c r="I26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69" spans="1:9" x14ac:dyDescent="0.2">
      <c r="A269" s="4"/>
      <c r="D269" s="1"/>
      <c r="F269" s="2"/>
      <c r="I26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70" spans="1:9" x14ac:dyDescent="0.2">
      <c r="A270" s="4"/>
      <c r="D270" s="1"/>
      <c r="F270" s="2"/>
      <c r="I27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71" spans="1:9" x14ac:dyDescent="0.2">
      <c r="A271" s="4"/>
      <c r="D271" s="1"/>
      <c r="F271" s="2"/>
      <c r="I27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72" spans="1:9" x14ac:dyDescent="0.2">
      <c r="A272" s="4"/>
      <c r="D272" s="1"/>
      <c r="F272" s="2"/>
      <c r="I27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73" spans="1:9" x14ac:dyDescent="0.2">
      <c r="A273" s="4"/>
      <c r="D273" s="1"/>
      <c r="F273" s="2"/>
      <c r="I27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74" spans="1:9" x14ac:dyDescent="0.2">
      <c r="A274" s="4"/>
      <c r="D274" s="1"/>
      <c r="F274" s="2"/>
      <c r="I27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75" spans="1:9" x14ac:dyDescent="0.2">
      <c r="A275" s="4"/>
      <c r="D275" s="1"/>
      <c r="F275" s="2"/>
      <c r="I27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76" spans="1:9" x14ac:dyDescent="0.2">
      <c r="A276" s="4"/>
      <c r="D276" s="1"/>
      <c r="F276" s="2"/>
      <c r="I27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77" spans="1:9" x14ac:dyDescent="0.2">
      <c r="A277" s="4"/>
      <c r="D277" s="1"/>
      <c r="F277" s="2"/>
      <c r="I27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78" spans="1:9" x14ac:dyDescent="0.2">
      <c r="A278" s="4"/>
      <c r="D278" s="1"/>
      <c r="F278" s="2"/>
      <c r="I27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79" spans="1:9" x14ac:dyDescent="0.2">
      <c r="A279" s="4"/>
      <c r="D279" s="1"/>
      <c r="F279" s="2"/>
      <c r="I27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80" spans="1:9" x14ac:dyDescent="0.2">
      <c r="A280" s="4"/>
      <c r="D280" s="1"/>
      <c r="F280" s="2"/>
      <c r="I28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81" spans="1:9" x14ac:dyDescent="0.2">
      <c r="A281" s="4"/>
      <c r="D281" s="1"/>
      <c r="F281" s="2"/>
      <c r="I28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82" spans="1:9" x14ac:dyDescent="0.2">
      <c r="A282" s="4"/>
      <c r="D282" s="1"/>
      <c r="F282" s="2"/>
      <c r="I28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83" spans="1:9" x14ac:dyDescent="0.2">
      <c r="A283" s="4"/>
      <c r="D283" s="1"/>
      <c r="F283" s="2"/>
      <c r="I28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84" spans="1:9" x14ac:dyDescent="0.2">
      <c r="A284" s="4"/>
      <c r="D284" s="1"/>
      <c r="F284" s="2"/>
      <c r="I28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85" spans="1:9" x14ac:dyDescent="0.2">
      <c r="A285" s="4"/>
      <c r="D285" s="1"/>
      <c r="F285" s="2"/>
      <c r="I28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86" spans="1:9" x14ac:dyDescent="0.2">
      <c r="A286" s="4"/>
      <c r="D286" s="1"/>
      <c r="F286" s="2"/>
      <c r="I28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87" spans="1:9" x14ac:dyDescent="0.2">
      <c r="A287" s="4"/>
      <c r="D287" s="1"/>
      <c r="F287" s="2"/>
      <c r="I28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88" spans="1:9" x14ac:dyDescent="0.2">
      <c r="A288" s="4"/>
      <c r="D288" s="1"/>
      <c r="F288" s="2"/>
      <c r="I28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89" spans="1:9" x14ac:dyDescent="0.2">
      <c r="A289" s="4"/>
      <c r="D289" s="1"/>
      <c r="F289" s="2"/>
      <c r="I28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90" spans="1:9" x14ac:dyDescent="0.2">
      <c r="A290" s="4"/>
      <c r="D290" s="1"/>
      <c r="F290" s="2"/>
      <c r="I29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91" spans="1:9" x14ac:dyDescent="0.2">
      <c r="A291" s="4"/>
      <c r="D291" s="1"/>
      <c r="F291" s="2"/>
      <c r="I29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92" spans="1:9" x14ac:dyDescent="0.2">
      <c r="A292" s="4"/>
      <c r="D292" s="1"/>
      <c r="F292" s="2"/>
      <c r="I29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93" spans="1:9" x14ac:dyDescent="0.2">
      <c r="A293" s="4"/>
      <c r="D293" s="1"/>
      <c r="F293" s="2"/>
      <c r="I29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94" spans="1:9" x14ac:dyDescent="0.2">
      <c r="A294" s="4"/>
      <c r="D294" s="1"/>
      <c r="F294" s="2"/>
      <c r="I29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95" spans="1:9" x14ac:dyDescent="0.2">
      <c r="A295" s="4"/>
      <c r="D295" s="1"/>
      <c r="F295" s="2"/>
      <c r="I29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96" spans="1:9" x14ac:dyDescent="0.2">
      <c r="A296" s="4"/>
      <c r="D296" s="1"/>
      <c r="F296" s="2"/>
      <c r="I29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97" spans="1:9" x14ac:dyDescent="0.2">
      <c r="A297" s="4"/>
      <c r="D297" s="1"/>
      <c r="F297" s="2"/>
      <c r="I29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98" spans="1:9" x14ac:dyDescent="0.2">
      <c r="A298" s="4"/>
      <c r="D298" s="1"/>
      <c r="F298" s="2"/>
      <c r="I29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99" spans="1:9" x14ac:dyDescent="0.2">
      <c r="A299" s="4"/>
      <c r="D299" s="1"/>
      <c r="F299" s="2"/>
      <c r="I29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00" spans="1:9" x14ac:dyDescent="0.2">
      <c r="A300" s="4"/>
      <c r="D300" s="1"/>
      <c r="F300" s="2"/>
      <c r="I30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01" spans="1:9" x14ac:dyDescent="0.2">
      <c r="A301" s="4"/>
      <c r="D301" s="1"/>
      <c r="F301" s="2"/>
      <c r="I30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02" spans="1:9" x14ac:dyDescent="0.2">
      <c r="A302" s="4"/>
      <c r="D302" s="1"/>
      <c r="F302" s="2"/>
      <c r="I30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03" spans="1:9" x14ac:dyDescent="0.2">
      <c r="A303" s="4"/>
      <c r="D303" s="1"/>
      <c r="F303" s="2"/>
      <c r="I30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04" spans="1:9" x14ac:dyDescent="0.2">
      <c r="A304" s="4"/>
      <c r="D304" s="1"/>
      <c r="F304" s="2"/>
      <c r="I30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05" spans="1:9" x14ac:dyDescent="0.2">
      <c r="A305" s="4"/>
      <c r="D305" s="1"/>
      <c r="F305" s="2"/>
      <c r="I30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06" spans="1:9" x14ac:dyDescent="0.2">
      <c r="A306" s="4"/>
      <c r="D306" s="1"/>
      <c r="F306" s="2"/>
      <c r="I30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07" spans="1:9" x14ac:dyDescent="0.2">
      <c r="A307" s="4"/>
      <c r="D307" s="1"/>
      <c r="F307" s="2"/>
      <c r="I30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08" spans="1:9" x14ac:dyDescent="0.2">
      <c r="A308" s="4"/>
      <c r="D308" s="1"/>
      <c r="F308" s="2"/>
      <c r="I30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09" spans="1:9" x14ac:dyDescent="0.2">
      <c r="A309" s="4"/>
      <c r="D309" s="1"/>
      <c r="F309" s="2"/>
      <c r="I30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10" spans="1:9" x14ac:dyDescent="0.2">
      <c r="A310" s="4"/>
      <c r="D310" s="1"/>
      <c r="F310" s="2"/>
      <c r="I31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11" spans="1:9" x14ac:dyDescent="0.2">
      <c r="A311" s="4"/>
      <c r="D311" s="1"/>
      <c r="F311" s="2"/>
      <c r="I31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12" spans="1:9" x14ac:dyDescent="0.2">
      <c r="A312" s="4"/>
      <c r="D312" s="1"/>
      <c r="F312" s="2"/>
      <c r="I31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13" spans="1:9" x14ac:dyDescent="0.2">
      <c r="A313" s="4"/>
      <c r="D313" s="1"/>
      <c r="F313" s="2"/>
      <c r="I31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14" spans="1:9" x14ac:dyDescent="0.2">
      <c r="A314" s="4"/>
      <c r="D314" s="1"/>
      <c r="F314" s="2"/>
      <c r="I31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15" spans="1:9" x14ac:dyDescent="0.2">
      <c r="A315" s="4"/>
      <c r="D315" s="1"/>
      <c r="F315" s="2"/>
      <c r="I31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16" spans="1:9" x14ac:dyDescent="0.2">
      <c r="A316" s="4"/>
      <c r="D316" s="1"/>
      <c r="F316" s="2"/>
      <c r="I31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17" spans="1:9" x14ac:dyDescent="0.2">
      <c r="A317" s="4"/>
      <c r="D317" s="1"/>
      <c r="F317" s="2"/>
      <c r="I31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18" spans="1:9" x14ac:dyDescent="0.2">
      <c r="A318" s="4"/>
      <c r="D318" s="1"/>
      <c r="F318" s="2"/>
      <c r="I31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19" spans="1:9" x14ac:dyDescent="0.2">
      <c r="A319" s="4"/>
      <c r="D319" s="1"/>
      <c r="F319" s="2"/>
      <c r="I31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20" spans="1:9" x14ac:dyDescent="0.2">
      <c r="A320" s="4"/>
      <c r="D320" s="1"/>
      <c r="F320" s="2"/>
      <c r="I32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21" spans="1:9" x14ac:dyDescent="0.2">
      <c r="A321" s="4"/>
      <c r="D321" s="1"/>
      <c r="F321" s="2"/>
      <c r="I32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22" spans="1:9" x14ac:dyDescent="0.2">
      <c r="A322" s="4"/>
      <c r="D322" s="1"/>
      <c r="F322" s="2"/>
      <c r="I32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23" spans="1:9" x14ac:dyDescent="0.2">
      <c r="A323" s="4"/>
      <c r="D323" s="1"/>
      <c r="F323" s="2"/>
      <c r="I32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24" spans="1:9" x14ac:dyDescent="0.2">
      <c r="A324" s="4"/>
      <c r="D324" s="1"/>
      <c r="F324" s="2"/>
      <c r="I32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25" spans="1:9" x14ac:dyDescent="0.2">
      <c r="A325" s="4"/>
      <c r="D325" s="1"/>
      <c r="F325" s="2"/>
      <c r="I32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26" spans="1:9" x14ac:dyDescent="0.2">
      <c r="A326" s="4"/>
      <c r="D326" s="1"/>
      <c r="F326" s="2"/>
      <c r="I32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27" spans="1:9" x14ac:dyDescent="0.2">
      <c r="A327" s="4"/>
      <c r="D327" s="1"/>
      <c r="F327" s="2"/>
      <c r="I32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28" spans="1:9" x14ac:dyDescent="0.2">
      <c r="A328" s="4"/>
      <c r="D328" s="1"/>
      <c r="F328" s="2"/>
      <c r="I32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29" spans="1:9" x14ac:dyDescent="0.2">
      <c r="A329" s="4"/>
      <c r="D329" s="1"/>
      <c r="F329" s="2"/>
      <c r="I32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30" spans="1:9" x14ac:dyDescent="0.2">
      <c r="A330" s="4"/>
      <c r="D330" s="1"/>
      <c r="F330" s="2"/>
      <c r="I33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31" spans="1:9" x14ac:dyDescent="0.2">
      <c r="A331" s="4"/>
      <c r="D331" s="1"/>
      <c r="F331" s="2"/>
      <c r="I33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32" spans="1:9" x14ac:dyDescent="0.2">
      <c r="A332" s="4"/>
      <c r="D332" s="1"/>
      <c r="F332" s="2"/>
      <c r="I33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33" spans="1:9" x14ac:dyDescent="0.2">
      <c r="A333" s="4"/>
      <c r="D333" s="1"/>
      <c r="F333" s="2"/>
      <c r="I33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34" spans="1:9" x14ac:dyDescent="0.2">
      <c r="A334" s="4"/>
      <c r="D334" s="1"/>
      <c r="F334" s="2"/>
      <c r="I33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35" spans="1:9" x14ac:dyDescent="0.2">
      <c r="A335" s="4"/>
      <c r="D335" s="1"/>
      <c r="F335" s="2"/>
      <c r="I33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36" spans="1:9" x14ac:dyDescent="0.2">
      <c r="A336" s="4"/>
      <c r="D336" s="1"/>
      <c r="F336" s="2"/>
      <c r="I33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37" spans="1:9" x14ac:dyDescent="0.2">
      <c r="A337" s="4"/>
      <c r="D337" s="1"/>
      <c r="F337" s="2"/>
      <c r="I33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38" spans="1:9" x14ac:dyDescent="0.2">
      <c r="A338" s="4"/>
      <c r="D338" s="1"/>
      <c r="F338" s="2"/>
      <c r="I33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39" spans="1:9" x14ac:dyDescent="0.2">
      <c r="A339" s="4"/>
      <c r="D339" s="1"/>
      <c r="F339" s="2"/>
      <c r="I33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40" spans="1:9" x14ac:dyDescent="0.2">
      <c r="A340" s="4"/>
      <c r="D340" s="1"/>
      <c r="F340" s="2"/>
      <c r="I34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41" spans="1:9" x14ac:dyDescent="0.2">
      <c r="A341" s="4"/>
      <c r="D341" s="1"/>
      <c r="F341" s="2"/>
      <c r="I34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42" spans="1:9" x14ac:dyDescent="0.2">
      <c r="A342" s="4"/>
      <c r="D342" s="1"/>
      <c r="F342" s="2"/>
      <c r="I34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43" spans="1:9" x14ac:dyDescent="0.2">
      <c r="A343" s="4"/>
      <c r="D343" s="1"/>
      <c r="F343" s="2"/>
      <c r="I34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44" spans="1:9" x14ac:dyDescent="0.2">
      <c r="A344" s="4"/>
      <c r="D344" s="1"/>
      <c r="F344" s="2"/>
      <c r="I34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45" spans="1:9" x14ac:dyDescent="0.2">
      <c r="A345" s="4"/>
      <c r="D345" s="1"/>
      <c r="F345" s="2"/>
      <c r="I34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46" spans="1:9" x14ac:dyDescent="0.2">
      <c r="A346" s="4"/>
      <c r="D346" s="1"/>
      <c r="F346" s="2"/>
      <c r="I34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47" spans="1:9" x14ac:dyDescent="0.2">
      <c r="A347" s="4"/>
      <c r="D347" s="1"/>
      <c r="F347" s="2"/>
      <c r="I34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48" spans="1:9" x14ac:dyDescent="0.2">
      <c r="A348" s="4"/>
      <c r="D348" s="1"/>
      <c r="F348" s="2"/>
      <c r="I34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49" spans="1:9" x14ac:dyDescent="0.2">
      <c r="A349" s="4"/>
      <c r="D349" s="1"/>
      <c r="F349" s="2"/>
      <c r="I34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50" spans="1:9" x14ac:dyDescent="0.2">
      <c r="A350" s="4"/>
      <c r="D350" s="1"/>
      <c r="F350" s="2"/>
      <c r="I35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51" spans="1:9" x14ac:dyDescent="0.2">
      <c r="A351" s="4"/>
      <c r="D351" s="1"/>
      <c r="F351" s="2"/>
      <c r="I35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52" spans="1:9" x14ac:dyDescent="0.2">
      <c r="A352" s="4"/>
      <c r="D352" s="1"/>
      <c r="F352" s="2"/>
      <c r="I35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53" spans="1:9" x14ac:dyDescent="0.2">
      <c r="A353" s="4"/>
      <c r="D353" s="1"/>
      <c r="F353" s="2"/>
      <c r="I35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54" spans="1:9" x14ac:dyDescent="0.2">
      <c r="A354" s="4"/>
      <c r="D354" s="1"/>
      <c r="F354" s="2"/>
      <c r="I35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55" spans="1:9" x14ac:dyDescent="0.2">
      <c r="A355" s="4"/>
      <c r="D355" s="1"/>
      <c r="F355" s="2"/>
      <c r="I35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56" spans="1:9" x14ac:dyDescent="0.2">
      <c r="A356" s="4"/>
      <c r="D356" s="1"/>
      <c r="F356" s="2"/>
      <c r="I35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57" spans="1:9" x14ac:dyDescent="0.2">
      <c r="A357" s="4"/>
      <c r="D357" s="1"/>
      <c r="F357" s="2"/>
      <c r="I35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58" spans="1:9" x14ac:dyDescent="0.2">
      <c r="A358" s="4"/>
      <c r="D358" s="1"/>
      <c r="F358" s="2"/>
      <c r="I35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59" spans="1:9" x14ac:dyDescent="0.2">
      <c r="A359" s="4"/>
      <c r="D359" s="1"/>
      <c r="F359" s="2"/>
      <c r="I35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60" spans="1:9" x14ac:dyDescent="0.2">
      <c r="A360" s="4"/>
      <c r="D360" s="1"/>
      <c r="F360" s="2"/>
      <c r="I36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61" spans="1:9" x14ac:dyDescent="0.2">
      <c r="A361" s="4"/>
      <c r="D361" s="1"/>
      <c r="F361" s="2"/>
      <c r="I36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62" spans="1:9" x14ac:dyDescent="0.2">
      <c r="A362" s="4"/>
      <c r="D362" s="1"/>
      <c r="F362" s="2"/>
      <c r="I36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63" spans="1:9" x14ac:dyDescent="0.2">
      <c r="A363" s="4"/>
      <c r="D363" s="1"/>
      <c r="F363" s="2"/>
      <c r="I36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64" spans="1:9" x14ac:dyDescent="0.2">
      <c r="A364" s="4"/>
      <c r="D364" s="1"/>
      <c r="F364" s="2"/>
      <c r="I36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65" spans="1:9" x14ac:dyDescent="0.2">
      <c r="A365" s="4"/>
      <c r="D365" s="1"/>
      <c r="F365" s="2"/>
      <c r="I36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66" spans="1:9" x14ac:dyDescent="0.2">
      <c r="A366" s="4"/>
      <c r="D366" s="1"/>
      <c r="F366" s="2"/>
      <c r="I36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67" spans="1:9" x14ac:dyDescent="0.2">
      <c r="A367" s="4"/>
      <c r="D367" s="1"/>
      <c r="F367" s="2"/>
      <c r="I36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68" spans="1:9" x14ac:dyDescent="0.2">
      <c r="A368" s="4"/>
      <c r="D368" s="1"/>
      <c r="F368" s="2"/>
      <c r="I36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69" spans="1:9" x14ac:dyDescent="0.2">
      <c r="A369" s="4"/>
      <c r="D369" s="1"/>
      <c r="F369" s="2"/>
      <c r="I36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70" spans="1:9" x14ac:dyDescent="0.2">
      <c r="A370" s="4"/>
      <c r="D370" s="1"/>
      <c r="F370" s="2"/>
      <c r="I37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71" spans="1:9" x14ac:dyDescent="0.2">
      <c r="A371" s="4"/>
      <c r="D371" s="1"/>
      <c r="F371" s="2"/>
      <c r="I37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72" spans="1:9" x14ac:dyDescent="0.2">
      <c r="A372" s="4"/>
      <c r="D372" s="1"/>
      <c r="F372" s="2"/>
      <c r="I37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73" spans="1:9" x14ac:dyDescent="0.2">
      <c r="A373" s="4"/>
      <c r="D373" s="1"/>
      <c r="F373" s="2"/>
      <c r="I37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74" spans="1:9" x14ac:dyDescent="0.2">
      <c r="A374" s="4"/>
      <c r="D374" s="1"/>
      <c r="F374" s="2"/>
      <c r="I37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75" spans="1:9" x14ac:dyDescent="0.2">
      <c r="A375" s="4"/>
      <c r="D375" s="1"/>
      <c r="F375" s="2"/>
      <c r="I37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76" spans="1:9" x14ac:dyDescent="0.2">
      <c r="A376" s="4"/>
      <c r="D376" s="1"/>
      <c r="F376" s="2"/>
      <c r="I37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77" spans="1:9" x14ac:dyDescent="0.2">
      <c r="A377" s="4"/>
      <c r="D377" s="1"/>
      <c r="F377" s="2"/>
      <c r="I37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78" spans="1:9" x14ac:dyDescent="0.2">
      <c r="A378" s="4"/>
      <c r="D378" s="1"/>
      <c r="F378" s="2"/>
      <c r="I37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79" spans="1:9" x14ac:dyDescent="0.2">
      <c r="A379" s="4"/>
      <c r="D379" s="1"/>
      <c r="F379" s="2"/>
      <c r="I37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80" spans="1:9" x14ac:dyDescent="0.2">
      <c r="A380" s="4"/>
      <c r="D380" s="1"/>
      <c r="F380" s="2"/>
      <c r="I38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81" spans="1:9" x14ac:dyDescent="0.2">
      <c r="A381" s="4"/>
      <c r="D381" s="1"/>
      <c r="F381" s="2"/>
      <c r="I38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82" spans="1:9" x14ac:dyDescent="0.2">
      <c r="A382" s="4"/>
      <c r="D382" s="1"/>
      <c r="F382" s="2"/>
      <c r="I38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83" spans="1:9" x14ac:dyDescent="0.2">
      <c r="A383" s="4"/>
      <c r="D383" s="1"/>
      <c r="F383" s="2"/>
      <c r="I38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84" spans="1:9" x14ac:dyDescent="0.2">
      <c r="A384" s="4"/>
      <c r="D384" s="1"/>
      <c r="F384" s="2"/>
      <c r="I38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85" spans="1:9" x14ac:dyDescent="0.2">
      <c r="A385" s="4"/>
      <c r="D385" s="1"/>
      <c r="F385" s="2"/>
      <c r="I38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86" spans="1:9" x14ac:dyDescent="0.2">
      <c r="A386" s="4"/>
      <c r="D386" s="1"/>
      <c r="F386" s="2"/>
      <c r="I38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87" spans="1:9" x14ac:dyDescent="0.2">
      <c r="A387" s="4"/>
      <c r="D387" s="1"/>
      <c r="F387" s="2"/>
      <c r="I38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88" spans="1:9" x14ac:dyDescent="0.2">
      <c r="A388" s="4"/>
      <c r="D388" s="1"/>
      <c r="F388" s="2"/>
      <c r="I38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89" spans="1:9" x14ac:dyDescent="0.2">
      <c r="A389" s="4"/>
      <c r="D389" s="1"/>
      <c r="F389" s="2"/>
      <c r="I38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90" spans="1:9" x14ac:dyDescent="0.2">
      <c r="A390" s="4"/>
      <c r="D390" s="1"/>
      <c r="F390" s="2"/>
      <c r="I39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91" spans="1:9" x14ac:dyDescent="0.2">
      <c r="A391" s="4"/>
      <c r="D391" s="1"/>
      <c r="F391" s="2"/>
      <c r="I39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92" spans="1:9" x14ac:dyDescent="0.2">
      <c r="A392" s="4"/>
      <c r="D392" s="1"/>
      <c r="F392" s="2"/>
      <c r="I39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93" spans="1:9" x14ac:dyDescent="0.2">
      <c r="A393" s="4"/>
      <c r="D393" s="1"/>
      <c r="F393" s="2"/>
      <c r="I39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94" spans="1:9" x14ac:dyDescent="0.2">
      <c r="A394" s="4"/>
      <c r="D394" s="1"/>
      <c r="F394" s="2"/>
      <c r="I39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95" spans="1:9" x14ac:dyDescent="0.2">
      <c r="A395" s="4"/>
      <c r="D395" s="1"/>
      <c r="F395" s="2"/>
      <c r="I39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96" spans="1:9" x14ac:dyDescent="0.2">
      <c r="A396" s="4"/>
      <c r="D396" s="1"/>
      <c r="F396" s="2"/>
      <c r="I39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97" spans="1:9" x14ac:dyDescent="0.2">
      <c r="A397" s="4"/>
      <c r="D397" s="1"/>
      <c r="F397" s="2"/>
      <c r="I39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98" spans="1:9" x14ac:dyDescent="0.2">
      <c r="A398" s="4"/>
      <c r="D398" s="1"/>
      <c r="F398" s="2"/>
      <c r="I39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99" spans="1:9" x14ac:dyDescent="0.2">
      <c r="A399" s="4"/>
      <c r="D399" s="1"/>
      <c r="F399" s="2"/>
      <c r="I39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00" spans="1:9" x14ac:dyDescent="0.2">
      <c r="A400" s="4"/>
      <c r="D400" s="1"/>
      <c r="F400" s="2"/>
      <c r="I40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01" spans="1:9" x14ac:dyDescent="0.2">
      <c r="A401" s="4"/>
      <c r="D401" s="1"/>
      <c r="F401" s="2"/>
      <c r="I40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02" spans="1:9" x14ac:dyDescent="0.2">
      <c r="A402" s="4"/>
      <c r="D402" s="1"/>
      <c r="F402" s="2"/>
      <c r="I40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03" spans="1:9" x14ac:dyDescent="0.2">
      <c r="A403" s="4"/>
      <c r="D403" s="1"/>
      <c r="F403" s="2"/>
      <c r="I40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04" spans="1:9" x14ac:dyDescent="0.2">
      <c r="A404" s="4"/>
      <c r="D404" s="1"/>
      <c r="F404" s="2"/>
      <c r="I40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05" spans="1:9" x14ac:dyDescent="0.2">
      <c r="A405" s="4"/>
      <c r="D405" s="1"/>
      <c r="F405" s="2"/>
      <c r="I40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06" spans="1:9" x14ac:dyDescent="0.2">
      <c r="A406" s="4"/>
      <c r="D406" s="1"/>
      <c r="F406" s="2"/>
      <c r="I40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07" spans="1:9" x14ac:dyDescent="0.2">
      <c r="A407" s="4"/>
      <c r="D407" s="1"/>
      <c r="F407" s="2"/>
      <c r="I40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08" spans="1:9" x14ac:dyDescent="0.2">
      <c r="A408" s="4"/>
      <c r="D408" s="1"/>
      <c r="F408" s="2"/>
      <c r="I40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09" spans="1:9" x14ac:dyDescent="0.2">
      <c r="A409" s="4"/>
      <c r="D409" s="1"/>
      <c r="F409" s="2"/>
      <c r="I40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10" spans="1:9" x14ac:dyDescent="0.2">
      <c r="A410" s="4"/>
      <c r="D410" s="1"/>
      <c r="F410" s="2"/>
      <c r="I41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11" spans="1:9" x14ac:dyDescent="0.2">
      <c r="A411" s="4"/>
      <c r="D411" s="1"/>
      <c r="F411" s="2"/>
      <c r="I41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12" spans="1:9" x14ac:dyDescent="0.2">
      <c r="A412" s="4"/>
      <c r="D412" s="1"/>
      <c r="F412" s="2"/>
      <c r="I41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13" spans="1:9" x14ac:dyDescent="0.2">
      <c r="A413" s="4"/>
      <c r="D413" s="1"/>
      <c r="F413" s="2"/>
      <c r="I41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14" spans="1:9" x14ac:dyDescent="0.2">
      <c r="A414" s="4"/>
      <c r="D414" s="1"/>
      <c r="F414" s="2"/>
      <c r="I41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15" spans="1:9" x14ac:dyDescent="0.2">
      <c r="A415" s="4"/>
      <c r="D415" s="1"/>
      <c r="F415" s="2"/>
      <c r="I41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16" spans="1:9" x14ac:dyDescent="0.2">
      <c r="A416" s="4"/>
      <c r="D416" s="1"/>
      <c r="F416" s="2"/>
      <c r="I41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17" spans="1:9" x14ac:dyDescent="0.2">
      <c r="A417" s="4"/>
      <c r="D417" s="1"/>
      <c r="F417" s="2"/>
      <c r="I41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18" spans="1:9" x14ac:dyDescent="0.2">
      <c r="A418" s="4"/>
      <c r="D418" s="1"/>
      <c r="F418" s="2"/>
      <c r="I41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19" spans="1:9" x14ac:dyDescent="0.2">
      <c r="A419" s="4"/>
      <c r="D419" s="1"/>
      <c r="F419" s="2"/>
      <c r="I41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20" spans="1:9" x14ac:dyDescent="0.2">
      <c r="A420" s="4"/>
      <c r="D420" s="1"/>
      <c r="F420" s="2"/>
      <c r="I42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21" spans="1:9" x14ac:dyDescent="0.2">
      <c r="A421" s="4"/>
      <c r="D421" s="1"/>
      <c r="F421" s="2"/>
      <c r="I42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22" spans="1:9" x14ac:dyDescent="0.2">
      <c r="A422" s="4"/>
      <c r="D422" s="1"/>
      <c r="F422" s="2"/>
      <c r="I42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23" spans="1:9" x14ac:dyDescent="0.2">
      <c r="A423" s="4"/>
      <c r="D423" s="1"/>
      <c r="F423" s="2"/>
      <c r="I42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24" spans="1:9" x14ac:dyDescent="0.2">
      <c r="A424" s="4"/>
      <c r="D424" s="1"/>
      <c r="F424" s="2"/>
      <c r="I42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25" spans="1:9" x14ac:dyDescent="0.2">
      <c r="A425" s="4"/>
      <c r="D425" s="1"/>
      <c r="F425" s="2"/>
      <c r="I42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26" spans="1:9" x14ac:dyDescent="0.2">
      <c r="A426" s="4"/>
      <c r="D426" s="1"/>
      <c r="F426" s="2"/>
      <c r="I42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27" spans="1:9" x14ac:dyDescent="0.2">
      <c r="A427" s="4"/>
      <c r="D427" s="1"/>
      <c r="F427" s="2"/>
      <c r="I42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28" spans="1:9" x14ac:dyDescent="0.2">
      <c r="A428" s="4"/>
      <c r="D428" s="1"/>
      <c r="F428" s="2"/>
      <c r="I42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29" spans="1:9" x14ac:dyDescent="0.2">
      <c r="A429" s="4"/>
      <c r="D429" s="1"/>
      <c r="F429" s="2"/>
      <c r="I42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30" spans="1:9" x14ac:dyDescent="0.2">
      <c r="A430" s="4"/>
      <c r="D430" s="1"/>
      <c r="F430" s="2"/>
      <c r="I43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31" spans="1:9" x14ac:dyDescent="0.2">
      <c r="A431" s="4"/>
      <c r="D431" s="1"/>
      <c r="F431" s="2"/>
      <c r="I43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32" spans="1:9" x14ac:dyDescent="0.2">
      <c r="A432" s="4"/>
      <c r="D432" s="1"/>
      <c r="F432" s="2"/>
      <c r="I43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33" spans="1:9" x14ac:dyDescent="0.2">
      <c r="A433" s="4"/>
      <c r="D433" s="1"/>
      <c r="F433" s="2"/>
      <c r="I43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34" spans="1:9" x14ac:dyDescent="0.2">
      <c r="A434" s="4"/>
      <c r="D434" s="1"/>
      <c r="F434" s="2"/>
      <c r="I43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35" spans="1:9" x14ac:dyDescent="0.2">
      <c r="A435" s="4"/>
      <c r="D435" s="1"/>
      <c r="F435" s="2"/>
      <c r="I43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36" spans="1:9" x14ac:dyDescent="0.2">
      <c r="A436" s="4"/>
      <c r="D436" s="1"/>
      <c r="F436" s="2"/>
      <c r="I43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37" spans="1:9" x14ac:dyDescent="0.2">
      <c r="A437" s="4"/>
      <c r="D437" s="1"/>
      <c r="F437" s="2"/>
      <c r="I43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38" spans="1:9" x14ac:dyDescent="0.2">
      <c r="A438" s="4"/>
      <c r="D438" s="1"/>
      <c r="F438" s="2"/>
      <c r="I43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39" spans="1:9" x14ac:dyDescent="0.2">
      <c r="A439" s="4"/>
      <c r="D439" s="1"/>
      <c r="F439" s="2"/>
      <c r="I43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40" spans="1:9" x14ac:dyDescent="0.2">
      <c r="A440" s="4"/>
      <c r="D440" s="1"/>
      <c r="F440" s="2"/>
      <c r="I44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41" spans="1:9" x14ac:dyDescent="0.2">
      <c r="A441" s="4"/>
      <c r="D441" s="1"/>
      <c r="F441" s="2"/>
      <c r="I44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42" spans="1:9" x14ac:dyDescent="0.2">
      <c r="A442" s="4"/>
      <c r="D442" s="1"/>
      <c r="F442" s="2"/>
      <c r="I44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43" spans="1:9" x14ac:dyDescent="0.2">
      <c r="A443" s="4"/>
      <c r="D443" s="1"/>
      <c r="F443" s="2"/>
      <c r="I44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44" spans="1:9" x14ac:dyDescent="0.2">
      <c r="A444" s="4"/>
      <c r="D444" s="1"/>
      <c r="F444" s="2"/>
      <c r="I44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45" spans="1:9" x14ac:dyDescent="0.2">
      <c r="A445" s="4"/>
      <c r="D445" s="1"/>
      <c r="F445" s="2"/>
      <c r="I44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46" spans="1:9" x14ac:dyDescent="0.2">
      <c r="A446" s="4"/>
      <c r="D446" s="1"/>
      <c r="F446" s="2"/>
      <c r="I44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47" spans="1:9" x14ac:dyDescent="0.2">
      <c r="A447" s="4"/>
      <c r="D447" s="1"/>
      <c r="F447" s="2"/>
      <c r="I44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48" spans="1:9" x14ac:dyDescent="0.2">
      <c r="A448" s="4"/>
      <c r="D448" s="1"/>
      <c r="F448" s="2"/>
      <c r="I44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49" spans="1:9" x14ac:dyDescent="0.2">
      <c r="A449" s="4"/>
      <c r="D449" s="1"/>
      <c r="F449" s="2"/>
      <c r="I44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50" spans="1:9" x14ac:dyDescent="0.2">
      <c r="A450" s="4"/>
      <c r="D450" s="1"/>
      <c r="F450" s="2"/>
      <c r="I45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51" spans="1:9" x14ac:dyDescent="0.2">
      <c r="A451" s="4"/>
      <c r="D451" s="1"/>
      <c r="F451" s="2"/>
      <c r="I45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52" spans="1:9" x14ac:dyDescent="0.2">
      <c r="A452" s="4"/>
      <c r="D452" s="1"/>
      <c r="F452" s="2"/>
      <c r="I45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53" spans="1:9" x14ac:dyDescent="0.2">
      <c r="A453" s="4"/>
      <c r="D453" s="1"/>
      <c r="F453" s="2"/>
      <c r="I45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54" spans="1:9" x14ac:dyDescent="0.2">
      <c r="A454" s="4"/>
      <c r="D454" s="1"/>
      <c r="F454" s="2"/>
      <c r="I45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55" spans="1:9" x14ac:dyDescent="0.2">
      <c r="A455" s="4"/>
      <c r="D455" s="1"/>
      <c r="F455" s="2"/>
      <c r="I45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56" spans="1:9" x14ac:dyDescent="0.2">
      <c r="A456" s="4"/>
      <c r="D456" s="1"/>
      <c r="F456" s="2"/>
      <c r="I45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57" spans="1:9" x14ac:dyDescent="0.2">
      <c r="A457" s="4"/>
      <c r="D457" s="1"/>
      <c r="F457" s="2"/>
      <c r="I45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58" spans="1:9" x14ac:dyDescent="0.2">
      <c r="A458" s="4"/>
      <c r="D458" s="1"/>
      <c r="F458" s="2"/>
      <c r="I45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59" spans="1:9" x14ac:dyDescent="0.2">
      <c r="A459" s="4"/>
      <c r="D459" s="1"/>
      <c r="F459" s="2"/>
      <c r="I45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60" spans="1:9" x14ac:dyDescent="0.2">
      <c r="A460" s="4"/>
      <c r="D460" s="1"/>
      <c r="F460" s="2"/>
      <c r="I46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61" spans="1:9" x14ac:dyDescent="0.2">
      <c r="A461" s="4"/>
      <c r="D461" s="1"/>
      <c r="F461" s="2"/>
      <c r="I46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62" spans="1:9" x14ac:dyDescent="0.2">
      <c r="A462" s="4"/>
      <c r="D462" s="1"/>
      <c r="F462" s="2"/>
      <c r="I46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63" spans="1:9" x14ac:dyDescent="0.2">
      <c r="A463" s="4"/>
      <c r="D463" s="1"/>
      <c r="F463" s="2"/>
      <c r="I46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64" spans="1:9" x14ac:dyDescent="0.2">
      <c r="A464" s="4"/>
      <c r="D464" s="1"/>
      <c r="F464" s="2"/>
      <c r="I46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65" spans="1:9" x14ac:dyDescent="0.2">
      <c r="A465" s="4"/>
      <c r="D465" s="1"/>
      <c r="F465" s="2"/>
      <c r="I46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66" spans="1:9" x14ac:dyDescent="0.2">
      <c r="A466" s="4"/>
      <c r="D466" s="1"/>
      <c r="F466" s="2"/>
      <c r="I46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67" spans="1:9" x14ac:dyDescent="0.2">
      <c r="A467" s="4"/>
      <c r="D467" s="1"/>
      <c r="F467" s="2"/>
      <c r="I46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68" spans="1:9" x14ac:dyDescent="0.2">
      <c r="A468" s="4"/>
      <c r="D468" s="1"/>
      <c r="F468" s="2"/>
      <c r="I46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69" spans="1:9" x14ac:dyDescent="0.2">
      <c r="A469" s="4"/>
      <c r="D469" s="1"/>
      <c r="F469" s="2"/>
      <c r="I46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70" spans="1:9" x14ac:dyDescent="0.2">
      <c r="A470" s="4"/>
      <c r="D470" s="1"/>
      <c r="F470" s="2"/>
      <c r="I47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71" spans="1:9" x14ac:dyDescent="0.2">
      <c r="A471" s="4"/>
      <c r="D471" s="1"/>
      <c r="F471" s="2"/>
      <c r="I47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72" spans="1:9" x14ac:dyDescent="0.2">
      <c r="A472" s="4"/>
      <c r="D472" s="1"/>
      <c r="F472" s="2"/>
      <c r="I47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73" spans="1:9" x14ac:dyDescent="0.2">
      <c r="A473" s="4"/>
      <c r="D473" s="1"/>
      <c r="F473" s="2"/>
      <c r="I47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74" spans="1:9" x14ac:dyDescent="0.2">
      <c r="A474" s="4"/>
      <c r="D474" s="1"/>
      <c r="F474" s="2"/>
      <c r="I47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75" spans="1:9" x14ac:dyDescent="0.2">
      <c r="A475" s="4"/>
      <c r="D475" s="1"/>
      <c r="F475" s="2"/>
      <c r="I47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76" spans="1:9" x14ac:dyDescent="0.2">
      <c r="A476" s="4"/>
      <c r="D476" s="1"/>
      <c r="F476" s="2"/>
      <c r="I47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77" spans="1:9" x14ac:dyDescent="0.2">
      <c r="A477" s="4"/>
      <c r="D477" s="1"/>
      <c r="F477" s="2"/>
      <c r="I47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78" spans="1:9" x14ac:dyDescent="0.2">
      <c r="A478" s="4"/>
      <c r="D478" s="1"/>
      <c r="F478" s="2"/>
      <c r="I47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79" spans="1:9" x14ac:dyDescent="0.2">
      <c r="A479" s="4"/>
      <c r="D479" s="1"/>
      <c r="F479" s="2"/>
      <c r="I47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80" spans="1:9" x14ac:dyDescent="0.2">
      <c r="A480" s="4"/>
      <c r="D480" s="1"/>
      <c r="F480" s="2"/>
      <c r="I48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81" spans="1:9" x14ac:dyDescent="0.2">
      <c r="A481" s="4"/>
      <c r="D481" s="1"/>
      <c r="F481" s="2"/>
      <c r="I48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82" spans="1:9" x14ac:dyDescent="0.2">
      <c r="A482" s="4"/>
      <c r="D482" s="1"/>
      <c r="F482" s="2"/>
      <c r="I48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83" spans="1:9" x14ac:dyDescent="0.2">
      <c r="A483" s="4"/>
      <c r="D483" s="1"/>
      <c r="F483" s="2"/>
      <c r="I48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84" spans="1:9" x14ac:dyDescent="0.2">
      <c r="A484" s="4"/>
      <c r="D484" s="1"/>
      <c r="F484" s="2"/>
      <c r="I48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85" spans="1:9" x14ac:dyDescent="0.2">
      <c r="A485" s="4"/>
      <c r="D485" s="1"/>
      <c r="F485" s="2"/>
      <c r="I48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86" spans="1:9" x14ac:dyDescent="0.2">
      <c r="A486" s="4"/>
      <c r="D486" s="1"/>
      <c r="F486" s="2"/>
      <c r="I48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87" spans="1:9" x14ac:dyDescent="0.2">
      <c r="A487" s="4"/>
      <c r="D487" s="1"/>
      <c r="F487" s="2"/>
      <c r="I48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88" spans="1:9" x14ac:dyDescent="0.2">
      <c r="A488" s="4"/>
      <c r="D488" s="1"/>
      <c r="F488" s="2"/>
      <c r="I48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89" spans="1:9" x14ac:dyDescent="0.2">
      <c r="A489" s="4"/>
      <c r="D489" s="1"/>
      <c r="F489" s="2"/>
      <c r="I48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90" spans="1:9" x14ac:dyDescent="0.2">
      <c r="A490" s="4"/>
      <c r="D490" s="1"/>
      <c r="F490" s="2"/>
      <c r="I49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91" spans="1:9" x14ac:dyDescent="0.2">
      <c r="A491" s="4"/>
      <c r="D491" s="1"/>
      <c r="F491" s="2"/>
      <c r="I49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92" spans="1:9" x14ac:dyDescent="0.2">
      <c r="A492" s="4"/>
      <c r="D492" s="1"/>
      <c r="F492" s="2"/>
      <c r="I49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93" spans="1:9" x14ac:dyDescent="0.2">
      <c r="A493" s="4"/>
      <c r="D493" s="1"/>
      <c r="F493" s="2"/>
      <c r="I49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94" spans="1:9" x14ac:dyDescent="0.2">
      <c r="A494" s="4"/>
      <c r="D494" s="1"/>
      <c r="F494" s="2"/>
      <c r="I49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95" spans="1:9" x14ac:dyDescent="0.2">
      <c r="A495" s="4"/>
      <c r="D495" s="1"/>
      <c r="F495" s="2"/>
      <c r="I49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96" spans="1:9" x14ac:dyDescent="0.2">
      <c r="A496" s="4"/>
      <c r="D496" s="1"/>
      <c r="F496" s="2"/>
      <c r="I49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97" spans="1:9" x14ac:dyDescent="0.2">
      <c r="A497" s="4"/>
      <c r="D497" s="1"/>
      <c r="F497" s="2"/>
      <c r="I49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98" spans="1:9" x14ac:dyDescent="0.2">
      <c r="A498" s="4"/>
      <c r="D498" s="1"/>
      <c r="F498" s="2"/>
      <c r="I49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99" spans="1:9" x14ac:dyDescent="0.2">
      <c r="A499" s="4"/>
      <c r="D499" s="1"/>
      <c r="F499" s="2"/>
      <c r="I49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00" spans="1:9" x14ac:dyDescent="0.2">
      <c r="A500" s="4"/>
      <c r="D500" s="1"/>
      <c r="F500" s="2"/>
      <c r="I50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01" spans="1:9" x14ac:dyDescent="0.2">
      <c r="A501" s="4"/>
      <c r="D501" s="1"/>
      <c r="F501" s="2"/>
      <c r="I50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02" spans="1:9" x14ac:dyDescent="0.2">
      <c r="A502" s="4"/>
      <c r="D502" s="1"/>
      <c r="F502" s="2"/>
      <c r="I50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03" spans="1:9" x14ac:dyDescent="0.2">
      <c r="A503" s="4"/>
      <c r="D503" s="1"/>
      <c r="F503" s="2"/>
      <c r="I50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04" spans="1:9" x14ac:dyDescent="0.2">
      <c r="A504" s="4"/>
      <c r="D504" s="1"/>
      <c r="F504" s="2"/>
      <c r="I50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05" spans="1:9" x14ac:dyDescent="0.2">
      <c r="A505" s="4"/>
      <c r="D505" s="1"/>
      <c r="F505" s="2"/>
      <c r="I50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06" spans="1:9" x14ac:dyDescent="0.2">
      <c r="A506" s="4"/>
      <c r="D506" s="1"/>
      <c r="F506" s="2"/>
      <c r="I50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07" spans="1:9" x14ac:dyDescent="0.2">
      <c r="A507" s="4"/>
      <c r="D507" s="1"/>
      <c r="F507" s="2"/>
      <c r="I50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08" spans="1:9" x14ac:dyDescent="0.2">
      <c r="A508" s="4"/>
      <c r="D508" s="1"/>
      <c r="F508" s="2"/>
      <c r="I50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09" spans="1:9" x14ac:dyDescent="0.2">
      <c r="A509" s="4"/>
      <c r="D509" s="1"/>
      <c r="F509" s="2"/>
      <c r="I50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10" spans="1:9" x14ac:dyDescent="0.2">
      <c r="A510" s="4"/>
      <c r="D510" s="1"/>
      <c r="F510" s="2"/>
      <c r="I51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11" spans="1:9" x14ac:dyDescent="0.2">
      <c r="A511" s="4"/>
      <c r="D511" s="1"/>
      <c r="F511" s="2"/>
      <c r="I51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12" spans="1:9" x14ac:dyDescent="0.2">
      <c r="A512" s="4"/>
      <c r="D512" s="1"/>
      <c r="F512" s="2"/>
      <c r="I51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13" spans="1:9" x14ac:dyDescent="0.2">
      <c r="A513" s="4"/>
      <c r="D513" s="1"/>
      <c r="F513" s="2"/>
      <c r="I51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14" spans="1:9" x14ac:dyDescent="0.2">
      <c r="A514" s="4"/>
      <c r="D514" s="1"/>
      <c r="F514" s="2"/>
      <c r="I51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15" spans="1:9" x14ac:dyDescent="0.2">
      <c r="A515" s="4"/>
      <c r="D515" s="1"/>
      <c r="F515" s="2"/>
      <c r="I51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16" spans="1:9" x14ac:dyDescent="0.2">
      <c r="A516" s="4"/>
      <c r="D516" s="1"/>
      <c r="F516" s="2"/>
      <c r="I51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17" spans="1:9" x14ac:dyDescent="0.2">
      <c r="A517" s="4"/>
      <c r="D517" s="1"/>
      <c r="F517" s="2"/>
      <c r="I51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18" spans="1:9" x14ac:dyDescent="0.2">
      <c r="A518" s="4"/>
      <c r="D518" s="1"/>
      <c r="F518" s="2"/>
      <c r="I51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19" spans="1:9" x14ac:dyDescent="0.2">
      <c r="A519" s="4"/>
      <c r="D519" s="1"/>
      <c r="F519" s="2"/>
      <c r="I51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20" spans="1:9" x14ac:dyDescent="0.2">
      <c r="A520" s="4"/>
      <c r="D520" s="1"/>
      <c r="F520" s="2"/>
      <c r="I52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21" spans="1:9" x14ac:dyDescent="0.2">
      <c r="A521" s="4"/>
      <c r="D521" s="1"/>
      <c r="F521" s="2"/>
      <c r="I52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22" spans="1:9" x14ac:dyDescent="0.2">
      <c r="A522" s="4"/>
      <c r="D522" s="1"/>
      <c r="F522" s="2"/>
      <c r="I52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23" spans="1:9" x14ac:dyDescent="0.2">
      <c r="A523" s="4"/>
      <c r="D523" s="1"/>
      <c r="F523" s="2"/>
      <c r="I52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24" spans="1:9" x14ac:dyDescent="0.2">
      <c r="A524" s="4"/>
      <c r="D524" s="1"/>
      <c r="F524" s="2"/>
      <c r="I52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25" spans="1:9" x14ac:dyDescent="0.2">
      <c r="A525" s="4"/>
      <c r="D525" s="1"/>
      <c r="F525" s="2"/>
      <c r="I52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26" spans="1:9" x14ac:dyDescent="0.2">
      <c r="A526" s="4"/>
      <c r="D526" s="1"/>
      <c r="F526" s="2"/>
      <c r="I52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27" spans="1:9" x14ac:dyDescent="0.2">
      <c r="A527" s="4"/>
      <c r="D527" s="1"/>
      <c r="F527" s="2"/>
      <c r="I52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28" spans="1:9" x14ac:dyDescent="0.2">
      <c r="A528" s="4"/>
      <c r="D528" s="1"/>
      <c r="F528" s="2"/>
      <c r="I52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29" spans="1:9" x14ac:dyDescent="0.2">
      <c r="A529" s="4"/>
      <c r="D529" s="1"/>
      <c r="F529" s="2"/>
      <c r="I52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30" spans="1:9" x14ac:dyDescent="0.2">
      <c r="A530" s="4"/>
      <c r="D530" s="1"/>
      <c r="F530" s="2"/>
      <c r="I53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31" spans="1:9" x14ac:dyDescent="0.2">
      <c r="A531" s="4"/>
      <c r="D531" s="1"/>
      <c r="F531" s="2"/>
      <c r="I53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32" spans="1:9" x14ac:dyDescent="0.2">
      <c r="A532" s="4"/>
      <c r="D532" s="1"/>
      <c r="F532" s="2"/>
      <c r="I53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33" spans="1:9" x14ac:dyDescent="0.2">
      <c r="A533" s="4"/>
      <c r="D533" s="1"/>
      <c r="F533" s="2"/>
      <c r="I53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34" spans="1:9" x14ac:dyDescent="0.2">
      <c r="A534" s="4"/>
      <c r="D534" s="1"/>
      <c r="F534" s="2"/>
      <c r="I53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35" spans="1:9" x14ac:dyDescent="0.2">
      <c r="A535" s="4"/>
      <c r="D535" s="1"/>
      <c r="F535" s="2"/>
      <c r="I53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36" spans="1:9" x14ac:dyDescent="0.2">
      <c r="A536" s="4"/>
      <c r="D536" s="1"/>
      <c r="F536" s="2"/>
      <c r="I53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37" spans="1:9" x14ac:dyDescent="0.2">
      <c r="A537" s="4"/>
      <c r="D537" s="1"/>
      <c r="F537" s="2"/>
      <c r="I53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38" spans="1:9" x14ac:dyDescent="0.2">
      <c r="A538" s="4"/>
      <c r="D538" s="1"/>
      <c r="F538" s="2"/>
      <c r="I53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39" spans="1:9" x14ac:dyDescent="0.2">
      <c r="A539" s="4"/>
      <c r="D539" s="1"/>
      <c r="F539" s="2"/>
      <c r="I53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40" spans="1:9" x14ac:dyDescent="0.2">
      <c r="A540" s="4"/>
      <c r="D540" s="1"/>
      <c r="F540" s="2"/>
      <c r="I54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41" spans="1:9" x14ac:dyDescent="0.2">
      <c r="A541" s="4"/>
      <c r="D541" s="1"/>
      <c r="F541" s="2"/>
      <c r="I54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42" spans="1:9" x14ac:dyDescent="0.2">
      <c r="A542" s="4"/>
      <c r="D542" s="1"/>
      <c r="F542" s="2"/>
      <c r="I54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43" spans="1:9" x14ac:dyDescent="0.2">
      <c r="A543" s="4"/>
      <c r="D543" s="1"/>
      <c r="F543" s="2"/>
      <c r="I54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44" spans="1:9" x14ac:dyDescent="0.2">
      <c r="A544" s="4"/>
      <c r="D544" s="1"/>
      <c r="F544" s="2"/>
      <c r="I54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45" spans="1:9" x14ac:dyDescent="0.2">
      <c r="A545" s="4"/>
      <c r="D545" s="1"/>
      <c r="F545" s="2"/>
      <c r="I54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46" spans="1:9" x14ac:dyDescent="0.2">
      <c r="A546" s="4"/>
      <c r="D546" s="1"/>
      <c r="F546" s="2"/>
      <c r="I54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47" spans="1:9" x14ac:dyDescent="0.2">
      <c r="A547" s="4"/>
      <c r="D547" s="1"/>
      <c r="F547" s="2"/>
      <c r="I54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48" spans="1:9" x14ac:dyDescent="0.2">
      <c r="A548" s="4"/>
      <c r="D548" s="1"/>
      <c r="F548" s="2"/>
      <c r="I54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49" spans="1:9" x14ac:dyDescent="0.2">
      <c r="A549" s="4"/>
      <c r="D549" s="1"/>
      <c r="F549" s="2"/>
      <c r="I54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50" spans="1:9" x14ac:dyDescent="0.2">
      <c r="A550" s="4"/>
      <c r="D550" s="1"/>
      <c r="F550" s="2"/>
      <c r="I55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51" spans="1:9" x14ac:dyDescent="0.2">
      <c r="A551" s="4"/>
      <c r="D551" s="1"/>
      <c r="F551" s="2"/>
      <c r="I55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52" spans="1:9" x14ac:dyDescent="0.2">
      <c r="A552" s="4"/>
      <c r="D552" s="1"/>
      <c r="F552" s="2"/>
      <c r="I55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53" spans="1:9" x14ac:dyDescent="0.2">
      <c r="A553" s="4"/>
      <c r="D553" s="1"/>
      <c r="F553" s="2"/>
      <c r="I55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54" spans="1:9" x14ac:dyDescent="0.2">
      <c r="A554" s="4"/>
      <c r="D554" s="1"/>
      <c r="F554" s="2"/>
      <c r="I55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55" spans="1:9" x14ac:dyDescent="0.2">
      <c r="A555" s="4"/>
      <c r="D555" s="1"/>
      <c r="F555" s="2"/>
      <c r="I55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56" spans="1:9" x14ac:dyDescent="0.2">
      <c r="A556" s="4"/>
      <c r="D556" s="1"/>
      <c r="F556" s="2"/>
      <c r="I55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57" spans="1:9" x14ac:dyDescent="0.2">
      <c r="A557" s="4"/>
      <c r="D557" s="1"/>
      <c r="F557" s="2"/>
      <c r="I55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58" spans="1:9" x14ac:dyDescent="0.2">
      <c r="A558" s="4"/>
      <c r="D558" s="1"/>
      <c r="F558" s="2"/>
      <c r="I55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59" spans="1:9" x14ac:dyDescent="0.2">
      <c r="A559" s="4"/>
      <c r="D559" s="1"/>
      <c r="F559" s="2"/>
      <c r="I55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60" spans="1:9" x14ac:dyDescent="0.2">
      <c r="A560" s="4"/>
      <c r="D560" s="1"/>
      <c r="F560" s="2"/>
      <c r="I56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61" spans="1:9" x14ac:dyDescent="0.2">
      <c r="A561" s="4"/>
      <c r="D561" s="1"/>
      <c r="F561" s="2"/>
      <c r="I56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62" spans="1:9" x14ac:dyDescent="0.2">
      <c r="A562" s="4"/>
      <c r="D562" s="1"/>
      <c r="F562" s="2"/>
      <c r="I56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63" spans="1:9" x14ac:dyDescent="0.2">
      <c r="A563" s="4"/>
      <c r="D563" s="1"/>
      <c r="F563" s="2"/>
      <c r="I56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64" spans="1:9" x14ac:dyDescent="0.2">
      <c r="A564" s="4"/>
      <c r="D564" s="1"/>
      <c r="F564" s="2"/>
      <c r="I56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65" spans="1:9" x14ac:dyDescent="0.2">
      <c r="A565" s="4"/>
      <c r="D565" s="1"/>
      <c r="F565" s="2"/>
      <c r="I56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66" spans="1:9" x14ac:dyDescent="0.2">
      <c r="A566" s="4"/>
      <c r="D566" s="1"/>
      <c r="F566" s="2"/>
      <c r="I56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67" spans="1:9" x14ac:dyDescent="0.2">
      <c r="A567" s="4"/>
      <c r="D567" s="1"/>
      <c r="F567" s="2"/>
      <c r="I56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68" spans="1:9" x14ac:dyDescent="0.2">
      <c r="A568" s="4"/>
      <c r="D568" s="1"/>
      <c r="F568" s="2"/>
      <c r="I56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69" spans="1:9" x14ac:dyDescent="0.2">
      <c r="A569" s="4"/>
      <c r="D569" s="1"/>
      <c r="F569" s="2"/>
      <c r="I56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70" spans="1:9" x14ac:dyDescent="0.2">
      <c r="A570" s="4"/>
      <c r="D570" s="1"/>
      <c r="F570" s="2"/>
      <c r="I57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71" spans="1:9" x14ac:dyDescent="0.2">
      <c r="A571" s="4"/>
      <c r="D571" s="1"/>
      <c r="F571" s="2"/>
      <c r="I57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72" spans="1:9" x14ac:dyDescent="0.2">
      <c r="A572" s="4"/>
      <c r="D572" s="1"/>
      <c r="F572" s="2"/>
      <c r="I57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73" spans="1:9" x14ac:dyDescent="0.2">
      <c r="A573" s="4"/>
      <c r="D573" s="1"/>
      <c r="F573" s="2"/>
      <c r="I57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74" spans="1:9" x14ac:dyDescent="0.2">
      <c r="A574" s="4"/>
      <c r="D574" s="1"/>
      <c r="F574" s="2"/>
      <c r="I57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75" spans="1:9" x14ac:dyDescent="0.2">
      <c r="A575" s="4"/>
      <c r="D575" s="1"/>
      <c r="F575" s="2"/>
      <c r="I57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76" spans="1:9" x14ac:dyDescent="0.2">
      <c r="A576" s="4"/>
      <c r="D576" s="1"/>
      <c r="F576" s="2"/>
      <c r="I57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77" spans="1:9" x14ac:dyDescent="0.2">
      <c r="A577" s="4"/>
      <c r="D577" s="1"/>
      <c r="F577" s="2"/>
      <c r="I57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78" spans="1:9" x14ac:dyDescent="0.2">
      <c r="A578" s="4"/>
      <c r="D578" s="1"/>
      <c r="F578" s="2"/>
      <c r="I57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79" spans="1:9" x14ac:dyDescent="0.2">
      <c r="A579" s="4"/>
      <c r="D579" s="1"/>
      <c r="F579" s="2"/>
      <c r="I57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80" spans="1:9" x14ac:dyDescent="0.2">
      <c r="A580" s="4"/>
      <c r="D580" s="1"/>
      <c r="F580" s="2"/>
      <c r="I58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81" spans="1:9" x14ac:dyDescent="0.2">
      <c r="A581" s="4"/>
      <c r="D581" s="1"/>
      <c r="F581" s="2"/>
      <c r="I58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82" spans="1:9" x14ac:dyDescent="0.2">
      <c r="A582" s="4"/>
      <c r="D582" s="1"/>
      <c r="F582" s="2"/>
      <c r="I58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83" spans="1:9" x14ac:dyDescent="0.2">
      <c r="A583" s="4"/>
      <c r="D583" s="1"/>
      <c r="F583" s="2"/>
      <c r="I58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84" spans="1:9" x14ac:dyDescent="0.2">
      <c r="A584" s="4"/>
      <c r="D584" s="1"/>
      <c r="F584" s="2"/>
      <c r="I58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85" spans="1:9" x14ac:dyDescent="0.2">
      <c r="A585" s="4"/>
      <c r="D585" s="1"/>
      <c r="F585" s="2"/>
      <c r="I58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86" spans="1:9" x14ac:dyDescent="0.2">
      <c r="A586" s="4"/>
      <c r="D586" s="1"/>
      <c r="F586" s="2"/>
      <c r="I58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87" spans="1:9" x14ac:dyDescent="0.2">
      <c r="A587" s="4"/>
      <c r="D587" s="1"/>
      <c r="F587" s="2"/>
      <c r="I58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88" spans="1:9" x14ac:dyDescent="0.2">
      <c r="A588" s="4"/>
      <c r="D588" s="1"/>
      <c r="F588" s="2"/>
      <c r="I58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89" spans="1:9" x14ac:dyDescent="0.2">
      <c r="A589" s="4"/>
      <c r="D589" s="1"/>
      <c r="F589" s="2"/>
      <c r="I58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90" spans="1:9" x14ac:dyDescent="0.2">
      <c r="A590" s="4"/>
      <c r="D590" s="1"/>
      <c r="F590" s="2"/>
      <c r="I59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91" spans="1:9" x14ac:dyDescent="0.2">
      <c r="A591" s="4"/>
      <c r="D591" s="1"/>
      <c r="F591" s="2"/>
      <c r="I59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92" spans="1:9" x14ac:dyDescent="0.2">
      <c r="A592" s="4"/>
      <c r="D592" s="1"/>
      <c r="F592" s="2"/>
      <c r="I59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93" spans="1:9" x14ac:dyDescent="0.2">
      <c r="A593" s="4"/>
      <c r="D593" s="1"/>
      <c r="F593" s="2"/>
      <c r="I59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94" spans="1:9" x14ac:dyDescent="0.2">
      <c r="A594" s="4"/>
      <c r="D594" s="1"/>
      <c r="F594" s="2"/>
      <c r="I59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95" spans="1:9" x14ac:dyDescent="0.2">
      <c r="A595" s="4"/>
      <c r="D595" s="1"/>
      <c r="F595" s="2"/>
      <c r="I59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96" spans="1:9" x14ac:dyDescent="0.2">
      <c r="A596" s="4"/>
      <c r="D596" s="1"/>
      <c r="F596" s="2"/>
      <c r="I59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97" spans="1:9" x14ac:dyDescent="0.2">
      <c r="A597" s="4"/>
      <c r="D597" s="1"/>
      <c r="F597" s="2"/>
      <c r="I59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98" spans="1:9" x14ac:dyDescent="0.2">
      <c r="A598" s="4"/>
      <c r="D598" s="1"/>
      <c r="F598" s="2"/>
      <c r="I59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99" spans="1:9" x14ac:dyDescent="0.2">
      <c r="A599" s="4"/>
      <c r="D599" s="1"/>
      <c r="F599" s="2"/>
      <c r="I59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00" spans="1:9" x14ac:dyDescent="0.2">
      <c r="A600" s="4"/>
      <c r="D600" s="1"/>
      <c r="F600" s="2"/>
      <c r="I60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01" spans="1:9" x14ac:dyDescent="0.2">
      <c r="A601" s="4"/>
      <c r="D601" s="1"/>
      <c r="F601" s="2"/>
      <c r="I60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02" spans="1:9" x14ac:dyDescent="0.2">
      <c r="A602" s="4"/>
      <c r="D602" s="1"/>
      <c r="F602" s="2"/>
      <c r="I60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03" spans="1:9" x14ac:dyDescent="0.2">
      <c r="A603" s="4"/>
      <c r="D603" s="1"/>
      <c r="F603" s="2"/>
      <c r="I60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04" spans="1:9" x14ac:dyDescent="0.2">
      <c r="A604" s="4"/>
      <c r="D604" s="1"/>
      <c r="F604" s="2"/>
      <c r="I60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05" spans="1:9" x14ac:dyDescent="0.2">
      <c r="A605" s="4"/>
      <c r="D605" s="1"/>
      <c r="F605" s="2"/>
      <c r="I60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06" spans="1:9" x14ac:dyDescent="0.2">
      <c r="A606" s="4"/>
      <c r="D606" s="1"/>
      <c r="F606" s="2"/>
      <c r="I60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07" spans="1:9" x14ac:dyDescent="0.2">
      <c r="A607" s="4"/>
      <c r="D607" s="1"/>
      <c r="F607" s="2"/>
      <c r="I60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08" spans="1:9" x14ac:dyDescent="0.2">
      <c r="A608" s="4"/>
      <c r="D608" s="1"/>
      <c r="F608" s="2"/>
      <c r="I60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09" spans="1:9" x14ac:dyDescent="0.2">
      <c r="A609" s="4"/>
      <c r="D609" s="1"/>
      <c r="F609" s="2"/>
      <c r="I60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10" spans="1:9" x14ac:dyDescent="0.2">
      <c r="A610" s="4"/>
      <c r="D610" s="1"/>
      <c r="F610" s="2"/>
      <c r="I61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11" spans="1:9" x14ac:dyDescent="0.2">
      <c r="A611" s="4"/>
      <c r="D611" s="1"/>
      <c r="F611" s="2"/>
      <c r="I61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12" spans="1:9" x14ac:dyDescent="0.2">
      <c r="A612" s="4"/>
      <c r="D612" s="1"/>
      <c r="F612" s="2"/>
      <c r="I61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13" spans="1:9" x14ac:dyDescent="0.2">
      <c r="A613" s="4"/>
      <c r="D613" s="1"/>
      <c r="F613" s="2"/>
      <c r="I61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14" spans="1:9" x14ac:dyDescent="0.2">
      <c r="A614" s="4"/>
      <c r="D614" s="1"/>
      <c r="F614" s="2"/>
      <c r="I61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15" spans="1:9" x14ac:dyDescent="0.2">
      <c r="A615" s="4"/>
      <c r="D615" s="1"/>
      <c r="F615" s="2"/>
      <c r="I61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16" spans="1:9" x14ac:dyDescent="0.2">
      <c r="A616" s="4"/>
      <c r="D616" s="1"/>
      <c r="F616" s="2"/>
      <c r="I61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17" spans="1:9" x14ac:dyDescent="0.2">
      <c r="A617" s="4"/>
      <c r="D617" s="23"/>
      <c r="F617" s="2"/>
      <c r="I61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18" spans="1:9" x14ac:dyDescent="0.2">
      <c r="A618" s="4"/>
      <c r="D618" s="1"/>
      <c r="F618" s="2"/>
      <c r="I61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19" spans="1:9" x14ac:dyDescent="0.2">
      <c r="A619" s="4"/>
      <c r="D619" s="1"/>
      <c r="F619" s="2"/>
      <c r="I61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20" spans="1:9" x14ac:dyDescent="0.2">
      <c r="A620" s="4"/>
      <c r="D620" s="1"/>
      <c r="F620" s="2"/>
      <c r="I62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21" spans="1:9" x14ac:dyDescent="0.2">
      <c r="A621" s="4"/>
      <c r="D621" s="1"/>
      <c r="F621" s="2"/>
      <c r="I62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22" spans="1:9" x14ac:dyDescent="0.2">
      <c r="A622" s="4"/>
      <c r="D622" s="1"/>
      <c r="F622" s="2"/>
      <c r="I62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23" spans="1:9" x14ac:dyDescent="0.2">
      <c r="A623" s="4"/>
      <c r="D623" s="1"/>
      <c r="F623" s="2"/>
      <c r="I62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24" spans="1:9" x14ac:dyDescent="0.2">
      <c r="A624" s="4"/>
      <c r="D624" s="1"/>
      <c r="F624" s="2"/>
      <c r="I62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25" spans="1:9" x14ac:dyDescent="0.2">
      <c r="A625" s="4"/>
      <c r="D625" s="1"/>
      <c r="F625" s="2"/>
      <c r="I62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26" spans="1:9" x14ac:dyDescent="0.2">
      <c r="A626" s="4"/>
      <c r="D626" s="1"/>
      <c r="F626" s="2"/>
      <c r="I62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27" spans="1:9" x14ac:dyDescent="0.2">
      <c r="A627" s="4"/>
      <c r="D627" s="1"/>
      <c r="F627" s="2"/>
      <c r="I62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28" spans="1:9" x14ac:dyDescent="0.2">
      <c r="A628" s="4"/>
      <c r="D628" s="1"/>
      <c r="F628" s="2"/>
      <c r="I62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29" spans="1:9" x14ac:dyDescent="0.2">
      <c r="A629" s="4"/>
      <c r="D629" s="1"/>
      <c r="F629" s="2"/>
      <c r="I62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30" spans="1:9" x14ac:dyDescent="0.2">
      <c r="A630" s="4"/>
      <c r="D630" s="1"/>
      <c r="F630" s="2"/>
      <c r="I63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31" spans="1:9" x14ac:dyDescent="0.2">
      <c r="A631" s="4"/>
      <c r="D631" s="1"/>
      <c r="F631" s="2"/>
      <c r="I63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32" spans="1:9" x14ac:dyDescent="0.2">
      <c r="A632" s="4"/>
      <c r="D632" s="1"/>
      <c r="F632" s="2"/>
      <c r="I63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33" spans="1:9" x14ac:dyDescent="0.2">
      <c r="A633" s="4"/>
      <c r="D633" s="1"/>
      <c r="F633" s="2"/>
      <c r="I63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34" spans="1:9" x14ac:dyDescent="0.2">
      <c r="A634" s="4"/>
      <c r="D634" s="1"/>
      <c r="F634" s="2"/>
      <c r="I63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35" spans="1:9" x14ac:dyDescent="0.2">
      <c r="A635" s="4"/>
      <c r="D635" s="1"/>
      <c r="F635" s="2"/>
      <c r="I63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36" spans="1:9" x14ac:dyDescent="0.2">
      <c r="A636" s="4"/>
      <c r="D636" s="1"/>
      <c r="F636" s="2"/>
      <c r="I63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37" spans="1:9" x14ac:dyDescent="0.2">
      <c r="A637" s="4"/>
      <c r="D637" s="1"/>
      <c r="F637" s="2"/>
      <c r="I63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38" spans="1:9" x14ac:dyDescent="0.2">
      <c r="A638" s="4"/>
      <c r="D638" s="1"/>
      <c r="F638" s="2"/>
      <c r="I63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39" spans="1:9" x14ac:dyDescent="0.2">
      <c r="A639" s="4"/>
      <c r="D639" s="1"/>
      <c r="F639" s="2"/>
      <c r="I63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40" spans="1:9" x14ac:dyDescent="0.2">
      <c r="A640" s="4"/>
      <c r="D640" s="1"/>
      <c r="F640" s="2"/>
      <c r="I64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41" spans="1:9" x14ac:dyDescent="0.2">
      <c r="A641" s="4"/>
      <c r="D641" s="1"/>
      <c r="F641" s="2"/>
      <c r="I64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42" spans="1:9" x14ac:dyDescent="0.2">
      <c r="A642" s="4"/>
      <c r="D642" s="1"/>
      <c r="F642" s="2"/>
      <c r="I64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43" spans="1:9" x14ac:dyDescent="0.2">
      <c r="A643" s="4"/>
      <c r="D643" s="1"/>
      <c r="F643" s="2"/>
      <c r="I64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44" spans="1:9" x14ac:dyDescent="0.2">
      <c r="A644" s="4"/>
      <c r="D644" s="1"/>
      <c r="F644" s="2"/>
      <c r="I64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45" spans="1:9" x14ac:dyDescent="0.2">
      <c r="A645" s="4"/>
      <c r="D645" s="1"/>
      <c r="F645" s="2"/>
      <c r="I64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46" spans="1:9" x14ac:dyDescent="0.2">
      <c r="A646" s="4"/>
      <c r="D646" s="1"/>
      <c r="F646" s="2"/>
      <c r="I64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47" spans="1:9" x14ac:dyDescent="0.2">
      <c r="A647" s="4"/>
      <c r="D647" s="1"/>
      <c r="F647" s="2"/>
      <c r="I64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48" spans="1:9" x14ac:dyDescent="0.2">
      <c r="A648" s="4"/>
      <c r="D648" s="1"/>
      <c r="F648" s="2"/>
      <c r="I64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49" spans="1:9" x14ac:dyDescent="0.2">
      <c r="A649" s="4"/>
      <c r="D649" s="1"/>
      <c r="F649" s="2"/>
    </row>
    <row r="650" spans="1:9" x14ac:dyDescent="0.2">
      <c r="A650" s="4"/>
      <c r="D650" s="1"/>
      <c r="F650" s="2"/>
    </row>
    <row r="651" spans="1:9" x14ac:dyDescent="0.2">
      <c r="A651" s="4"/>
      <c r="D651" s="1"/>
      <c r="F651" s="2"/>
    </row>
    <row r="652" spans="1:9" x14ac:dyDescent="0.2">
      <c r="A652" s="4"/>
      <c r="D652" s="1"/>
      <c r="F652" s="2"/>
    </row>
    <row r="653" spans="1:9" x14ac:dyDescent="0.2">
      <c r="A653" s="4"/>
      <c r="D653" s="1"/>
      <c r="F653" s="2"/>
    </row>
    <row r="654" spans="1:9" x14ac:dyDescent="0.2">
      <c r="A654" s="4"/>
      <c r="D654" s="1"/>
      <c r="F654" s="2"/>
    </row>
    <row r="655" spans="1:9" x14ac:dyDescent="0.2">
      <c r="A655" s="4"/>
      <c r="D655" s="1"/>
      <c r="F655" s="2"/>
    </row>
    <row r="656" spans="1:9" x14ac:dyDescent="0.2">
      <c r="A656" s="4"/>
      <c r="D656" s="1"/>
      <c r="F656" s="2"/>
    </row>
    <row r="657" spans="1:6" x14ac:dyDescent="0.2">
      <c r="A657" s="4"/>
      <c r="D657" s="1"/>
      <c r="F657" s="2"/>
    </row>
    <row r="658" spans="1:6" x14ac:dyDescent="0.2">
      <c r="A658" s="4"/>
      <c r="D658" s="1"/>
      <c r="F658" s="2"/>
    </row>
    <row r="659" spans="1:6" x14ac:dyDescent="0.2">
      <c r="A659" s="4"/>
      <c r="D659" s="1"/>
      <c r="F659" s="2"/>
    </row>
    <row r="660" spans="1:6" x14ac:dyDescent="0.2">
      <c r="A660" s="4"/>
      <c r="D660" s="1"/>
      <c r="F660" s="2"/>
    </row>
    <row r="661" spans="1:6" x14ac:dyDescent="0.2">
      <c r="A661" s="4"/>
      <c r="D661" s="1"/>
      <c r="F661" s="2"/>
    </row>
    <row r="662" spans="1:6" x14ac:dyDescent="0.2">
      <c r="A662" s="4"/>
      <c r="D662" s="1"/>
      <c r="F662" s="2"/>
    </row>
    <row r="663" spans="1:6" x14ac:dyDescent="0.2">
      <c r="A663" s="4"/>
      <c r="D663" s="1"/>
      <c r="F663" s="2"/>
    </row>
    <row r="664" spans="1:6" x14ac:dyDescent="0.2">
      <c r="A664" s="4"/>
      <c r="D664" s="1"/>
      <c r="F664" s="2"/>
    </row>
    <row r="665" spans="1:6" x14ac:dyDescent="0.2">
      <c r="A665" s="4"/>
      <c r="D665" s="1"/>
      <c r="F665" s="2"/>
    </row>
    <row r="666" spans="1:6" x14ac:dyDescent="0.2">
      <c r="A666" s="4"/>
      <c r="D666" s="1"/>
      <c r="F666" s="2"/>
    </row>
    <row r="667" spans="1:6" x14ac:dyDescent="0.2">
      <c r="A667" s="4"/>
      <c r="D667" s="1"/>
      <c r="F667" s="2"/>
    </row>
    <row r="668" spans="1:6" x14ac:dyDescent="0.2">
      <c r="A668" s="4"/>
      <c r="D668" s="1"/>
      <c r="F668" s="2"/>
    </row>
    <row r="669" spans="1:6" x14ac:dyDescent="0.2">
      <c r="A669" s="4"/>
      <c r="D669" s="1"/>
      <c r="F669" s="2"/>
    </row>
    <row r="670" spans="1:6" x14ac:dyDescent="0.2">
      <c r="A670" s="4"/>
      <c r="D670" s="1"/>
      <c r="F670" s="2"/>
    </row>
    <row r="671" spans="1:6" x14ac:dyDescent="0.2">
      <c r="A671" s="4"/>
      <c r="D671" s="1"/>
      <c r="F671" s="2"/>
    </row>
    <row r="672" spans="1:6" x14ac:dyDescent="0.2">
      <c r="A672" s="4"/>
      <c r="D672" s="1"/>
      <c r="F672" s="2"/>
    </row>
    <row r="673" spans="1:6" x14ac:dyDescent="0.2">
      <c r="A673" s="4"/>
      <c r="D673" s="1"/>
      <c r="F673" s="2"/>
    </row>
    <row r="674" spans="1:6" x14ac:dyDescent="0.2">
      <c r="A674" s="4"/>
      <c r="D674" s="1"/>
      <c r="F674" s="2"/>
    </row>
    <row r="675" spans="1:6" x14ac:dyDescent="0.2">
      <c r="A675" s="4"/>
      <c r="D675" s="1"/>
      <c r="F675" s="2"/>
    </row>
    <row r="676" spans="1:6" x14ac:dyDescent="0.2">
      <c r="A676" s="4"/>
      <c r="D676" s="1"/>
      <c r="F676" s="2"/>
    </row>
    <row r="677" spans="1:6" x14ac:dyDescent="0.2">
      <c r="A677" s="4"/>
      <c r="D677" s="1"/>
      <c r="F677" s="2"/>
    </row>
    <row r="678" spans="1:6" x14ac:dyDescent="0.2">
      <c r="A678" s="4"/>
      <c r="D678" s="1"/>
      <c r="F678" s="2"/>
    </row>
    <row r="679" spans="1:6" x14ac:dyDescent="0.2">
      <c r="A679" s="4"/>
      <c r="D679" s="1"/>
      <c r="F679" s="2"/>
    </row>
    <row r="680" spans="1:6" x14ac:dyDescent="0.2">
      <c r="A680" s="4"/>
      <c r="D680" s="1"/>
      <c r="F680" s="2"/>
    </row>
    <row r="681" spans="1:6" x14ac:dyDescent="0.2">
      <c r="A681" s="4"/>
      <c r="D681" s="1"/>
      <c r="F681" s="2"/>
    </row>
    <row r="682" spans="1:6" x14ac:dyDescent="0.2">
      <c r="A682" s="4"/>
      <c r="D682" s="1"/>
      <c r="F682" s="2"/>
    </row>
    <row r="683" spans="1:6" x14ac:dyDescent="0.2">
      <c r="A683" s="4"/>
      <c r="D683" s="1"/>
      <c r="F683" s="2"/>
    </row>
    <row r="684" spans="1:6" x14ac:dyDescent="0.2">
      <c r="A684" s="4"/>
      <c r="D684" s="1"/>
      <c r="F684" s="2"/>
    </row>
    <row r="685" spans="1:6" x14ac:dyDescent="0.2">
      <c r="A685" s="4"/>
      <c r="D685" s="1"/>
      <c r="F685" s="2"/>
    </row>
    <row r="686" spans="1:6" x14ac:dyDescent="0.2">
      <c r="A686" s="4"/>
      <c r="D686" s="1"/>
      <c r="F686" s="2"/>
    </row>
    <row r="687" spans="1:6" x14ac:dyDescent="0.2">
      <c r="A687" s="4"/>
      <c r="D687" s="1"/>
      <c r="F687" s="2"/>
    </row>
    <row r="688" spans="1:6" x14ac:dyDescent="0.2">
      <c r="A688" s="4"/>
      <c r="D688" s="1"/>
      <c r="F688" s="2"/>
    </row>
    <row r="689" spans="1:6" x14ac:dyDescent="0.2">
      <c r="A689" s="4"/>
      <c r="D689" s="1"/>
      <c r="F689" s="2"/>
    </row>
    <row r="690" spans="1:6" x14ac:dyDescent="0.2">
      <c r="A690" s="4"/>
      <c r="D690" s="1"/>
      <c r="F690" s="2"/>
    </row>
    <row r="691" spans="1:6" x14ac:dyDescent="0.2">
      <c r="A691" s="4"/>
      <c r="D691" s="1"/>
      <c r="F691" s="2"/>
    </row>
    <row r="692" spans="1:6" x14ac:dyDescent="0.2">
      <c r="A692" s="4"/>
      <c r="D692" s="1"/>
      <c r="F692" s="2"/>
    </row>
    <row r="693" spans="1:6" x14ac:dyDescent="0.2">
      <c r="A693" s="4"/>
      <c r="D693" s="1"/>
      <c r="F693" s="2"/>
    </row>
    <row r="694" spans="1:6" x14ac:dyDescent="0.2">
      <c r="A694" s="4"/>
      <c r="D694" s="1"/>
      <c r="F694" s="2"/>
    </row>
    <row r="695" spans="1:6" x14ac:dyDescent="0.2">
      <c r="A695" s="4"/>
      <c r="D695" s="1"/>
      <c r="F695" s="2"/>
    </row>
    <row r="696" spans="1:6" x14ac:dyDescent="0.2">
      <c r="A696" s="4"/>
      <c r="D696" s="1"/>
      <c r="F696" s="2"/>
    </row>
    <row r="697" spans="1:6" x14ac:dyDescent="0.2">
      <c r="A697" s="4"/>
      <c r="D697" s="1"/>
      <c r="F697" s="2"/>
    </row>
    <row r="698" spans="1:6" x14ac:dyDescent="0.2">
      <c r="A698" s="4"/>
      <c r="D698" s="1"/>
      <c r="F698" s="2"/>
    </row>
    <row r="699" spans="1:6" x14ac:dyDescent="0.2">
      <c r="A699" s="4"/>
      <c r="D699" s="1"/>
      <c r="F699" s="2"/>
    </row>
    <row r="700" spans="1:6" x14ac:dyDescent="0.2">
      <c r="A700" s="4"/>
      <c r="D700" s="1"/>
      <c r="F700" s="2"/>
    </row>
    <row r="701" spans="1:6" x14ac:dyDescent="0.2">
      <c r="A701" s="4"/>
      <c r="D701" s="1"/>
      <c r="F701" s="2"/>
    </row>
    <row r="702" spans="1:6" x14ac:dyDescent="0.2">
      <c r="A702" s="4"/>
      <c r="D702" s="1"/>
      <c r="F702" s="2"/>
    </row>
    <row r="703" spans="1:6" x14ac:dyDescent="0.2">
      <c r="A703" s="4"/>
      <c r="D703" s="1"/>
      <c r="F703" s="2"/>
    </row>
    <row r="704" spans="1:6" x14ac:dyDescent="0.2">
      <c r="A704" s="4"/>
      <c r="D704" s="1"/>
      <c r="F704" s="2"/>
    </row>
    <row r="705" spans="1:6" x14ac:dyDescent="0.2">
      <c r="A705" s="4"/>
      <c r="D705" s="1"/>
      <c r="F705" s="2"/>
    </row>
    <row r="706" spans="1:6" x14ac:dyDescent="0.2">
      <c r="A706" s="4"/>
      <c r="D706" s="1"/>
      <c r="F706" s="2"/>
    </row>
    <row r="707" spans="1:6" x14ac:dyDescent="0.2">
      <c r="A707" s="4"/>
      <c r="D707" s="1"/>
      <c r="F707" s="2"/>
    </row>
    <row r="708" spans="1:6" x14ac:dyDescent="0.2">
      <c r="A708" s="4"/>
      <c r="D708" s="1"/>
      <c r="F708" s="2"/>
    </row>
    <row r="709" spans="1:6" x14ac:dyDescent="0.2">
      <c r="A709" s="4"/>
      <c r="D709" s="1"/>
      <c r="F709" s="2"/>
    </row>
    <row r="710" spans="1:6" x14ac:dyDescent="0.2">
      <c r="A710" s="4"/>
      <c r="D710" s="1"/>
      <c r="F710" s="2"/>
    </row>
    <row r="711" spans="1:6" x14ac:dyDescent="0.2">
      <c r="A711" s="4"/>
      <c r="D711" s="1"/>
      <c r="F711" s="2"/>
    </row>
    <row r="712" spans="1:6" x14ac:dyDescent="0.2">
      <c r="A712" s="4"/>
      <c r="D712" s="1"/>
      <c r="F712" s="2"/>
    </row>
    <row r="713" spans="1:6" x14ac:dyDescent="0.2">
      <c r="A713" s="4"/>
      <c r="D713" s="1"/>
      <c r="F713" s="2"/>
    </row>
    <row r="714" spans="1:6" x14ac:dyDescent="0.2">
      <c r="A714" s="4"/>
      <c r="D714" s="1"/>
      <c r="F714" s="2"/>
    </row>
    <row r="715" spans="1:6" x14ac:dyDescent="0.2">
      <c r="A715" s="4"/>
      <c r="D715" s="1"/>
      <c r="F715" s="2"/>
    </row>
    <row r="716" spans="1:6" x14ac:dyDescent="0.2">
      <c r="A716" s="4"/>
      <c r="D716" s="1"/>
      <c r="F716" s="2"/>
    </row>
    <row r="717" spans="1:6" x14ac:dyDescent="0.2">
      <c r="A717" s="4"/>
      <c r="D717" s="1"/>
      <c r="F717" s="2"/>
    </row>
    <row r="718" spans="1:6" x14ac:dyDescent="0.2">
      <c r="A718" s="4"/>
      <c r="D718" s="1"/>
      <c r="F718" s="2"/>
    </row>
    <row r="719" spans="1:6" x14ac:dyDescent="0.2">
      <c r="A719" s="4"/>
      <c r="D719" s="1"/>
      <c r="F719" s="2"/>
    </row>
    <row r="720" spans="1:6" x14ac:dyDescent="0.2">
      <c r="A720" s="4"/>
      <c r="D720" s="1"/>
      <c r="F720" s="2"/>
    </row>
    <row r="721" spans="1:6" x14ac:dyDescent="0.2">
      <c r="A721" s="4"/>
      <c r="D721" s="1"/>
      <c r="F721" s="2"/>
    </row>
    <row r="722" spans="1:6" x14ac:dyDescent="0.2">
      <c r="A722" s="4"/>
      <c r="D722" s="1"/>
      <c r="F722" s="2"/>
    </row>
    <row r="723" spans="1:6" x14ac:dyDescent="0.2">
      <c r="A723" s="4"/>
      <c r="D723" s="1"/>
      <c r="F723" s="2"/>
    </row>
    <row r="724" spans="1:6" x14ac:dyDescent="0.2">
      <c r="A724" s="4"/>
      <c r="D724" s="1"/>
      <c r="F724" s="2"/>
    </row>
    <row r="725" spans="1:6" x14ac:dyDescent="0.2">
      <c r="A725" s="4"/>
      <c r="D725" s="1"/>
      <c r="F725" s="2"/>
    </row>
    <row r="726" spans="1:6" x14ac:dyDescent="0.2">
      <c r="A726" s="4"/>
      <c r="D726" s="1"/>
      <c r="F726" s="2"/>
    </row>
    <row r="727" spans="1:6" x14ac:dyDescent="0.2">
      <c r="A727" s="4"/>
      <c r="D727" s="1"/>
      <c r="F727" s="2"/>
    </row>
    <row r="728" spans="1:6" x14ac:dyDescent="0.2">
      <c r="A728" s="4"/>
      <c r="D728" s="1"/>
      <c r="F728" s="2"/>
    </row>
    <row r="729" spans="1:6" x14ac:dyDescent="0.2">
      <c r="A729" s="4"/>
      <c r="D729" s="1"/>
      <c r="F729" s="2"/>
    </row>
    <row r="730" spans="1:6" x14ac:dyDescent="0.2">
      <c r="A730" s="4"/>
      <c r="D730" s="1"/>
      <c r="F730" s="2"/>
    </row>
    <row r="731" spans="1:6" x14ac:dyDescent="0.2">
      <c r="A731" s="4"/>
      <c r="D731" s="1"/>
      <c r="F731" s="2"/>
    </row>
    <row r="732" spans="1:6" x14ac:dyDescent="0.2">
      <c r="A732" s="4"/>
      <c r="D732" s="1"/>
      <c r="F732" s="2"/>
    </row>
    <row r="733" spans="1:6" x14ac:dyDescent="0.2">
      <c r="A733" s="4"/>
      <c r="D733" s="1"/>
      <c r="F733" s="2"/>
    </row>
    <row r="734" spans="1:6" x14ac:dyDescent="0.2">
      <c r="A734" s="4"/>
      <c r="D734" s="1"/>
      <c r="F734" s="2"/>
    </row>
    <row r="735" spans="1:6" x14ac:dyDescent="0.2">
      <c r="A735" s="4"/>
      <c r="D735" s="1"/>
      <c r="F735" s="2"/>
    </row>
    <row r="736" spans="1:6" x14ac:dyDescent="0.2">
      <c r="A736" s="4"/>
      <c r="D736" s="1"/>
      <c r="F736" s="2"/>
    </row>
    <row r="737" spans="1:6" x14ac:dyDescent="0.2">
      <c r="A737" s="4"/>
      <c r="D737" s="1"/>
      <c r="F737" s="2"/>
    </row>
    <row r="738" spans="1:6" x14ac:dyDescent="0.2">
      <c r="A738" s="4"/>
      <c r="D738" s="1"/>
      <c r="F738" s="2"/>
    </row>
    <row r="739" spans="1:6" x14ac:dyDescent="0.2">
      <c r="A739" s="4"/>
      <c r="D739" s="1"/>
      <c r="F739" s="2"/>
    </row>
    <row r="740" spans="1:6" x14ac:dyDescent="0.2">
      <c r="A740" s="4"/>
      <c r="D740" s="1"/>
      <c r="F740" s="2"/>
    </row>
    <row r="741" spans="1:6" x14ac:dyDescent="0.2">
      <c r="A741" s="4"/>
      <c r="D741" s="1"/>
      <c r="F741" s="2"/>
    </row>
    <row r="742" spans="1:6" x14ac:dyDescent="0.2">
      <c r="A742" s="4"/>
      <c r="D742" s="1"/>
      <c r="F742" s="2"/>
    </row>
    <row r="743" spans="1:6" x14ac:dyDescent="0.2">
      <c r="A743" s="4"/>
      <c r="D743" s="1"/>
      <c r="F743" s="2"/>
    </row>
    <row r="744" spans="1:6" x14ac:dyDescent="0.2">
      <c r="A744" s="4"/>
      <c r="D744" s="1"/>
      <c r="F744" s="2"/>
    </row>
    <row r="745" spans="1:6" x14ac:dyDescent="0.2">
      <c r="A745" s="4"/>
      <c r="D745" s="1"/>
      <c r="F745" s="2"/>
    </row>
    <row r="746" spans="1:6" x14ac:dyDescent="0.2">
      <c r="A746" s="4"/>
      <c r="D746" s="1"/>
      <c r="F746" s="2"/>
    </row>
    <row r="747" spans="1:6" x14ac:dyDescent="0.2">
      <c r="A747" s="4"/>
      <c r="D747" s="1"/>
      <c r="F747" s="2"/>
    </row>
    <row r="748" spans="1:6" x14ac:dyDescent="0.2">
      <c r="A748" s="4"/>
      <c r="D748" s="1"/>
      <c r="F748" s="2"/>
    </row>
    <row r="749" spans="1:6" x14ac:dyDescent="0.2">
      <c r="A749" s="4"/>
      <c r="D749" s="1"/>
      <c r="F749" s="2"/>
    </row>
    <row r="750" spans="1:6" x14ac:dyDescent="0.2">
      <c r="A750" s="4"/>
      <c r="D750" s="1"/>
      <c r="F750" s="2"/>
    </row>
    <row r="751" spans="1:6" x14ac:dyDescent="0.2">
      <c r="A751" s="4"/>
      <c r="D751" s="1"/>
      <c r="F751" s="2"/>
    </row>
    <row r="752" spans="1:6" x14ac:dyDescent="0.2">
      <c r="A752" s="4"/>
      <c r="D752" s="1"/>
      <c r="F752" s="2"/>
    </row>
    <row r="753" spans="1:6" x14ac:dyDescent="0.2">
      <c r="A753" s="4"/>
      <c r="D753" s="1"/>
      <c r="F753" s="2"/>
    </row>
    <row r="754" spans="1:6" x14ac:dyDescent="0.2">
      <c r="A754" s="4"/>
      <c r="D754" s="1"/>
      <c r="F754" s="2"/>
    </row>
    <row r="755" spans="1:6" x14ac:dyDescent="0.2">
      <c r="A755" s="4"/>
      <c r="D755" s="1"/>
      <c r="F755" s="2"/>
    </row>
    <row r="756" spans="1:6" x14ac:dyDescent="0.2">
      <c r="A756" s="4"/>
      <c r="D756" s="1"/>
      <c r="F756" s="2"/>
    </row>
    <row r="757" spans="1:6" x14ac:dyDescent="0.2">
      <c r="A757" s="4"/>
      <c r="D757" s="1"/>
      <c r="F757" s="2"/>
    </row>
    <row r="758" spans="1:6" x14ac:dyDescent="0.2">
      <c r="A758" s="4"/>
      <c r="D758" s="1"/>
      <c r="F758" s="2"/>
    </row>
    <row r="759" spans="1:6" x14ac:dyDescent="0.2">
      <c r="A759" s="4"/>
      <c r="D759" s="1"/>
      <c r="F759" s="2"/>
    </row>
    <row r="760" spans="1:6" x14ac:dyDescent="0.2">
      <c r="A760" s="4"/>
      <c r="D760" s="1"/>
      <c r="F760" s="2"/>
    </row>
    <row r="761" spans="1:6" x14ac:dyDescent="0.2">
      <c r="A761" s="4"/>
      <c r="D761" s="1"/>
      <c r="F761" s="2"/>
    </row>
  </sheetData>
  <autoFilter ref="A1:G1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"/>
  <sheetViews>
    <sheetView tabSelected="1" workbookViewId="0">
      <selection activeCell="C1" sqref="C1"/>
    </sheetView>
  </sheetViews>
  <sheetFormatPr defaultColWidth="9.42578125" defaultRowHeight="12.75" x14ac:dyDescent="0.2"/>
  <cols>
    <col min="1" max="1" width="9.7109375" bestFit="1" customWidth="1"/>
    <col min="2" max="2" width="13.140625" bestFit="1" customWidth="1"/>
    <col min="3" max="3" width="44.140625" bestFit="1" customWidth="1"/>
    <col min="4" max="4" width="6.7109375" bestFit="1" customWidth="1"/>
    <col min="5" max="6" width="9.140625" bestFit="1" customWidth="1"/>
    <col min="7" max="7" width="8.5703125" bestFit="1" customWidth="1"/>
    <col min="8" max="8" width="8.85546875" bestFit="1" customWidth="1"/>
    <col min="9" max="9" width="7.7109375" bestFit="1" customWidth="1"/>
    <col min="10" max="10" width="4" bestFit="1" customWidth="1"/>
    <col min="11" max="11" width="13.140625" bestFit="1" customWidth="1"/>
    <col min="12" max="12" width="42.85546875" bestFit="1" customWidth="1"/>
    <col min="13" max="13" width="9.28515625" bestFit="1" customWidth="1"/>
    <col min="14" max="14" width="6.7109375" bestFit="1" customWidth="1"/>
    <col min="15" max="15" width="11.28515625" bestFit="1" customWidth="1"/>
    <col min="16" max="16" width="4" bestFit="1" customWidth="1"/>
    <col min="17" max="17" width="13.140625" bestFit="1" customWidth="1"/>
    <col min="18" max="18" width="44.140625" bestFit="1" customWidth="1"/>
    <col min="19" max="19" width="9.7109375" bestFit="1" customWidth="1"/>
    <col min="20" max="20" width="6.7109375" bestFit="1" customWidth="1"/>
    <col min="21" max="21" width="11.28515625" bestFit="1" customWidth="1"/>
    <col min="22" max="22" width="4" bestFit="1" customWidth="1"/>
    <col min="23" max="23" width="13.140625" bestFit="1" customWidth="1"/>
    <col min="24" max="24" width="41.7109375" bestFit="1" customWidth="1"/>
    <col min="25" max="25" width="9.7109375" bestFit="1" customWidth="1"/>
    <col min="26" max="26" width="6.7109375" bestFit="1" customWidth="1"/>
    <col min="27" max="27" width="11.28515625" bestFit="1" customWidth="1"/>
    <col min="28" max="28" width="4" bestFit="1" customWidth="1"/>
    <col min="29" max="29" width="13.140625" bestFit="1" customWidth="1"/>
    <col min="30" max="30" width="39.42578125" bestFit="1" customWidth="1"/>
    <col min="31" max="31" width="8.7109375" bestFit="1" customWidth="1"/>
    <col min="32" max="32" width="6.7109375" bestFit="1" customWidth="1"/>
    <col min="33" max="33" width="11.28515625" bestFit="1" customWidth="1"/>
    <col min="34" max="34" width="4" bestFit="1" customWidth="1"/>
    <col min="35" max="35" width="13.140625" bestFit="1" customWidth="1"/>
    <col min="36" max="36" width="37.42578125" bestFit="1" customWidth="1"/>
    <col min="37" max="37" width="8.7109375" bestFit="1" customWidth="1"/>
    <col min="38" max="38" width="6.7109375" bestFit="1" customWidth="1"/>
    <col min="39" max="39" width="11.28515625" bestFit="1" customWidth="1"/>
  </cols>
  <sheetData>
    <row r="1" spans="1:39" ht="38.25" x14ac:dyDescent="0.2">
      <c r="A1" s="5" t="s">
        <v>5</v>
      </c>
      <c r="B1" s="5" t="s">
        <v>7</v>
      </c>
      <c r="C1" s="5" t="s">
        <v>6</v>
      </c>
      <c r="D1" s="5" t="s">
        <v>3</v>
      </c>
      <c r="E1" s="5" t="s">
        <v>4</v>
      </c>
      <c r="F1" s="5" t="s">
        <v>1</v>
      </c>
      <c r="G1" s="5" t="s">
        <v>11</v>
      </c>
      <c r="H1" s="5" t="s">
        <v>12</v>
      </c>
      <c r="I1" s="7" t="s">
        <v>13</v>
      </c>
      <c r="K1" s="8" t="s">
        <v>8</v>
      </c>
      <c r="L1" s="8" t="s">
        <v>6</v>
      </c>
      <c r="M1" s="8" t="s">
        <v>9</v>
      </c>
      <c r="N1" s="8" t="s">
        <v>3</v>
      </c>
      <c r="O1" s="8" t="s">
        <v>10</v>
      </c>
      <c r="P1" s="6"/>
      <c r="Q1" s="8" t="s">
        <v>8</v>
      </c>
      <c r="R1" s="8" t="s">
        <v>6</v>
      </c>
      <c r="S1" s="8" t="s">
        <v>9</v>
      </c>
      <c r="T1" s="8" t="s">
        <v>3</v>
      </c>
      <c r="U1" s="8" t="s">
        <v>10</v>
      </c>
      <c r="V1" s="6"/>
      <c r="W1" s="8" t="s">
        <v>8</v>
      </c>
      <c r="X1" s="8" t="s">
        <v>6</v>
      </c>
      <c r="Y1" s="8" t="s">
        <v>9</v>
      </c>
      <c r="Z1" s="8" t="s">
        <v>3</v>
      </c>
      <c r="AA1" s="8" t="s">
        <v>10</v>
      </c>
      <c r="AB1" s="6"/>
      <c r="AC1" s="8" t="s">
        <v>8</v>
      </c>
      <c r="AD1" s="8" t="s">
        <v>6</v>
      </c>
      <c r="AE1" s="8" t="s">
        <v>9</v>
      </c>
      <c r="AF1" s="8" t="s">
        <v>3</v>
      </c>
      <c r="AG1" s="8" t="s">
        <v>10</v>
      </c>
      <c r="AH1" s="6"/>
      <c r="AI1" s="8" t="s">
        <v>8</v>
      </c>
      <c r="AJ1" s="8" t="s">
        <v>6</v>
      </c>
      <c r="AK1" s="8" t="s">
        <v>9</v>
      </c>
      <c r="AL1" s="8" t="s">
        <v>3</v>
      </c>
      <c r="AM1" s="8" t="s">
        <v>10</v>
      </c>
    </row>
    <row r="2" spans="1:39" x14ac:dyDescent="0.2">
      <c r="A2" s="15">
        <f t="array" ref="A2">IFERROR(INDEX(выгрузка!A:A,SMALL(IF(выгрузка!$D$2:$D$99&gt;0,ROW($2:$99)),ROW(A1))),"")</f>
        <v>10</v>
      </c>
      <c r="B2" s="16">
        <f t="array" ref="B2">IFERROR(INDEX(выгрузка!B:B,SMALL(IF(выгрузка!$D$2:$D$99&gt;0,ROW($2:$99)),ROW(B1))),"")</f>
        <v>190102051110</v>
      </c>
      <c r="C2" s="17" t="str">
        <f t="array" ref="C2">IFERROR(INDEX(выгрузка!C:C,SMALL(IF(выгрузка!$D$2:$D$99&gt;0,ROW($2:$99)),ROW(C1))),"")</f>
        <v>Гвоздика 1 шт</v>
      </c>
      <c r="D2" s="18">
        <f t="array" ref="D2">IFERROR(INDEX(выгрузка!D:D,SMALL(IF(выгрузка!$D$2:$D$99&gt;0,ROW($2:$99)),ROW(D1))),"")</f>
        <v>1280</v>
      </c>
      <c r="E2" s="19" t="str">
        <f t="array" ref="E2">IFERROR(INDEX(выгрузка!E:E,SMALL(IF(выгрузка!$D$2:$D$99&gt;0,ROW($2:$99)),ROW(E1))),"")</f>
        <v>ШТ</v>
      </c>
      <c r="F2" s="20">
        <f t="array" ref="F2">IFERROR(INDEX(выгрузка!F:F,SMALL(IF(выгрузка!$D$2:$D$99&gt;0,ROW($2:$99)),ROW(F1))),"")</f>
        <v>12800</v>
      </c>
      <c r="G2" s="19" t="str">
        <f t="array" ref="G2">IFERROR(INDEX(выгрузка!G:G,SMALL(IF(выгрузка!$D$2:$D$99&gt;0,ROW($2:$99)),ROW(G1))),"")</f>
        <v>1HAW</v>
      </c>
      <c r="H2" s="22" t="str">
        <f>IFERROR(IF(I2,IF(D2=I2,"","частично"),"перекрыт"),"")</f>
        <v>перекрыт</v>
      </c>
      <c r="I2" s="21">
        <f>IFERROR(TRUNC((F2-O2-U2-AA2)/A2),"")</f>
        <v>0</v>
      </c>
      <c r="J2" s="13">
        <f t="array" ref="J2">IFERROR(MATCH(MIN(IF((LEFTB($B2,4)=LEFTB(выгрузка!$B$2:$B$999,4))*(выгрузка!$D$2:$D$999&lt;0)*($G2=выгрузка!$G$2:$G$999)*(SUMIF(AB$1:AB1,ROW($2:$999),AF$1:AF1)+SUMIF(AH$1:AH1,ROW($2:$999),AL$1:AL1)+SUMIF(V$1:V1,ROW($2:$999),Z$1:Z1)+SUMIF(P$1:P1,ROW($2:$999),T$1:T1)+SUMIF(J$1:J1,ROW($2:$999),N$1:N1)+выгрузка!$D$2:$D$999&lt;0)*(ABS($A2-выгрузка!$A$2:$A$999)/$A2&lt;30%),ABS($A2-выгрузка!$A$2:$A$999)/$A2)),IF((LEFTB($B2,4)=LEFTB(выгрузка!$B$2:$B$999,4))*(выгрузка!$D$2:$D$999&lt;0)*($G2=выгрузка!$G$2:$G$999)*(SUMIF(AB$1:AB1,ROW($2:$999),AF$1:AF1)+SUMIF(AH$1:AH1,ROW($2:$999),AL$1:AL1)+SUMIF(V$1:V1,ROW($2:$999),Z$1:Z1)+SUMIF(P$1:P1,ROW($2:$999),T$1:T1)+SUMIF(J$1:J1,ROW($2:$999),N$1:N1)+выгрузка!$D$2:$D$999&lt;0)*(ABS($A2-выгрузка!$A$2:$A$999)/$A2&lt;30%),ABS($A2-выгрузка!$A$2:$A$999)/$A2),)+1,"")</f>
        <v>8</v>
      </c>
      <c r="K2" s="10">
        <f>IFERROR(INDEX(выгрузка!$B:$B,J2),"")</f>
        <v>190102051116</v>
      </c>
      <c r="L2" s="10" t="str">
        <f>IFERROR(INDEX(выгрузка!$C:$C,J2),"")</f>
        <v>гвоздь 6</v>
      </c>
      <c r="M2" s="14">
        <f>IFERROR(INDEX(выгрузка!$A:$A,J2),)</f>
        <v>9</v>
      </c>
      <c r="N2" s="9">
        <f>IFERROR(MIN(-SUMIF($J$1:$J1,J2,$N$1:$N1)-SUMIF($P$1:$P1,J2,$T$1:$T1)-SUMIF($V$1:$V1,J2,$Z$1:$Z1)-SUMIF($AB$1:$AB1,J2,$AF$1:$AF1)-SUMIF($AH$1:$AH1,J2,$AL$1:$AL1)-INDEX(выгрузка!$D:$D,J2),TRUNC($F2/M2)),)</f>
        <v>276</v>
      </c>
      <c r="O2" s="12">
        <f>M2*N2</f>
        <v>2484</v>
      </c>
      <c r="P2" s="13">
        <f t="array" ref="P2">IFERROR(IF(TRUNC((F2-O2)/A2),MATCH(MIN(IF((LEFTB($B2,4)=LEFTB(выгрузка!$B$2:$B$999,4))*(выгрузка!$D$2:$D$999&lt;0)*($G2=выгрузка!$G$2:$G$999)*(SUMIF(AB$1:AB1,ROW($2:$999),AF$1:AF1)+SUMIF(AH$1:AH1,ROW($2:$999),AL$1:AL1)+SUMIF(V$1:V1,ROW($2:$999),Z$1:Z1)+SUMIF(P$1:P1,ROW($2:$999),T$1:T1)+SUMIF(J$1:J2,ROW($2:$999),N$1:N2)+выгрузка!$D$2:$D$999&lt;0)*(ABS($A2-выгрузка!$A$2:$A$999)/$A2&lt;30%),ABS($A2-выгрузка!$A$2:$A$999)/$A2)),IF((LEFTB($B2,4)=LEFTB(выгрузка!$B$2:$B$999,4))*(выгрузка!$D$2:$D$999&lt;0)*($G2=выгрузка!$G$2:$G$999)*(SUMIF(AB$1:AB1,ROW($2:$999),AF$1:AF1)+SUMIF(AH$1:AH1,ROW($2:$999),AL$1:AL1)+SUMIF(V$1:V1,ROW($2:$999),Z$1:Z1)+SUMIF(P$1:P1,ROW($2:$999),T$1:T1)+SUMIF(J$1:J2,ROW($2:$999),N$1:N2)+выгрузка!$D$2:$D$999&lt;0)*(ABS($A2-выгрузка!$A$2:$A$999)/$A2&lt;30%),ABS($A2-выгрузка!$A$2:$A$999)/$A2),)+1,""),"")</f>
        <v>7</v>
      </c>
      <c r="Q2" s="10">
        <f>IFERROR(INDEX(выгрузка!$B:$B,P2),"")</f>
        <v>190102051115</v>
      </c>
      <c r="R2" s="10" t="str">
        <f>IFERROR(INDEX(выгрузка!$C:$C,P2),"")</f>
        <v>гвоздь 5</v>
      </c>
      <c r="S2" s="11">
        <f>IFERROR(INDEX(выгрузка!$A:$A,P2),)</f>
        <v>8.5</v>
      </c>
      <c r="T2" s="9">
        <f>IFERROR(MIN(-SUMIF($J$1:$J2,P2,$N$1:$N2)-SUMIF($P$1:$P1,P2,$T$1:$T1)-SUMIF($V$1:$V1,P2,$Z$1:$Z1)-SUMIF($AB$1:$AB1,P2,$AF$1:$AF1)-SUMIF($AH$1:$AH1,P2,$AL$1:$AL1)-INDEX(выгрузка!$D:$D,P2),TRUNC(($F2-O2)/S2)),)</f>
        <v>1200</v>
      </c>
      <c r="U2" s="12">
        <f>S2*T2</f>
        <v>10200</v>
      </c>
      <c r="V2" s="13">
        <f t="array" ref="V2">IFERROR(IF(TRUNC((F2-O2-U2)/A2),MATCH(MIN(IF((LEFTB($B2,4)=LEFTB(выгрузка!$B$2:$B$999,4))*(выгрузка!$D$2:$D$999&lt;0)*($G2=выгрузка!$G$2:$G$999)*(SUMIF(AB$1:AB1,ROW($2:$999),AF$1:AF1)+SUMIF(AH$1:AH1,ROW($2:$999),AL$1:AL1)+SUMIF(V$1:V1,ROW($2:$999),Z$1:Z1)+SUMIF(P$1:P2,ROW($2:$999),T$1:T2)+SUMIF(J$1:J2,ROW($2:$999),N$1:N2)+выгрузка!$D$2:$D$999&lt;0)*(ABS($A2-выгрузка!$A$2:$A$999)/$A2&lt;30%),ABS($A2-выгрузка!$A$2:$A$999)/$A2)),IF((LEFTB($B2,4)=LEFTB(выгрузка!$B$2:$B$999,4))*(выгрузка!$D$2:$D$999&lt;0)*($G2=выгрузка!$G$2:$G$999)*(SUMIF(AB$1:AB1,ROW($2:$999),AF$1:AF1)+SUMIF(AH$1:AH1,ROW($2:$999),AL$1:AL1)+SUMIF(V$1:V1,ROW($2:$999),Z$1:Z1)+SUMIF(P$1:P2,ROW($2:$999),T$1:T2)+SUMIF(J$1:J2,ROW($2:$999),N$1:N2)+выгрузка!$D$2:$D$999&lt;0)*(ABS($A2-выгрузка!$A$2:$A$999)/$A2&lt;30%),ABS($A2-выгрузка!$A$2:$A$999)/$A2),)+1,""),"")</f>
        <v>4</v>
      </c>
      <c r="W2" s="10">
        <f>IFERROR(INDEX(выгрузка!$B:$B,V2),"")</f>
        <v>190102051112</v>
      </c>
      <c r="X2" s="10" t="str">
        <f>IFERROR(INDEX(выгрузка!$C:$C,V2),"")</f>
        <v>гвоздь 2</v>
      </c>
      <c r="Y2" s="11">
        <f>IFERROR(INDEX(выгрузка!$A:$A,V2),)</f>
        <v>12</v>
      </c>
      <c r="Z2" s="9">
        <f>IFERROR(MIN(-SUMIF($J$1:$J2,V2,$N$1:$N2)-SUMIF($P$1:$P2,V2,$T$1:$T2)-SUMIF($V$1:$V1,V2,$Z$1:$Z1)-SUMIF($AB$1:$AB1,V2,$AF$1:$AF1)-SUMIF($AH$1:$AH1,V2,$AL$1:$AL1)-INDEX(выгрузка!$D:$D,V2),TRUNC(($F2-O2-U2)/Y2)),)</f>
        <v>9</v>
      </c>
      <c r="AA2" s="12">
        <f>Y2*Z2</f>
        <v>108</v>
      </c>
      <c r="AB2" s="13" t="str">
        <f t="array" ref="AB2">IFERROR(IF(TRUNC((F2-O2-U2-AA2)/A2),MATCH(MIN(IF((LEFTB($B2,4)=LEFTB(выгрузка!$B$2:$B$999,4))*(выгрузка!$D$2:$D$999&lt;0)*($G2=выгрузка!$G$2:$G$999)*(SUMIF(AB$1:AB1,ROW($2:$999),AF$1:AF1)+SUMIF(AH$1:AH1,ROW($2:$999),AL$1:AL1)+SUMIF(V$1:V2,ROW($2:$999),Z$1:Z2)+SUMIF(P$1:P2,ROW($2:$999),T$1:T2)+SUMIF(J$1:J2,ROW($2:$999),N$1:N2)+выгрузка!$D$2:$D$999&lt;0)*(ABS($A2-выгрузка!$A$2:$A$999)/$A2&lt;30%),ABS($A2-выгрузка!$A$2:$A$999)/$A2)),IF((LEFTB($B2,4)=LEFTB(выгрузка!$B$2:$B$999,4))*(выгрузка!$D$2:$D$999&lt;0)*($G2=выгрузка!$G$2:$G$999)*(SUMIF(AB$1:AB1,ROW($2:$999),AF$1:AF1)+SUMIF(AH$1:AH1,ROW($2:$999),AL$1:AL1)+SUMIF(V$1:V2,ROW($2:$999),Z$1:Z2)+SUMIF(P$1:P2,ROW($2:$999),T$1:T2)+SUMIF(J$1:J2,ROW($2:$999),N$1:N2)+выгрузка!$D$2:$D$999&lt;0)*(ABS($A2-выгрузка!$A$2:$A$999)/$A2&lt;30%),ABS($A2-выгрузка!$A$2:$A$999)/$A2),)+1,""),"")</f>
        <v/>
      </c>
      <c r="AC2" s="10" t="str">
        <f>IFERROR(INDEX(выгрузка!$B:$B,AB2),"")</f>
        <v/>
      </c>
      <c r="AD2" s="10" t="str">
        <f>IFERROR(INDEX(выгрузка!$C:$C,AB2),"")</f>
        <v/>
      </c>
      <c r="AE2" s="11">
        <f>IFERROR(INDEX(выгрузка!$A:$A,AB2),)</f>
        <v>0</v>
      </c>
      <c r="AF2" s="9">
        <f>IFERROR(MIN(-SUMIF($J$1:$J2,AB2,$N$1:$N2)-SUMIF($P$1:$P2,AB2,$T$1:$T2)-SUMIF($V$1:$V2,AB2,$Z$1:$Z2)-SUMIF($AB$1:$AB1,AB2,$AF$1:$AF1)-SUMIF($AH$1:$AH1,AB2,$AL$1:$AL1)-INDEX(выгрузка!$D:$D,AB2),TRUNC(($F2-O2-U2-AA2)/AE2)),)</f>
        <v>0</v>
      </c>
      <c r="AG2" s="12">
        <f>AE2*AF2</f>
        <v>0</v>
      </c>
      <c r="AH2" s="13" t="str">
        <f t="array" ref="AH2">IFERROR(IF(TRUNC((F2-O2-U2-AA2-AG2)/A2),MATCH(MIN(IF((LEFTB($B2,4)=LEFTB(выгрузка!$B$2:$B$999,4))*(выгрузка!$D$2:$D$999&lt;0)*($G2=выгрузка!$G$2:$G$999)*(SUMIF(AB$1:AB2,ROW($2:$999),AF$1:AF2)+SUMIF(AH$1:AH1,ROW($2:$999),AL$1:AL1)+SUMIF(V$1:V2,ROW($2:$999),Z$1:Z2)+SUMIF(P$1:P2,ROW($2:$999),T$1:T2)+SUMIF(J$1:J2,ROW($2:$999),N$1:N2)+выгрузка!$D$2:$D$999&lt;0)*(ABS($A2-выгрузка!$A$2:$A$999)/$A2&lt;30%),ABS($A2-выгрузка!$A$2:$A$999)/$A2)),IF((LEFTB($B2,4)=LEFTB(выгрузка!$B$2:$B$999,4))*(выгрузка!$D$2:$D$999&lt;0)*($G2=выгрузка!$G$2:$G$999)*(SUMIF(AB$1:AB2,ROW($2:$999),AF$1:AF2)+SUMIF(AH$1:AH1,ROW($2:$999),AL$1:AL1)+SUMIF(V$1:V2,ROW($2:$999),Z$1:Z2)+SUMIF(P$1:P2,ROW($2:$999),T$1:T2)+SUMIF(J$1:J2,ROW($2:$999),N$1:N2)+выгрузка!$D$2:$D$999&lt;0)*(ABS($A2-выгрузка!$A$2:$A$999)/$A2&lt;30%),ABS($A2-выгрузка!$A$2:$A$999)/$A2),)+1,""),"")</f>
        <v/>
      </c>
      <c r="AI2" s="10" t="str">
        <f>IFERROR(INDEX(выгрузка!$B:$B,AH2),"")</f>
        <v/>
      </c>
      <c r="AJ2" s="10" t="str">
        <f>IFERROR(INDEX(выгрузка!$C:$C,AH2),"")</f>
        <v/>
      </c>
      <c r="AK2" s="11">
        <f>IFERROR(INDEX(выгрузка!$A:$A,AH2),)</f>
        <v>0</v>
      </c>
      <c r="AL2" s="9">
        <f>IFERROR(MIN(-SUMIF($J$1:$J2,AH2,$N$1:$N2)-SUMIF($P$1:$P2,AH2,$T$1:$T2)-SUMIF($V$1:$V2,AH2,$Z$1:$Z2)-SUMIF($AB$1:$AB2,AH2,$AF$1:$AF2)-SUMIF($AH$1:$AH1,AH2,$AL$1:$AL1)-INDEX(выгрузка!$D:$D,AH2),TRUNC(($F2-O2-U2-AA2-AG2)/AK2)),)</f>
        <v>0</v>
      </c>
      <c r="AM2" s="12">
        <f>AK2*AL2</f>
        <v>0</v>
      </c>
    </row>
    <row r="3" spans="1:39" x14ac:dyDescent="0.2">
      <c r="A3" s="15" t="str">
        <f t="array" ref="A3">IFERROR(INDEX(выгрузка!A:A,SMALL(IF(выгрузка!$D$2:$D$99&gt;0,ROW($2:$99)),ROW(A2))),"")</f>
        <v/>
      </c>
      <c r="B3" s="16" t="str">
        <f t="array" ref="B3">IFERROR(INDEX(выгрузка!B:B,SMALL(IF(выгрузка!$D$2:$D$99&gt;0,ROW($2:$99)),ROW(B2))),"")</f>
        <v/>
      </c>
      <c r="C3" s="17" t="str">
        <f t="array" ref="C3">IFERROR(INDEX(выгрузка!C:C,SMALL(IF(выгрузка!$D$2:$D$99&gt;0,ROW($2:$99)),ROW(C2))),"")</f>
        <v/>
      </c>
      <c r="D3" s="18" t="str">
        <f t="array" ref="D3">IFERROR(INDEX(выгрузка!D:D,SMALL(IF(выгрузка!$D$2:$D$99&gt;0,ROW($2:$99)),ROW(D2))),"")</f>
        <v/>
      </c>
      <c r="E3" s="19" t="str">
        <f t="array" ref="E3">IFERROR(INDEX(выгрузка!E:E,SMALL(IF(выгрузка!$D$2:$D$99&gt;0,ROW($2:$99)),ROW(E2))),"")</f>
        <v/>
      </c>
      <c r="F3" s="20" t="str">
        <f t="array" ref="F3">IFERROR(INDEX(выгрузка!F:F,SMALL(IF(выгрузка!$D$2:$D$99&gt;0,ROW($2:$99)),ROW(F2))),"")</f>
        <v/>
      </c>
      <c r="G3" s="19" t="str">
        <f t="array" ref="G3">IFERROR(INDEX(выгрузка!G:G,SMALL(IF(выгрузка!$D$2:$D$99&gt;0,ROW($2:$99)),ROW(G2))),"")</f>
        <v/>
      </c>
      <c r="H3" s="22" t="str">
        <f t="shared" ref="H3:H12" si="0">IFERROR(IF(I3,IF(D3=I3,"","частично"),"перекрыт"),"")</f>
        <v/>
      </c>
      <c r="I3" s="21" t="str">
        <f t="shared" ref="I3:I12" si="1">IFERROR(TRUNC((F3-O3-U3-AA3)/A3),"")</f>
        <v/>
      </c>
      <c r="J3" s="13" t="str">
        <f t="array" ref="J3">IFERROR(MATCH(MIN(IF((LEFTB($B3,4)=LEFTB(выгрузка!$B$2:$B$999,4))*(выгрузка!$D$2:$D$999&lt;0)*($G3=выгрузка!$G$2:$G$999)*(SUMIF(AB$1:AB2,ROW($2:$999),AF$1:AF2)+SUMIF(AH$1:AH2,ROW($2:$999),AL$1:AL2)+SUMIF(V$1:V2,ROW($2:$999),Z$1:Z2)+SUMIF(P$1:P2,ROW($2:$999),T$1:T2)+SUMIF(J$1:J2,ROW($2:$999),N$1:N2)+выгрузка!$D$2:$D$999&lt;0)*(ABS($A3-выгрузка!$A$2:$A$999)/$A3&lt;30%),ABS($A3-выгрузка!$A$2:$A$999)/$A3)),IF((LEFTB($B3,4)=LEFTB(выгрузка!$B$2:$B$999,4))*(выгрузка!$D$2:$D$999&lt;0)*($G3=выгрузка!$G$2:$G$999)*(SUMIF(AB$1:AB2,ROW($2:$999),AF$1:AF2)+SUMIF(AH$1:AH2,ROW($2:$999),AL$1:AL2)+SUMIF(V$1:V2,ROW($2:$999),Z$1:Z2)+SUMIF(P$1:P2,ROW($2:$999),T$1:T2)+SUMIF(J$1:J2,ROW($2:$999),N$1:N2)+выгрузка!$D$2:$D$999&lt;0)*(ABS($A3-выгрузка!$A$2:$A$999)/$A3&lt;30%),ABS($A3-выгрузка!$A$2:$A$999)/$A3),)+1,"")</f>
        <v/>
      </c>
      <c r="K3" s="10" t="str">
        <f>IFERROR(INDEX(выгрузка!$B:$B,J3),"")</f>
        <v/>
      </c>
      <c r="L3" s="10" t="str">
        <f>IFERROR(INDEX(выгрузка!$C:$C,J3),"")</f>
        <v/>
      </c>
      <c r="M3" s="14">
        <f>IFERROR(INDEX(выгрузка!$A:$A,J3),)</f>
        <v>0</v>
      </c>
      <c r="N3" s="9">
        <f>IFERROR(MIN(-SUMIF($J$1:$J2,J3,$N$1:$N2)-SUMIF($P$1:$P2,J3,$T$1:$T2)-SUMIF($V$1:$V2,J3,$Z$1:$Z2)-SUMIF($AB$1:$AB2,J3,$AF$1:$AF2)-SUMIF($AH$1:$AH2,J3,$AL$1:$AL2)-INDEX(выгрузка!$D:$D,J3),TRUNC($F3/M3)),)</f>
        <v>0</v>
      </c>
      <c r="O3" s="12">
        <f t="shared" ref="O3:O12" si="2">M3*N3</f>
        <v>0</v>
      </c>
      <c r="P3" s="13" t="str">
        <f t="array" ref="P3">IFERROR(IF(TRUNC((F3-O3)/A3),MATCH(MIN(IF((LEFTB($B3,4)=LEFTB(выгрузка!$B$2:$B$999,4))*(выгрузка!$D$2:$D$999&lt;0)*($G3=выгрузка!$G$2:$G$999)*(SUMIF(AB$1:AB2,ROW($2:$999),AF$1:AF2)+SUMIF(AH$1:AH2,ROW($2:$999),AL$1:AL2)+SUMIF(V$1:V2,ROW($2:$999),Z$1:Z2)+SUMIF(P$1:P2,ROW($2:$999),T$1:T2)+SUMIF(J$1:J3,ROW($2:$999),N$1:N3)+выгрузка!$D$2:$D$999&lt;0)*(ABS($A3-выгрузка!$A$2:$A$999)/$A3&lt;30%),ABS($A3-выгрузка!$A$2:$A$999)/$A3)),IF((LEFTB($B3,4)=LEFTB(выгрузка!$B$2:$B$999,4))*(выгрузка!$D$2:$D$999&lt;0)*($G3=выгрузка!$G$2:$G$999)*(SUMIF(AB$1:AB2,ROW($2:$999),AF$1:AF2)+SUMIF(AH$1:AH2,ROW($2:$999),AL$1:AL2)+SUMIF(V$1:V2,ROW($2:$999),Z$1:Z2)+SUMIF(P$1:P2,ROW($2:$999),T$1:T2)+SUMIF(J$1:J3,ROW($2:$999),N$1:N3)+выгрузка!$D$2:$D$999&lt;0)*(ABS($A3-выгрузка!$A$2:$A$999)/$A3&lt;30%),ABS($A3-выгрузка!$A$2:$A$999)/$A3),)+1,""),"")</f>
        <v/>
      </c>
      <c r="Q3" s="10" t="str">
        <f>IFERROR(INDEX(выгрузка!$B:$B,P3),"")</f>
        <v/>
      </c>
      <c r="R3" s="10" t="str">
        <f>IFERROR(INDEX(выгрузка!$C:$C,P3),"")</f>
        <v/>
      </c>
      <c r="S3" s="11">
        <f>IFERROR(INDEX(выгрузка!$A:$A,P3),)</f>
        <v>0</v>
      </c>
      <c r="T3" s="9">
        <f>IFERROR(MIN(-SUMIF($J$1:$J3,P3,$N$1:$N3)-SUMIF($P$1:$P2,P3,$T$1:$T2)-SUMIF($V$1:$V2,P3,$Z$1:$Z2)-SUMIF($AB$1:$AB2,P3,$AF$1:$AF2)-SUMIF($AH$1:$AH2,P3,$AL$1:$AL2)-INDEX(выгрузка!$D:$D,P3),TRUNC(($F3-O3)/S3)),)</f>
        <v>0</v>
      </c>
      <c r="U3" s="12">
        <f t="shared" ref="U3:U12" si="3">S3*T3</f>
        <v>0</v>
      </c>
      <c r="V3" s="13" t="str">
        <f t="array" ref="V3">IFERROR(IF(TRUNC((F3-O3-U3)/A3),MATCH(MIN(IF((LEFTB($B3,4)=LEFTB(выгрузка!$B$2:$B$999,4))*(выгрузка!$D$2:$D$999&lt;0)*($G3=выгрузка!$G$2:$G$999)*(SUMIF(AB$1:AB2,ROW($2:$999),AF$1:AF2)+SUMIF(AH$1:AH2,ROW($2:$999),AL$1:AL2)+SUMIF(V$1:V2,ROW($2:$999),Z$1:Z2)+SUMIF(P$1:P3,ROW($2:$999),T$1:T3)+SUMIF(J$1:J3,ROW($2:$999),N$1:N3)+выгрузка!$D$2:$D$999&lt;0)*(ABS($A3-выгрузка!$A$2:$A$999)/$A3&lt;30%),ABS($A3-выгрузка!$A$2:$A$999)/$A3)),IF((LEFTB($B3,4)=LEFTB(выгрузка!$B$2:$B$999,4))*(выгрузка!$D$2:$D$999&lt;0)*($G3=выгрузка!$G$2:$G$999)*(SUMIF(AB$1:AB2,ROW($2:$999),AF$1:AF2)+SUMIF(AH$1:AH2,ROW($2:$999),AL$1:AL2)+SUMIF(V$1:V2,ROW($2:$999),Z$1:Z2)+SUMIF(P$1:P3,ROW($2:$999),T$1:T3)+SUMIF(J$1:J3,ROW($2:$999),N$1:N3)+выгрузка!$D$2:$D$999&lt;0)*(ABS($A3-выгрузка!$A$2:$A$999)/$A3&lt;30%),ABS($A3-выгрузка!$A$2:$A$999)/$A3),)+1,""),"")</f>
        <v/>
      </c>
      <c r="W3" s="10" t="str">
        <f>IFERROR(INDEX(выгрузка!$B:$B,V3),"")</f>
        <v/>
      </c>
      <c r="X3" s="10" t="str">
        <f>IFERROR(INDEX(выгрузка!$C:$C,V3),"")</f>
        <v/>
      </c>
      <c r="Y3" s="11">
        <f>IFERROR(INDEX(выгрузка!$A:$A,V3),)</f>
        <v>0</v>
      </c>
      <c r="Z3" s="9">
        <f>IFERROR(MIN(-SUMIF($J$1:$J3,V3,$N$1:$N3)-SUMIF($P$1:$P3,V3,$T$1:$T3)-SUMIF($V$1:$V2,V3,$Z$1:$Z2)-SUMIF($AB$1:$AB2,V3,$AF$1:$AF2)-SUMIF($AH$1:$AH2,V3,$AL$1:$AL2)-INDEX(выгрузка!$D:$D,V3),TRUNC(($F3-O3-U3)/Y3)),)</f>
        <v>0</v>
      </c>
      <c r="AA3" s="12">
        <f t="shared" ref="AA3:AA12" si="4">Y3*Z3</f>
        <v>0</v>
      </c>
      <c r="AB3" s="13" t="str">
        <f t="array" ref="AB3">IFERROR(IF(TRUNC((F3-O3-U3-AA3)/A3),MATCH(MIN(IF((LEFTB($B3,4)=LEFTB(выгрузка!$B$2:$B$999,4))*(выгрузка!$D$2:$D$999&lt;0)*($G3=выгрузка!$G$2:$G$999)*(SUMIF(AB$1:AB2,ROW($2:$999),AF$1:AF2)+SUMIF(AH$1:AH2,ROW($2:$999),AL$1:AL2)+SUMIF(V$1:V3,ROW($2:$999),Z$1:Z3)+SUMIF(P$1:P3,ROW($2:$999),T$1:T3)+SUMIF(J$1:J3,ROW($2:$999),N$1:N3)+выгрузка!$D$2:$D$999&lt;0)*(ABS($A3-выгрузка!$A$2:$A$999)/$A3&lt;30%),ABS($A3-выгрузка!$A$2:$A$999)/$A3)),IF((LEFTB($B3,4)=LEFTB(выгрузка!$B$2:$B$999,4))*(выгрузка!$D$2:$D$999&lt;0)*($G3=выгрузка!$G$2:$G$999)*(SUMIF(AB$1:AB2,ROW($2:$999),AF$1:AF2)+SUMIF(AH$1:AH2,ROW($2:$999),AL$1:AL2)+SUMIF(V$1:V3,ROW($2:$999),Z$1:Z3)+SUMIF(P$1:P3,ROW($2:$999),T$1:T3)+SUMIF(J$1:J3,ROW($2:$999),N$1:N3)+выгрузка!$D$2:$D$999&lt;0)*(ABS($A3-выгрузка!$A$2:$A$999)/$A3&lt;30%),ABS($A3-выгрузка!$A$2:$A$999)/$A3),)+1,""),"")</f>
        <v/>
      </c>
      <c r="AC3" s="10" t="str">
        <f>IFERROR(INDEX(выгрузка!$B:$B,AB3),"")</f>
        <v/>
      </c>
      <c r="AD3" s="10" t="str">
        <f>IFERROR(INDEX(выгрузка!$C:$C,AB3),"")</f>
        <v/>
      </c>
      <c r="AE3" s="11">
        <f>IFERROR(INDEX(выгрузка!$A:$A,AB3),)</f>
        <v>0</v>
      </c>
      <c r="AF3" s="9">
        <f>IFERROR(MIN(-SUMIF($J$1:$J3,AB3,$N$1:$N3)-SUMIF($P$1:$P3,AB3,$T$1:$T3)-SUMIF($V$1:$V3,AB3,$Z$1:$Z3)-SUMIF($AB$1:$AB2,AB3,$AF$1:$AF2)-SUMIF($AH$1:$AH2,AB3,$AL$1:$AL2)-INDEX(выгрузка!$D:$D,AB3),TRUNC(($F3-O3-U3-AA3)/AE3)),)</f>
        <v>0</v>
      </c>
      <c r="AG3" s="12">
        <f t="shared" ref="AG3:AG12" si="5">AE3*AF3</f>
        <v>0</v>
      </c>
      <c r="AH3" s="13" t="str">
        <f t="array" ref="AH3">IFERROR(IF(TRUNC((F3-O3-U3-AA3-AG3)/A3),MATCH(MIN(IF((LEFTB($B3,4)=LEFTB(выгрузка!$B$2:$B$999,4))*(выгрузка!$D$2:$D$999&lt;0)*($G3=выгрузка!$G$2:$G$999)*(SUMIF(AB$1:AB3,ROW($2:$999),AF$1:AF3)+SUMIF(AH$1:AH2,ROW($2:$999),AL$1:AL2)+SUMIF(V$1:V3,ROW($2:$999),Z$1:Z3)+SUMIF(P$1:P3,ROW($2:$999),T$1:T3)+SUMIF(J$1:J3,ROW($2:$999),N$1:N3)+выгрузка!$D$2:$D$999&lt;0)*(ABS($A3-выгрузка!$A$2:$A$999)/$A3&lt;30%),ABS($A3-выгрузка!$A$2:$A$999)/$A3)),IF((LEFTB($B3,4)=LEFTB(выгрузка!$B$2:$B$999,4))*(выгрузка!$D$2:$D$999&lt;0)*($G3=выгрузка!$G$2:$G$999)*(SUMIF(AB$1:AB3,ROW($2:$999),AF$1:AF3)+SUMIF(AH$1:AH2,ROW($2:$999),AL$1:AL2)+SUMIF(V$1:V3,ROW($2:$999),Z$1:Z3)+SUMIF(P$1:P3,ROW($2:$999),T$1:T3)+SUMIF(J$1:J3,ROW($2:$999),N$1:N3)+выгрузка!$D$2:$D$999&lt;0)*(ABS($A3-выгрузка!$A$2:$A$999)/$A3&lt;30%),ABS($A3-выгрузка!$A$2:$A$999)/$A3),)+1,""),"")</f>
        <v/>
      </c>
      <c r="AI3" s="10" t="str">
        <f>IFERROR(INDEX(выгрузка!$B:$B,AH3),"")</f>
        <v/>
      </c>
      <c r="AJ3" s="10" t="str">
        <f>IFERROR(INDEX(выгрузка!$C:$C,AH3),"")</f>
        <v/>
      </c>
      <c r="AK3" s="11">
        <f>IFERROR(INDEX(выгрузка!$A:$A,AH3),)</f>
        <v>0</v>
      </c>
      <c r="AL3" s="9">
        <f>IFERROR(MIN(-SUMIF($J$1:$J3,AH3,$N$1:$N3)-SUMIF($P$1:$P3,AH3,$T$1:$T3)-SUMIF($V$1:$V3,AH3,$Z$1:$Z3)-SUMIF($AB$1:$AB3,AH3,$AF$1:$AF3)-SUMIF($AH$1:$AH2,AH3,$AL$1:$AL2)-INDEX(выгрузка!$D:$D,AH3),TRUNC(($F3-O3-U3-AA3-AG3)/AK3)),)</f>
        <v>0</v>
      </c>
      <c r="AM3" s="12">
        <f t="shared" ref="AM3:AM12" si="6">AK3*AL3</f>
        <v>0</v>
      </c>
    </row>
    <row r="4" spans="1:39" x14ac:dyDescent="0.2">
      <c r="A4" s="15" t="str">
        <f t="array" ref="A4">IFERROR(INDEX(выгрузка!A:A,SMALL(IF(выгрузка!$D$2:$D$99&gt;0,ROW($2:$99)),ROW(A3))),"")</f>
        <v/>
      </c>
      <c r="B4" s="16" t="str">
        <f t="array" ref="B4">IFERROR(INDEX(выгрузка!B:B,SMALL(IF(выгрузка!$D$2:$D$99&gt;0,ROW($2:$99)),ROW(B3))),"")</f>
        <v/>
      </c>
      <c r="C4" s="17" t="str">
        <f t="array" ref="C4">IFERROR(INDEX(выгрузка!C:C,SMALL(IF(выгрузка!$D$2:$D$99&gt;0,ROW($2:$99)),ROW(C3))),"")</f>
        <v/>
      </c>
      <c r="D4" s="18" t="str">
        <f t="array" ref="D4">IFERROR(INDEX(выгрузка!D:D,SMALL(IF(выгрузка!$D$2:$D$99&gt;0,ROW($2:$99)),ROW(D3))),"")</f>
        <v/>
      </c>
      <c r="E4" s="19" t="str">
        <f t="array" ref="E4">IFERROR(INDEX(выгрузка!E:E,SMALL(IF(выгрузка!$D$2:$D$99&gt;0,ROW($2:$99)),ROW(E3))),"")</f>
        <v/>
      </c>
      <c r="F4" s="20" t="str">
        <f t="array" ref="F4">IFERROR(INDEX(выгрузка!F:F,SMALL(IF(выгрузка!$D$2:$D$99&gt;0,ROW($2:$99)),ROW(F3))),"")</f>
        <v/>
      </c>
      <c r="G4" s="19" t="str">
        <f t="array" ref="G4">IFERROR(INDEX(выгрузка!G:G,SMALL(IF(выгрузка!$D$2:$D$99&gt;0,ROW($2:$99)),ROW(G3))),"")</f>
        <v/>
      </c>
      <c r="H4" s="22" t="str">
        <f t="shared" si="0"/>
        <v/>
      </c>
      <c r="I4" s="21" t="str">
        <f t="shared" si="1"/>
        <v/>
      </c>
      <c r="J4" s="13" t="str">
        <f t="array" ref="J4">IFERROR(MATCH(MIN(IF((LEFTB($B4,4)=LEFTB(выгрузка!$B$2:$B$999,4))*(выгрузка!$D$2:$D$999&lt;0)*($G4=выгрузка!$G$2:$G$999)*(SUMIF(AB$1:AB3,ROW($2:$999),AF$1:AF3)+SUMIF(AH$1:AH3,ROW($2:$999),AL$1:AL3)+SUMIF(V$1:V3,ROW($2:$999),Z$1:Z3)+SUMIF(P$1:P3,ROW($2:$999),T$1:T3)+SUMIF(J$1:J3,ROW($2:$999),N$1:N3)+выгрузка!$D$2:$D$999&lt;0)*(ABS($A4-выгрузка!$A$2:$A$999)/$A4&lt;30%),ABS($A4-выгрузка!$A$2:$A$999)/$A4)),IF((LEFTB($B4,4)=LEFTB(выгрузка!$B$2:$B$999,4))*(выгрузка!$D$2:$D$999&lt;0)*($G4=выгрузка!$G$2:$G$999)*(SUMIF(AB$1:AB3,ROW($2:$999),AF$1:AF3)+SUMIF(AH$1:AH3,ROW($2:$999),AL$1:AL3)+SUMIF(V$1:V3,ROW($2:$999),Z$1:Z3)+SUMIF(P$1:P3,ROW($2:$999),T$1:T3)+SUMIF(J$1:J3,ROW($2:$999),N$1:N3)+выгрузка!$D$2:$D$999&lt;0)*(ABS($A4-выгрузка!$A$2:$A$999)/$A4&lt;30%),ABS($A4-выгрузка!$A$2:$A$999)/$A4),)+1,"")</f>
        <v/>
      </c>
      <c r="K4" s="10" t="str">
        <f>IFERROR(INDEX(выгрузка!$B:$B,J4),"")</f>
        <v/>
      </c>
      <c r="L4" s="10" t="str">
        <f>IFERROR(INDEX(выгрузка!$C:$C,J4),"")</f>
        <v/>
      </c>
      <c r="M4" s="14">
        <f>IFERROR(INDEX(выгрузка!$A:$A,J4),)</f>
        <v>0</v>
      </c>
      <c r="N4" s="9">
        <f>IFERROR(MIN(-SUMIF($J$1:$J3,J4,$N$1:$N3)-SUMIF($P$1:$P3,J4,$T$1:$T3)-SUMIF($V$1:$V3,J4,$Z$1:$Z3)-SUMIF($AB$1:$AB3,J4,$AF$1:$AF3)-SUMIF($AH$1:$AH3,J4,$AL$1:$AL3)-INDEX(выгрузка!$D:$D,J4),TRUNC($F4/M4)),)</f>
        <v>0</v>
      </c>
      <c r="O4" s="12">
        <f t="shared" si="2"/>
        <v>0</v>
      </c>
      <c r="P4" s="13" t="str">
        <f t="array" ref="P4">IFERROR(IF(TRUNC((F4-O4)/A4),MATCH(MIN(IF((LEFTB($B4,4)=LEFTB(выгрузка!$B$2:$B$999,4))*(выгрузка!$D$2:$D$999&lt;0)*($G4=выгрузка!$G$2:$G$999)*(SUMIF(AB$1:AB3,ROW($2:$999),AF$1:AF3)+SUMIF(AH$1:AH3,ROW($2:$999),AL$1:AL3)+SUMIF(V$1:V3,ROW($2:$999),Z$1:Z3)+SUMIF(P$1:P3,ROW($2:$999),T$1:T3)+SUMIF(J$1:J4,ROW($2:$999),N$1:N4)+выгрузка!$D$2:$D$999&lt;0)*(ABS($A4-выгрузка!$A$2:$A$999)/$A4&lt;30%),ABS($A4-выгрузка!$A$2:$A$999)/$A4)),IF((LEFTB($B4,4)=LEFTB(выгрузка!$B$2:$B$999,4))*(выгрузка!$D$2:$D$999&lt;0)*($G4=выгрузка!$G$2:$G$999)*(SUMIF(AB$1:AB3,ROW($2:$999),AF$1:AF3)+SUMIF(AH$1:AH3,ROW($2:$999),AL$1:AL3)+SUMIF(V$1:V3,ROW($2:$999),Z$1:Z3)+SUMIF(P$1:P3,ROW($2:$999),T$1:T3)+SUMIF(J$1:J4,ROW($2:$999),N$1:N4)+выгрузка!$D$2:$D$999&lt;0)*(ABS($A4-выгрузка!$A$2:$A$999)/$A4&lt;30%),ABS($A4-выгрузка!$A$2:$A$999)/$A4),)+1,""),"")</f>
        <v/>
      </c>
      <c r="Q4" s="10" t="str">
        <f>IFERROR(INDEX(выгрузка!$B:$B,P4),"")</f>
        <v/>
      </c>
      <c r="R4" s="10" t="str">
        <f>IFERROR(INDEX(выгрузка!$C:$C,P4),"")</f>
        <v/>
      </c>
      <c r="S4" s="11">
        <f>IFERROR(INDEX(выгрузка!$A:$A,P4),)</f>
        <v>0</v>
      </c>
      <c r="T4" s="9">
        <f>IFERROR(MIN(-SUMIF($J$1:$J4,P4,$N$1:$N4)-SUMIF($P$1:$P3,P4,$T$1:$T3)-SUMIF($V$1:$V3,P4,$Z$1:$Z3)-SUMIF($AB$1:$AB3,P4,$AF$1:$AF3)-SUMIF($AH$1:$AH3,P4,$AL$1:$AL3)-INDEX(выгрузка!$D:$D,P4),TRUNC(($F4-O4)/S4)),)</f>
        <v>0</v>
      </c>
      <c r="U4" s="12">
        <f t="shared" si="3"/>
        <v>0</v>
      </c>
      <c r="V4" s="13" t="str">
        <f t="array" ref="V4">IFERROR(IF(TRUNC((F4-O4-U4)/A4),MATCH(MIN(IF((LEFTB($B4,4)=LEFTB(выгрузка!$B$2:$B$999,4))*(выгрузка!$D$2:$D$999&lt;0)*($G4=выгрузка!$G$2:$G$999)*(SUMIF(AB$1:AB3,ROW($2:$999),AF$1:AF3)+SUMIF(AH$1:AH3,ROW($2:$999),AL$1:AL3)+SUMIF(V$1:V3,ROW($2:$999),Z$1:Z3)+SUMIF(P$1:P4,ROW($2:$999),T$1:T4)+SUMIF(J$1:J4,ROW($2:$999),N$1:N4)+выгрузка!$D$2:$D$999&lt;0)*(ABS($A4-выгрузка!$A$2:$A$999)/$A4&lt;30%),ABS($A4-выгрузка!$A$2:$A$999)/$A4)),IF((LEFTB($B4,4)=LEFTB(выгрузка!$B$2:$B$999,4))*(выгрузка!$D$2:$D$999&lt;0)*($G4=выгрузка!$G$2:$G$999)*(SUMIF(AB$1:AB3,ROW($2:$999),AF$1:AF3)+SUMIF(AH$1:AH3,ROW($2:$999),AL$1:AL3)+SUMIF(V$1:V3,ROW($2:$999),Z$1:Z3)+SUMIF(P$1:P4,ROW($2:$999),T$1:T4)+SUMIF(J$1:J4,ROW($2:$999),N$1:N4)+выгрузка!$D$2:$D$999&lt;0)*(ABS($A4-выгрузка!$A$2:$A$999)/$A4&lt;30%),ABS($A4-выгрузка!$A$2:$A$999)/$A4),)+1,""),"")</f>
        <v/>
      </c>
      <c r="W4" s="10" t="str">
        <f>IFERROR(INDEX(выгрузка!$B:$B,V4),"")</f>
        <v/>
      </c>
      <c r="X4" s="10" t="str">
        <f>IFERROR(INDEX(выгрузка!$C:$C,V4),"")</f>
        <v/>
      </c>
      <c r="Y4" s="11">
        <f>IFERROR(INDEX(выгрузка!$A:$A,V4),)</f>
        <v>0</v>
      </c>
      <c r="Z4" s="9">
        <f>IFERROR(MIN(-SUMIF($J$1:$J4,V4,$N$1:$N4)-SUMIF($P$1:$P4,V4,$T$1:$T4)-SUMIF($V$1:$V3,V4,$Z$1:$Z3)-SUMIF($AB$1:$AB3,V4,$AF$1:$AF3)-SUMIF($AH$1:$AH3,V4,$AL$1:$AL3)-INDEX(выгрузка!$D:$D,V4),TRUNC(($F4-O4-U4)/Y4)),)</f>
        <v>0</v>
      </c>
      <c r="AA4" s="12">
        <f t="shared" si="4"/>
        <v>0</v>
      </c>
      <c r="AB4" s="13" t="str">
        <f t="array" ref="AB4">IFERROR(IF(TRUNC((F4-O4-U4-AA4)/A4),MATCH(MIN(IF((LEFTB($B4,4)=LEFTB(выгрузка!$B$2:$B$999,4))*(выгрузка!$D$2:$D$999&lt;0)*($G4=выгрузка!$G$2:$G$999)*(SUMIF(AB$1:AB3,ROW($2:$999),AF$1:AF3)+SUMIF(AH$1:AH3,ROW($2:$999),AL$1:AL3)+SUMIF(V$1:V4,ROW($2:$999),Z$1:Z4)+SUMIF(P$1:P4,ROW($2:$999),T$1:T4)+SUMIF(J$1:J4,ROW($2:$999),N$1:N4)+выгрузка!$D$2:$D$999&lt;0)*(ABS($A4-выгрузка!$A$2:$A$999)/$A4&lt;30%),ABS($A4-выгрузка!$A$2:$A$999)/$A4)),IF((LEFTB($B4,4)=LEFTB(выгрузка!$B$2:$B$999,4))*(выгрузка!$D$2:$D$999&lt;0)*($G4=выгрузка!$G$2:$G$999)*(SUMIF(AB$1:AB3,ROW($2:$999),AF$1:AF3)+SUMIF(AH$1:AH3,ROW($2:$999),AL$1:AL3)+SUMIF(V$1:V4,ROW($2:$999),Z$1:Z4)+SUMIF(P$1:P4,ROW($2:$999),T$1:T4)+SUMIF(J$1:J4,ROW($2:$999),N$1:N4)+выгрузка!$D$2:$D$999&lt;0)*(ABS($A4-выгрузка!$A$2:$A$999)/$A4&lt;30%),ABS($A4-выгрузка!$A$2:$A$999)/$A4),)+1,""),"")</f>
        <v/>
      </c>
      <c r="AC4" s="10" t="str">
        <f>IFERROR(INDEX(выгрузка!$B:$B,AB4),"")</f>
        <v/>
      </c>
      <c r="AD4" s="10" t="str">
        <f>IFERROR(INDEX(выгрузка!$C:$C,AB4),"")</f>
        <v/>
      </c>
      <c r="AE4" s="11">
        <f>IFERROR(INDEX(выгрузка!$A:$A,AB4),)</f>
        <v>0</v>
      </c>
      <c r="AF4" s="9">
        <f>IFERROR(MIN(-SUMIF($J$1:$J4,AB4,$N$1:$N4)-SUMIF($P$1:$P4,AB4,$T$1:$T4)-SUMIF($V$1:$V4,AB4,$Z$1:$Z4)-SUMIF($AB$1:$AB3,AB4,$AF$1:$AF3)-SUMIF($AH$1:$AH3,AB4,$AL$1:$AL3)-INDEX(выгрузка!$D:$D,AB4),TRUNC(($F4-O4-U4-AA4)/AE4)),)</f>
        <v>0</v>
      </c>
      <c r="AG4" s="12">
        <f t="shared" si="5"/>
        <v>0</v>
      </c>
      <c r="AH4" s="13" t="str">
        <f t="array" ref="AH4">IFERROR(IF(TRUNC((F4-O4-U4-AA4-AG4)/A4),MATCH(MIN(IF((LEFTB($B4,4)=LEFTB(выгрузка!$B$2:$B$999,4))*(выгрузка!$D$2:$D$999&lt;0)*($G4=выгрузка!$G$2:$G$999)*(SUMIF(AB$1:AB4,ROW($2:$999),AF$1:AF4)+SUMIF(AH$1:AH3,ROW($2:$999),AL$1:AL3)+SUMIF(V$1:V4,ROW($2:$999),Z$1:Z4)+SUMIF(P$1:P4,ROW($2:$999),T$1:T4)+SUMIF(J$1:J4,ROW($2:$999),N$1:N4)+выгрузка!$D$2:$D$999&lt;0)*(ABS($A4-выгрузка!$A$2:$A$999)/$A4&lt;30%),ABS($A4-выгрузка!$A$2:$A$999)/$A4)),IF((LEFTB($B4,4)=LEFTB(выгрузка!$B$2:$B$999,4))*(выгрузка!$D$2:$D$999&lt;0)*($G4=выгрузка!$G$2:$G$999)*(SUMIF(AB$1:AB4,ROW($2:$999),AF$1:AF4)+SUMIF(AH$1:AH3,ROW($2:$999),AL$1:AL3)+SUMIF(V$1:V4,ROW($2:$999),Z$1:Z4)+SUMIF(P$1:P4,ROW($2:$999),T$1:T4)+SUMIF(J$1:J4,ROW($2:$999),N$1:N4)+выгрузка!$D$2:$D$999&lt;0)*(ABS($A4-выгрузка!$A$2:$A$999)/$A4&lt;30%),ABS($A4-выгрузка!$A$2:$A$999)/$A4),)+1,""),"")</f>
        <v/>
      </c>
      <c r="AI4" s="10" t="str">
        <f>IFERROR(INDEX(выгрузка!$B:$B,AH4),"")</f>
        <v/>
      </c>
      <c r="AJ4" s="10" t="str">
        <f>IFERROR(INDEX(выгрузка!$C:$C,AH4),"")</f>
        <v/>
      </c>
      <c r="AK4" s="11">
        <f>IFERROR(INDEX(выгрузка!$A:$A,AH4),)</f>
        <v>0</v>
      </c>
      <c r="AL4" s="9">
        <f>IFERROR(MIN(-SUMIF($J$1:$J4,AH4,$N$1:$N4)-SUMIF($P$1:$P4,AH4,$T$1:$T4)-SUMIF($V$1:$V4,AH4,$Z$1:$Z4)-SUMIF($AB$1:$AB4,AH4,$AF$1:$AF4)-SUMIF($AH$1:$AH3,AH4,$AL$1:$AL3)-INDEX(выгрузка!$D:$D,AH4),TRUNC(($F4-O4-U4-AA4-AG4)/AK4)),)</f>
        <v>0</v>
      </c>
      <c r="AM4" s="12">
        <f t="shared" si="6"/>
        <v>0</v>
      </c>
    </row>
    <row r="5" spans="1:39" x14ac:dyDescent="0.2">
      <c r="A5" s="15" t="str">
        <f t="array" ref="A5">IFERROR(INDEX(выгрузка!A:A,SMALL(IF(выгрузка!$D$2:$D$99&gt;0,ROW($2:$99)),ROW(A4))),"")</f>
        <v/>
      </c>
      <c r="B5" s="16" t="str">
        <f t="array" ref="B5">IFERROR(INDEX(выгрузка!B:B,SMALL(IF(выгрузка!$D$2:$D$99&gt;0,ROW($2:$99)),ROW(B4))),"")</f>
        <v/>
      </c>
      <c r="C5" s="17" t="str">
        <f t="array" ref="C5">IFERROR(INDEX(выгрузка!C:C,SMALL(IF(выгрузка!$D$2:$D$99&gt;0,ROW($2:$99)),ROW(C4))),"")</f>
        <v/>
      </c>
      <c r="D5" s="18" t="str">
        <f t="array" ref="D5">IFERROR(INDEX(выгрузка!D:D,SMALL(IF(выгрузка!$D$2:$D$99&gt;0,ROW($2:$99)),ROW(D4))),"")</f>
        <v/>
      </c>
      <c r="E5" s="19" t="str">
        <f t="array" ref="E5">IFERROR(INDEX(выгрузка!E:E,SMALL(IF(выгрузка!$D$2:$D$99&gt;0,ROW($2:$99)),ROW(E4))),"")</f>
        <v/>
      </c>
      <c r="F5" s="20" t="str">
        <f t="array" ref="F5">IFERROR(INDEX(выгрузка!F:F,SMALL(IF(выгрузка!$D$2:$D$99&gt;0,ROW($2:$99)),ROW(F4))),"")</f>
        <v/>
      </c>
      <c r="G5" s="19" t="str">
        <f t="array" ref="G5">IFERROR(INDEX(выгрузка!G:G,SMALL(IF(выгрузка!$D$2:$D$99&gt;0,ROW($2:$99)),ROW(G4))),"")</f>
        <v/>
      </c>
      <c r="H5" s="22" t="str">
        <f t="shared" si="0"/>
        <v/>
      </c>
      <c r="I5" s="21" t="str">
        <f t="shared" si="1"/>
        <v/>
      </c>
      <c r="J5" s="13" t="str">
        <f t="array" ref="J5">IFERROR(MATCH(MIN(IF((LEFTB($B5,4)=LEFTB(выгрузка!$B$2:$B$999,4))*(выгрузка!$D$2:$D$999&lt;0)*($G5=выгрузка!$G$2:$G$999)*(SUMIF(AB$1:AB4,ROW($2:$999),AF$1:AF4)+SUMIF(AH$1:AH4,ROW($2:$999),AL$1:AL4)+SUMIF(V$1:V4,ROW($2:$999),Z$1:Z4)+SUMIF(P$1:P4,ROW($2:$999),T$1:T4)+SUMIF(J$1:J4,ROW($2:$999),N$1:N4)+выгрузка!$D$2:$D$999&lt;0)*(ABS($A5-выгрузка!$A$2:$A$999)/$A5&lt;30%),ABS($A5-выгрузка!$A$2:$A$999)/$A5)),IF((LEFTB($B5,4)=LEFTB(выгрузка!$B$2:$B$999,4))*(выгрузка!$D$2:$D$999&lt;0)*($G5=выгрузка!$G$2:$G$999)*(SUMIF(AB$1:AB4,ROW($2:$999),AF$1:AF4)+SUMIF(AH$1:AH4,ROW($2:$999),AL$1:AL4)+SUMIF(V$1:V4,ROW($2:$999),Z$1:Z4)+SUMIF(P$1:P4,ROW($2:$999),T$1:T4)+SUMIF(J$1:J4,ROW($2:$999),N$1:N4)+выгрузка!$D$2:$D$999&lt;0)*(ABS($A5-выгрузка!$A$2:$A$999)/$A5&lt;30%),ABS($A5-выгрузка!$A$2:$A$999)/$A5),)+1,"")</f>
        <v/>
      </c>
      <c r="K5" s="10" t="str">
        <f>IFERROR(INDEX(выгрузка!$B:$B,J5),"")</f>
        <v/>
      </c>
      <c r="L5" s="10" t="str">
        <f>IFERROR(INDEX(выгрузка!$C:$C,J5),"")</f>
        <v/>
      </c>
      <c r="M5" s="14">
        <f>IFERROR(INDEX(выгрузка!$A:$A,J5),)</f>
        <v>0</v>
      </c>
      <c r="N5" s="9">
        <f>IFERROR(MIN(-SUMIF($J$1:$J4,J5,$N$1:$N4)-SUMIF($P$1:$P4,J5,$T$1:$T4)-SUMIF($V$1:$V4,J5,$Z$1:$Z4)-SUMIF($AB$1:$AB4,J5,$AF$1:$AF4)-SUMIF($AH$1:$AH4,J5,$AL$1:$AL4)-INDEX(выгрузка!$D:$D,J5),TRUNC($F5/M5)),)</f>
        <v>0</v>
      </c>
      <c r="O5" s="12">
        <f t="shared" si="2"/>
        <v>0</v>
      </c>
      <c r="P5" s="13" t="str">
        <f t="array" ref="P5">IFERROR(IF(TRUNC((F5-O5)/A5),MATCH(MIN(IF((LEFTB($B5,4)=LEFTB(выгрузка!$B$2:$B$999,4))*(выгрузка!$D$2:$D$999&lt;0)*($G5=выгрузка!$G$2:$G$999)*(SUMIF(AB$1:AB4,ROW($2:$999),AF$1:AF4)+SUMIF(AH$1:AH4,ROW($2:$999),AL$1:AL4)+SUMIF(V$1:V4,ROW($2:$999),Z$1:Z4)+SUMIF(P$1:P4,ROW($2:$999),T$1:T4)+SUMIF(J$1:J5,ROW($2:$999),N$1:N5)+выгрузка!$D$2:$D$999&lt;0)*(ABS($A5-выгрузка!$A$2:$A$999)/$A5&lt;30%),ABS($A5-выгрузка!$A$2:$A$999)/$A5)),IF((LEFTB($B5,4)=LEFTB(выгрузка!$B$2:$B$999,4))*(выгрузка!$D$2:$D$999&lt;0)*($G5=выгрузка!$G$2:$G$999)*(SUMIF(AB$1:AB4,ROW($2:$999),AF$1:AF4)+SUMIF(AH$1:AH4,ROW($2:$999),AL$1:AL4)+SUMIF(V$1:V4,ROW($2:$999),Z$1:Z4)+SUMIF(P$1:P4,ROW($2:$999),T$1:T4)+SUMIF(J$1:J5,ROW($2:$999),N$1:N5)+выгрузка!$D$2:$D$999&lt;0)*(ABS($A5-выгрузка!$A$2:$A$999)/$A5&lt;30%),ABS($A5-выгрузка!$A$2:$A$999)/$A5),)+1,""),"")</f>
        <v/>
      </c>
      <c r="Q5" s="10" t="str">
        <f>IFERROR(INDEX(выгрузка!$B:$B,P5),"")</f>
        <v/>
      </c>
      <c r="R5" s="10" t="str">
        <f>IFERROR(INDEX(выгрузка!$C:$C,P5),"")</f>
        <v/>
      </c>
      <c r="S5" s="11">
        <f>IFERROR(INDEX(выгрузка!$A:$A,P5),)</f>
        <v>0</v>
      </c>
      <c r="T5" s="9">
        <f>IFERROR(MIN(-SUMIF($J$1:$J5,P5,$N$1:$N5)-SUMIF($P$1:$P4,P5,$T$1:$T4)-SUMIF($V$1:$V4,P5,$Z$1:$Z4)-SUMIF($AB$1:$AB4,P5,$AF$1:$AF4)-SUMIF($AH$1:$AH4,P5,$AL$1:$AL4)-INDEX(выгрузка!$D:$D,P5),TRUNC(($F5-O5)/S5)),)</f>
        <v>0</v>
      </c>
      <c r="U5" s="12">
        <f t="shared" si="3"/>
        <v>0</v>
      </c>
      <c r="V5" s="13" t="str">
        <f t="array" ref="V5">IFERROR(IF(TRUNC((F5-O5-U5)/A5),MATCH(MIN(IF((LEFTB($B5,4)=LEFTB(выгрузка!$B$2:$B$999,4))*(выгрузка!$D$2:$D$999&lt;0)*($G5=выгрузка!$G$2:$G$999)*(SUMIF(AB$1:AB4,ROW($2:$999),AF$1:AF4)+SUMIF(AH$1:AH4,ROW($2:$999),AL$1:AL4)+SUMIF(V$1:V4,ROW($2:$999),Z$1:Z4)+SUMIF(P$1:P5,ROW($2:$999),T$1:T5)+SUMIF(J$1:J5,ROW($2:$999),N$1:N5)+выгрузка!$D$2:$D$999&lt;0)*(ABS($A5-выгрузка!$A$2:$A$999)/$A5&lt;30%),ABS($A5-выгрузка!$A$2:$A$999)/$A5)),IF((LEFTB($B5,4)=LEFTB(выгрузка!$B$2:$B$999,4))*(выгрузка!$D$2:$D$999&lt;0)*($G5=выгрузка!$G$2:$G$999)*(SUMIF(AB$1:AB4,ROW($2:$999),AF$1:AF4)+SUMIF(AH$1:AH4,ROW($2:$999),AL$1:AL4)+SUMIF(V$1:V4,ROW($2:$999),Z$1:Z4)+SUMIF(P$1:P5,ROW($2:$999),T$1:T5)+SUMIF(J$1:J5,ROW($2:$999),N$1:N5)+выгрузка!$D$2:$D$999&lt;0)*(ABS($A5-выгрузка!$A$2:$A$999)/$A5&lt;30%),ABS($A5-выгрузка!$A$2:$A$999)/$A5),)+1,""),"")</f>
        <v/>
      </c>
      <c r="W5" s="10" t="str">
        <f>IFERROR(INDEX(выгрузка!$B:$B,V5),"")</f>
        <v/>
      </c>
      <c r="X5" s="10" t="str">
        <f>IFERROR(INDEX(выгрузка!$C:$C,V5),"")</f>
        <v/>
      </c>
      <c r="Y5" s="11">
        <f>IFERROR(INDEX(выгрузка!$A:$A,V5),)</f>
        <v>0</v>
      </c>
      <c r="Z5" s="9">
        <f>IFERROR(MIN(-SUMIF($J$1:$J5,V5,$N$1:$N5)-SUMIF($P$1:$P5,V5,$T$1:$T5)-SUMIF($V$1:$V4,V5,$Z$1:$Z4)-SUMIF($AB$1:$AB4,V5,$AF$1:$AF4)-SUMIF($AH$1:$AH4,V5,$AL$1:$AL4)-INDEX(выгрузка!$D:$D,V5),TRUNC(($F5-O5-U5)/Y5)),)</f>
        <v>0</v>
      </c>
      <c r="AA5" s="12">
        <f t="shared" si="4"/>
        <v>0</v>
      </c>
      <c r="AB5" s="13" t="str">
        <f t="array" ref="AB5">IFERROR(IF(TRUNC((F5-O5-U5-AA5)/A5),MATCH(MIN(IF((LEFTB($B5,4)=LEFTB(выгрузка!$B$2:$B$999,4))*(выгрузка!$D$2:$D$999&lt;0)*($G5=выгрузка!$G$2:$G$999)*(SUMIF(AB$1:AB4,ROW($2:$999),AF$1:AF4)+SUMIF(AH$1:AH4,ROW($2:$999),AL$1:AL4)+SUMIF(V$1:V5,ROW($2:$999),Z$1:Z5)+SUMIF(P$1:P5,ROW($2:$999),T$1:T5)+SUMIF(J$1:J5,ROW($2:$999),N$1:N5)+выгрузка!$D$2:$D$999&lt;0)*(ABS($A5-выгрузка!$A$2:$A$999)/$A5&lt;30%),ABS($A5-выгрузка!$A$2:$A$999)/$A5)),IF((LEFTB($B5,4)=LEFTB(выгрузка!$B$2:$B$999,4))*(выгрузка!$D$2:$D$999&lt;0)*($G5=выгрузка!$G$2:$G$999)*(SUMIF(AB$1:AB4,ROW($2:$999),AF$1:AF4)+SUMIF(AH$1:AH4,ROW($2:$999),AL$1:AL4)+SUMIF(V$1:V5,ROW($2:$999),Z$1:Z5)+SUMIF(P$1:P5,ROW($2:$999),T$1:T5)+SUMIF(J$1:J5,ROW($2:$999),N$1:N5)+выгрузка!$D$2:$D$999&lt;0)*(ABS($A5-выгрузка!$A$2:$A$999)/$A5&lt;30%),ABS($A5-выгрузка!$A$2:$A$999)/$A5),)+1,""),"")</f>
        <v/>
      </c>
      <c r="AC5" s="10" t="str">
        <f>IFERROR(INDEX(выгрузка!$B:$B,AB5),"")</f>
        <v/>
      </c>
      <c r="AD5" s="10" t="str">
        <f>IFERROR(INDEX(выгрузка!$C:$C,AB5),"")</f>
        <v/>
      </c>
      <c r="AE5" s="11">
        <f>IFERROR(INDEX(выгрузка!$A:$A,AB5),)</f>
        <v>0</v>
      </c>
      <c r="AF5" s="9">
        <f>IFERROR(MIN(-SUMIF($J$1:$J5,AB5,$N$1:$N5)-SUMIF($P$1:$P5,AB5,$T$1:$T5)-SUMIF($V$1:$V5,AB5,$Z$1:$Z5)-SUMIF($AB$1:$AB4,AB5,$AF$1:$AF4)-SUMIF($AH$1:$AH4,AB5,$AL$1:$AL4)-INDEX(выгрузка!$D:$D,AB5),TRUNC(($F5-O5-U5-AA5)/AE5)),)</f>
        <v>0</v>
      </c>
      <c r="AG5" s="12">
        <f t="shared" si="5"/>
        <v>0</v>
      </c>
      <c r="AH5" s="13" t="str">
        <f t="array" ref="AH5">IFERROR(IF(TRUNC((F5-O5-U5-AA5-AG5)/A5),MATCH(MIN(IF((LEFTB($B5,4)=LEFTB(выгрузка!$B$2:$B$999,4))*(выгрузка!$D$2:$D$999&lt;0)*($G5=выгрузка!$G$2:$G$999)*(SUMIF(AB$1:AB5,ROW($2:$999),AF$1:AF5)+SUMIF(AH$1:AH4,ROW($2:$999),AL$1:AL4)+SUMIF(V$1:V5,ROW($2:$999),Z$1:Z5)+SUMIF(P$1:P5,ROW($2:$999),T$1:T5)+SUMIF(J$1:J5,ROW($2:$999),N$1:N5)+выгрузка!$D$2:$D$999&lt;0)*(ABS($A5-выгрузка!$A$2:$A$999)/$A5&lt;30%),ABS($A5-выгрузка!$A$2:$A$999)/$A5)),IF((LEFTB($B5,4)=LEFTB(выгрузка!$B$2:$B$999,4))*(выгрузка!$D$2:$D$999&lt;0)*($G5=выгрузка!$G$2:$G$999)*(SUMIF(AB$1:AB5,ROW($2:$999),AF$1:AF5)+SUMIF(AH$1:AH4,ROW($2:$999),AL$1:AL4)+SUMIF(V$1:V5,ROW($2:$999),Z$1:Z5)+SUMIF(P$1:P5,ROW($2:$999),T$1:T5)+SUMIF(J$1:J5,ROW($2:$999),N$1:N5)+выгрузка!$D$2:$D$999&lt;0)*(ABS($A5-выгрузка!$A$2:$A$999)/$A5&lt;30%),ABS($A5-выгрузка!$A$2:$A$999)/$A5),)+1,""),"")</f>
        <v/>
      </c>
      <c r="AI5" s="10" t="str">
        <f>IFERROR(INDEX(выгрузка!$B:$B,AH5),"")</f>
        <v/>
      </c>
      <c r="AJ5" s="10" t="str">
        <f>IFERROR(INDEX(выгрузка!$C:$C,AH5),"")</f>
        <v/>
      </c>
      <c r="AK5" s="11">
        <f>IFERROR(INDEX(выгрузка!$A:$A,AH5),)</f>
        <v>0</v>
      </c>
      <c r="AL5" s="9">
        <f>IFERROR(MIN(-SUMIF($J$1:$J5,AH5,$N$1:$N5)-SUMIF($P$1:$P5,AH5,$T$1:$T5)-SUMIF($V$1:$V5,AH5,$Z$1:$Z5)-SUMIF($AB$1:$AB5,AH5,$AF$1:$AF5)-SUMIF($AH$1:$AH4,AH5,$AL$1:$AL4)-INDEX(выгрузка!$D:$D,AH5),TRUNC(($F5-O5-U5-AA5-AG5)/AK5)),)</f>
        <v>0</v>
      </c>
      <c r="AM5" s="12">
        <f t="shared" si="6"/>
        <v>0</v>
      </c>
    </row>
    <row r="6" spans="1:39" x14ac:dyDescent="0.2">
      <c r="A6" s="15" t="str">
        <f t="array" ref="A6">IFERROR(INDEX(выгрузка!A:A,SMALL(IF(выгрузка!$D$2:$D$99&gt;0,ROW($2:$99)),ROW(A5))),"")</f>
        <v/>
      </c>
      <c r="B6" s="16" t="str">
        <f t="array" ref="B6">IFERROR(INDEX(выгрузка!B:B,SMALL(IF(выгрузка!$D$2:$D$99&gt;0,ROW($2:$99)),ROW(B5))),"")</f>
        <v/>
      </c>
      <c r="C6" s="17" t="str">
        <f t="array" ref="C6">IFERROR(INDEX(выгрузка!C:C,SMALL(IF(выгрузка!$D$2:$D$99&gt;0,ROW($2:$99)),ROW(C5))),"")</f>
        <v/>
      </c>
      <c r="D6" s="18" t="str">
        <f t="array" ref="D6">IFERROR(INDEX(выгрузка!D:D,SMALL(IF(выгрузка!$D$2:$D$99&gt;0,ROW($2:$99)),ROW(D5))),"")</f>
        <v/>
      </c>
      <c r="E6" s="19" t="str">
        <f t="array" ref="E6">IFERROR(INDEX(выгрузка!E:E,SMALL(IF(выгрузка!$D$2:$D$99&gt;0,ROW($2:$99)),ROW(E5))),"")</f>
        <v/>
      </c>
      <c r="F6" s="20" t="str">
        <f t="array" ref="F6">IFERROR(INDEX(выгрузка!F:F,SMALL(IF(выгрузка!$D$2:$D$99&gt;0,ROW($2:$99)),ROW(F5))),"")</f>
        <v/>
      </c>
      <c r="G6" s="19" t="str">
        <f t="array" ref="G6">IFERROR(INDEX(выгрузка!G:G,SMALL(IF(выгрузка!$D$2:$D$99&gt;0,ROW($2:$99)),ROW(G5))),"")</f>
        <v/>
      </c>
      <c r="H6" s="22" t="str">
        <f t="shared" si="0"/>
        <v/>
      </c>
      <c r="I6" s="21" t="str">
        <f t="shared" si="1"/>
        <v/>
      </c>
      <c r="J6" s="13" t="str">
        <f t="array" ref="J6">IFERROR(MATCH(MIN(IF((LEFTB($B6,4)=LEFTB(выгрузка!$B$2:$B$999,4))*(выгрузка!$D$2:$D$999&lt;0)*($G6=выгрузка!$G$2:$G$999)*(SUMIF(AB$1:AB5,ROW($2:$999),AF$1:AF5)+SUMIF(AH$1:AH5,ROW($2:$999),AL$1:AL5)+SUMIF(V$1:V5,ROW($2:$999),Z$1:Z5)+SUMIF(P$1:P5,ROW($2:$999),T$1:T5)+SUMIF(J$1:J5,ROW($2:$999),N$1:N5)+выгрузка!$D$2:$D$999&lt;0)*(ABS($A6-выгрузка!$A$2:$A$999)/$A6&lt;30%),ABS($A6-выгрузка!$A$2:$A$999)/$A6)),IF((LEFTB($B6,4)=LEFTB(выгрузка!$B$2:$B$999,4))*(выгрузка!$D$2:$D$999&lt;0)*($G6=выгрузка!$G$2:$G$999)*(SUMIF(AB$1:AB5,ROW($2:$999),AF$1:AF5)+SUMIF(AH$1:AH5,ROW($2:$999),AL$1:AL5)+SUMIF(V$1:V5,ROW($2:$999),Z$1:Z5)+SUMIF(P$1:P5,ROW($2:$999),T$1:T5)+SUMIF(J$1:J5,ROW($2:$999),N$1:N5)+выгрузка!$D$2:$D$999&lt;0)*(ABS($A6-выгрузка!$A$2:$A$999)/$A6&lt;30%),ABS($A6-выгрузка!$A$2:$A$999)/$A6),)+1,"")</f>
        <v/>
      </c>
      <c r="K6" s="10" t="str">
        <f>IFERROR(INDEX(выгрузка!$B:$B,J6),"")</f>
        <v/>
      </c>
      <c r="L6" s="10" t="str">
        <f>IFERROR(INDEX(выгрузка!$C:$C,J6),"")</f>
        <v/>
      </c>
      <c r="M6" s="14">
        <f>IFERROR(INDEX(выгрузка!$A:$A,J6),)</f>
        <v>0</v>
      </c>
      <c r="N6" s="9">
        <f>IFERROR(MIN(-SUMIF($J$1:$J5,J6,$N$1:$N5)-SUMIF($P$1:$P5,J6,$T$1:$T5)-SUMIF($V$1:$V5,J6,$Z$1:$Z5)-SUMIF($AB$1:$AB5,J6,$AF$1:$AF5)-SUMIF($AH$1:$AH5,J6,$AL$1:$AL5)-INDEX(выгрузка!$D:$D,J6),TRUNC($F6/M6)),)</f>
        <v>0</v>
      </c>
      <c r="O6" s="12">
        <f t="shared" si="2"/>
        <v>0</v>
      </c>
      <c r="P6" s="13" t="str">
        <f t="array" ref="P6">IFERROR(IF(TRUNC((F6-O6)/A6),MATCH(MIN(IF((LEFTB($B6,4)=LEFTB(выгрузка!$B$2:$B$999,4))*(выгрузка!$D$2:$D$999&lt;0)*($G6=выгрузка!$G$2:$G$999)*(SUMIF(AB$1:AB5,ROW($2:$999),AF$1:AF5)+SUMIF(AH$1:AH5,ROW($2:$999),AL$1:AL5)+SUMIF(V$1:V5,ROW($2:$999),Z$1:Z5)+SUMIF(P$1:P5,ROW($2:$999),T$1:T5)+SUMIF(J$1:J6,ROW($2:$999),N$1:N6)+выгрузка!$D$2:$D$999&lt;0)*(ABS($A6-выгрузка!$A$2:$A$999)/$A6&lt;30%),ABS($A6-выгрузка!$A$2:$A$999)/$A6)),IF((LEFTB($B6,4)=LEFTB(выгрузка!$B$2:$B$999,4))*(выгрузка!$D$2:$D$999&lt;0)*($G6=выгрузка!$G$2:$G$999)*(SUMIF(AB$1:AB5,ROW($2:$999),AF$1:AF5)+SUMIF(AH$1:AH5,ROW($2:$999),AL$1:AL5)+SUMIF(V$1:V5,ROW($2:$999),Z$1:Z5)+SUMIF(P$1:P5,ROW($2:$999),T$1:T5)+SUMIF(J$1:J6,ROW($2:$999),N$1:N6)+выгрузка!$D$2:$D$999&lt;0)*(ABS($A6-выгрузка!$A$2:$A$999)/$A6&lt;30%),ABS($A6-выгрузка!$A$2:$A$999)/$A6),)+1,""),"")</f>
        <v/>
      </c>
      <c r="Q6" s="10" t="str">
        <f>IFERROR(INDEX(выгрузка!$B:$B,P6),"")</f>
        <v/>
      </c>
      <c r="R6" s="10" t="str">
        <f>IFERROR(INDEX(выгрузка!$C:$C,P6),"")</f>
        <v/>
      </c>
      <c r="S6" s="11">
        <f>IFERROR(INDEX(выгрузка!$A:$A,P6),)</f>
        <v>0</v>
      </c>
      <c r="T6" s="9">
        <f>IFERROR(MIN(-SUMIF($J$1:$J6,P6,$N$1:$N6)-SUMIF($P$1:$P5,P6,$T$1:$T5)-SUMIF($V$1:$V5,P6,$Z$1:$Z5)-SUMIF($AB$1:$AB5,P6,$AF$1:$AF5)-SUMIF($AH$1:$AH5,P6,$AL$1:$AL5)-INDEX(выгрузка!$D:$D,P6),TRUNC(($F6-O6)/S6)),)</f>
        <v>0</v>
      </c>
      <c r="U6" s="12">
        <f t="shared" si="3"/>
        <v>0</v>
      </c>
      <c r="V6" s="13" t="str">
        <f t="array" ref="V6">IFERROR(IF(TRUNC((F6-O6-U6)/A6),MATCH(MIN(IF((LEFTB($B6,4)=LEFTB(выгрузка!$B$2:$B$999,4))*(выгрузка!$D$2:$D$999&lt;0)*($G6=выгрузка!$G$2:$G$999)*(SUMIF(AB$1:AB5,ROW($2:$999),AF$1:AF5)+SUMIF(AH$1:AH5,ROW($2:$999),AL$1:AL5)+SUMIF(V$1:V5,ROW($2:$999),Z$1:Z5)+SUMIF(P$1:P6,ROW($2:$999),T$1:T6)+SUMIF(J$1:J6,ROW($2:$999),N$1:N6)+выгрузка!$D$2:$D$999&lt;0)*(ABS($A6-выгрузка!$A$2:$A$999)/$A6&lt;30%),ABS($A6-выгрузка!$A$2:$A$999)/$A6)),IF((LEFTB($B6,4)=LEFTB(выгрузка!$B$2:$B$999,4))*(выгрузка!$D$2:$D$999&lt;0)*($G6=выгрузка!$G$2:$G$999)*(SUMIF(AB$1:AB5,ROW($2:$999),AF$1:AF5)+SUMIF(AH$1:AH5,ROW($2:$999),AL$1:AL5)+SUMIF(V$1:V5,ROW($2:$999),Z$1:Z5)+SUMIF(P$1:P6,ROW($2:$999),T$1:T6)+SUMIF(J$1:J6,ROW($2:$999),N$1:N6)+выгрузка!$D$2:$D$999&lt;0)*(ABS($A6-выгрузка!$A$2:$A$999)/$A6&lt;30%),ABS($A6-выгрузка!$A$2:$A$999)/$A6),)+1,""),"")</f>
        <v/>
      </c>
      <c r="W6" s="10" t="str">
        <f>IFERROR(INDEX(выгрузка!$B:$B,V6),"")</f>
        <v/>
      </c>
      <c r="X6" s="10" t="str">
        <f>IFERROR(INDEX(выгрузка!$C:$C,V6),"")</f>
        <v/>
      </c>
      <c r="Y6" s="11">
        <f>IFERROR(INDEX(выгрузка!$A:$A,V6),)</f>
        <v>0</v>
      </c>
      <c r="Z6" s="9">
        <f>IFERROR(MIN(-SUMIF($J$1:$J6,V6,$N$1:$N6)-SUMIF($P$1:$P6,V6,$T$1:$T6)-SUMIF($V$1:$V5,V6,$Z$1:$Z5)-SUMIF($AB$1:$AB5,V6,$AF$1:$AF5)-SUMIF($AH$1:$AH5,V6,$AL$1:$AL5)-INDEX(выгрузка!$D:$D,V6),TRUNC(($F6-O6-U6)/Y6)),)</f>
        <v>0</v>
      </c>
      <c r="AA6" s="12">
        <f t="shared" si="4"/>
        <v>0</v>
      </c>
      <c r="AB6" s="13" t="str">
        <f t="array" ref="AB6">IFERROR(IF(TRUNC((F6-O6-U6-AA6)/A6),MATCH(MIN(IF((LEFTB($B6,4)=LEFTB(выгрузка!$B$2:$B$999,4))*(выгрузка!$D$2:$D$999&lt;0)*($G6=выгрузка!$G$2:$G$999)*(SUMIF(AB$1:AB5,ROW($2:$999),AF$1:AF5)+SUMIF(AH$1:AH5,ROW($2:$999),AL$1:AL5)+SUMIF(V$1:V6,ROW($2:$999),Z$1:Z6)+SUMIF(P$1:P6,ROW($2:$999),T$1:T6)+SUMIF(J$1:J6,ROW($2:$999),N$1:N6)+выгрузка!$D$2:$D$999&lt;0)*(ABS($A6-выгрузка!$A$2:$A$999)/$A6&lt;30%),ABS($A6-выгрузка!$A$2:$A$999)/$A6)),IF((LEFTB($B6,4)=LEFTB(выгрузка!$B$2:$B$999,4))*(выгрузка!$D$2:$D$999&lt;0)*($G6=выгрузка!$G$2:$G$999)*(SUMIF(AB$1:AB5,ROW($2:$999),AF$1:AF5)+SUMIF(AH$1:AH5,ROW($2:$999),AL$1:AL5)+SUMIF(V$1:V6,ROW($2:$999),Z$1:Z6)+SUMIF(P$1:P6,ROW($2:$999),T$1:T6)+SUMIF(J$1:J6,ROW($2:$999),N$1:N6)+выгрузка!$D$2:$D$999&lt;0)*(ABS($A6-выгрузка!$A$2:$A$999)/$A6&lt;30%),ABS($A6-выгрузка!$A$2:$A$999)/$A6),)+1,""),"")</f>
        <v/>
      </c>
      <c r="AC6" s="10" t="str">
        <f>IFERROR(INDEX(выгрузка!$B:$B,AB6),"")</f>
        <v/>
      </c>
      <c r="AD6" s="10" t="str">
        <f>IFERROR(INDEX(выгрузка!$C:$C,AB6),"")</f>
        <v/>
      </c>
      <c r="AE6" s="11">
        <f>IFERROR(INDEX(выгрузка!$A:$A,AB6),)</f>
        <v>0</v>
      </c>
      <c r="AF6" s="9">
        <f>IFERROR(MIN(-SUMIF($J$1:$J6,AB6,$N$1:$N6)-SUMIF($P$1:$P6,AB6,$T$1:$T6)-SUMIF($V$1:$V6,AB6,$Z$1:$Z6)-SUMIF($AB$1:$AB5,AB6,$AF$1:$AF5)-SUMIF($AH$1:$AH5,AB6,$AL$1:$AL5)-INDEX(выгрузка!$D:$D,AB6),TRUNC(($F6-O6-U6-AA6)/AE6)),)</f>
        <v>0</v>
      </c>
      <c r="AG6" s="12">
        <f t="shared" si="5"/>
        <v>0</v>
      </c>
      <c r="AH6" s="13" t="str">
        <f t="array" ref="AH6">IFERROR(IF(TRUNC((F6-O6-U6-AA6-AG6)/A6),MATCH(MIN(IF((LEFTB($B6,4)=LEFTB(выгрузка!$B$2:$B$999,4))*(выгрузка!$D$2:$D$999&lt;0)*($G6=выгрузка!$G$2:$G$999)*(SUMIF(AB$1:AB6,ROW($2:$999),AF$1:AF6)+SUMIF(AH$1:AH5,ROW($2:$999),AL$1:AL5)+SUMIF(V$1:V6,ROW($2:$999),Z$1:Z6)+SUMIF(P$1:P6,ROW($2:$999),T$1:T6)+SUMIF(J$1:J6,ROW($2:$999),N$1:N6)+выгрузка!$D$2:$D$999&lt;0)*(ABS($A6-выгрузка!$A$2:$A$999)/$A6&lt;30%),ABS($A6-выгрузка!$A$2:$A$999)/$A6)),IF((LEFTB($B6,4)=LEFTB(выгрузка!$B$2:$B$999,4))*(выгрузка!$D$2:$D$999&lt;0)*($G6=выгрузка!$G$2:$G$999)*(SUMIF(AB$1:AB6,ROW($2:$999),AF$1:AF6)+SUMIF(AH$1:AH5,ROW($2:$999),AL$1:AL5)+SUMIF(V$1:V6,ROW($2:$999),Z$1:Z6)+SUMIF(P$1:P6,ROW($2:$999),T$1:T6)+SUMIF(J$1:J6,ROW($2:$999),N$1:N6)+выгрузка!$D$2:$D$999&lt;0)*(ABS($A6-выгрузка!$A$2:$A$999)/$A6&lt;30%),ABS($A6-выгрузка!$A$2:$A$999)/$A6),)+1,""),"")</f>
        <v/>
      </c>
      <c r="AI6" s="10" t="str">
        <f>IFERROR(INDEX(выгрузка!$B:$B,AH6),"")</f>
        <v/>
      </c>
      <c r="AJ6" s="10" t="str">
        <f>IFERROR(INDEX(выгрузка!$C:$C,AH6),"")</f>
        <v/>
      </c>
      <c r="AK6" s="11">
        <f>IFERROR(INDEX(выгрузка!$A:$A,AH6),)</f>
        <v>0</v>
      </c>
      <c r="AL6" s="9">
        <f>IFERROR(MIN(-SUMIF($J$1:$J6,AH6,$N$1:$N6)-SUMIF($P$1:$P6,AH6,$T$1:$T6)-SUMIF($V$1:$V6,AH6,$Z$1:$Z6)-SUMIF($AB$1:$AB6,AH6,$AF$1:$AF6)-SUMIF($AH$1:$AH5,AH6,$AL$1:$AL5)-INDEX(выгрузка!$D:$D,AH6),TRUNC(($F6-O6-U6-AA6-AG6)/AK6)),)</f>
        <v>0</v>
      </c>
      <c r="AM6" s="12">
        <f t="shared" si="6"/>
        <v>0</v>
      </c>
    </row>
    <row r="7" spans="1:39" x14ac:dyDescent="0.2">
      <c r="A7" s="15" t="str">
        <f t="array" ref="A7">IFERROR(INDEX(выгрузка!A:A,SMALL(IF(выгрузка!$D$2:$D$99&gt;0,ROW($2:$99)),ROW(A6))),"")</f>
        <v/>
      </c>
      <c r="B7" s="16" t="str">
        <f t="array" ref="B7">IFERROR(INDEX(выгрузка!B:B,SMALL(IF(выгрузка!$D$2:$D$99&gt;0,ROW($2:$99)),ROW(B6))),"")</f>
        <v/>
      </c>
      <c r="C7" s="17" t="str">
        <f t="array" ref="C7">IFERROR(INDEX(выгрузка!C:C,SMALL(IF(выгрузка!$D$2:$D$99&gt;0,ROW($2:$99)),ROW(C6))),"")</f>
        <v/>
      </c>
      <c r="D7" s="18" t="str">
        <f t="array" ref="D7">IFERROR(INDEX(выгрузка!D:D,SMALL(IF(выгрузка!$D$2:$D$99&gt;0,ROW($2:$99)),ROW(D6))),"")</f>
        <v/>
      </c>
      <c r="E7" s="19" t="str">
        <f t="array" ref="E7">IFERROR(INDEX(выгрузка!E:E,SMALL(IF(выгрузка!$D$2:$D$99&gt;0,ROW($2:$99)),ROW(E6))),"")</f>
        <v/>
      </c>
      <c r="F7" s="20" t="str">
        <f t="array" ref="F7">IFERROR(INDEX(выгрузка!F:F,SMALL(IF(выгрузка!$D$2:$D$99&gt;0,ROW($2:$99)),ROW(F6))),"")</f>
        <v/>
      </c>
      <c r="G7" s="19" t="str">
        <f t="array" ref="G7">IFERROR(INDEX(выгрузка!G:G,SMALL(IF(выгрузка!$D$2:$D$99&gt;0,ROW($2:$99)),ROW(G6))),"")</f>
        <v/>
      </c>
      <c r="H7" s="22" t="str">
        <f t="shared" si="0"/>
        <v/>
      </c>
      <c r="I7" s="21" t="str">
        <f t="shared" si="1"/>
        <v/>
      </c>
      <c r="J7" s="13" t="str">
        <f t="array" ref="J7">IFERROR(MATCH(MIN(IF((LEFTB($B7,4)=LEFTB(выгрузка!$B$2:$B$999,4))*(выгрузка!$D$2:$D$999&lt;0)*($G7=выгрузка!$G$2:$G$999)*(SUMIF(AB$1:AB6,ROW($2:$999),AF$1:AF6)+SUMIF(AH$1:AH6,ROW($2:$999),AL$1:AL6)+SUMIF(V$1:V6,ROW($2:$999),Z$1:Z6)+SUMIF(P$1:P6,ROW($2:$999),T$1:T6)+SUMIF(J$1:J6,ROW($2:$999),N$1:N6)+выгрузка!$D$2:$D$999&lt;0)*(ABS($A7-выгрузка!$A$2:$A$999)/$A7&lt;30%),ABS($A7-выгрузка!$A$2:$A$999)/$A7)),IF((LEFTB($B7,4)=LEFTB(выгрузка!$B$2:$B$999,4))*(выгрузка!$D$2:$D$999&lt;0)*($G7=выгрузка!$G$2:$G$999)*(SUMIF(AB$1:AB6,ROW($2:$999),AF$1:AF6)+SUMIF(AH$1:AH6,ROW($2:$999),AL$1:AL6)+SUMIF(V$1:V6,ROW($2:$999),Z$1:Z6)+SUMIF(P$1:P6,ROW($2:$999),T$1:T6)+SUMIF(J$1:J6,ROW($2:$999),N$1:N6)+выгрузка!$D$2:$D$999&lt;0)*(ABS($A7-выгрузка!$A$2:$A$999)/$A7&lt;30%),ABS($A7-выгрузка!$A$2:$A$999)/$A7),)+1,"")</f>
        <v/>
      </c>
      <c r="K7" s="10" t="str">
        <f>IFERROR(INDEX(выгрузка!$B:$B,J7),"")</f>
        <v/>
      </c>
      <c r="L7" s="10" t="str">
        <f>IFERROR(INDEX(выгрузка!$C:$C,J7),"")</f>
        <v/>
      </c>
      <c r="M7" s="14">
        <f>IFERROR(INDEX(выгрузка!$A:$A,J7),)</f>
        <v>0</v>
      </c>
      <c r="N7" s="9">
        <f>IFERROR(MIN(-SUMIF($J$1:$J6,J7,$N$1:$N6)-SUMIF($P$1:$P6,J7,$T$1:$T6)-SUMIF($V$1:$V6,J7,$Z$1:$Z6)-SUMIF($AB$1:$AB6,J7,$AF$1:$AF6)-SUMIF($AH$1:$AH6,J7,$AL$1:$AL6)-INDEX(выгрузка!$D:$D,J7),TRUNC($F7/M7)),)</f>
        <v>0</v>
      </c>
      <c r="O7" s="12">
        <f t="shared" si="2"/>
        <v>0</v>
      </c>
      <c r="P7" s="13" t="str">
        <f t="array" ref="P7">IFERROR(IF(TRUNC((F7-O7)/A7),MATCH(MIN(IF((LEFTB($B7,4)=LEFTB(выгрузка!$B$2:$B$999,4))*(выгрузка!$D$2:$D$999&lt;0)*($G7=выгрузка!$G$2:$G$999)*(SUMIF(AB$1:AB6,ROW($2:$999),AF$1:AF6)+SUMIF(AH$1:AH6,ROW($2:$999),AL$1:AL6)+SUMIF(V$1:V6,ROW($2:$999),Z$1:Z6)+SUMIF(P$1:P6,ROW($2:$999),T$1:T6)+SUMIF(J$1:J7,ROW($2:$999),N$1:N7)+выгрузка!$D$2:$D$999&lt;0)*(ABS($A7-выгрузка!$A$2:$A$999)/$A7&lt;30%),ABS($A7-выгрузка!$A$2:$A$999)/$A7)),IF((LEFTB($B7,4)=LEFTB(выгрузка!$B$2:$B$999,4))*(выгрузка!$D$2:$D$999&lt;0)*($G7=выгрузка!$G$2:$G$999)*(SUMIF(AB$1:AB6,ROW($2:$999),AF$1:AF6)+SUMIF(AH$1:AH6,ROW($2:$999),AL$1:AL6)+SUMIF(V$1:V6,ROW($2:$999),Z$1:Z6)+SUMIF(P$1:P6,ROW($2:$999),T$1:T6)+SUMIF(J$1:J7,ROW($2:$999),N$1:N7)+выгрузка!$D$2:$D$999&lt;0)*(ABS($A7-выгрузка!$A$2:$A$999)/$A7&lt;30%),ABS($A7-выгрузка!$A$2:$A$999)/$A7),)+1,""),"")</f>
        <v/>
      </c>
      <c r="Q7" s="10" t="str">
        <f>IFERROR(INDEX(выгрузка!$B:$B,P7),"")</f>
        <v/>
      </c>
      <c r="R7" s="10" t="str">
        <f>IFERROR(INDEX(выгрузка!$C:$C,P7),"")</f>
        <v/>
      </c>
      <c r="S7" s="11">
        <f>IFERROR(INDEX(выгрузка!$A:$A,P7),)</f>
        <v>0</v>
      </c>
      <c r="T7" s="9">
        <f>IFERROR(MIN(-SUMIF($J$1:$J7,P7,$N$1:$N7)-SUMIF($P$1:$P6,P7,$T$1:$T6)-SUMIF($V$1:$V6,P7,$Z$1:$Z6)-SUMIF($AB$1:$AB6,P7,$AF$1:$AF6)-SUMIF($AH$1:$AH6,P7,$AL$1:$AL6)-INDEX(выгрузка!$D:$D,P7),TRUNC(($F7-O7)/S7)),)</f>
        <v>0</v>
      </c>
      <c r="U7" s="12">
        <f t="shared" si="3"/>
        <v>0</v>
      </c>
      <c r="V7" s="13" t="str">
        <f t="array" ref="V7">IFERROR(IF(TRUNC((F7-O7-U7)/A7),MATCH(MIN(IF((LEFTB($B7,4)=LEFTB(выгрузка!$B$2:$B$999,4))*(выгрузка!$D$2:$D$999&lt;0)*($G7=выгрузка!$G$2:$G$999)*(SUMIF(AB$1:AB6,ROW($2:$999),AF$1:AF6)+SUMIF(AH$1:AH6,ROW($2:$999),AL$1:AL6)+SUMIF(V$1:V6,ROW($2:$999),Z$1:Z6)+SUMIF(P$1:P7,ROW($2:$999),T$1:T7)+SUMIF(J$1:J7,ROW($2:$999),N$1:N7)+выгрузка!$D$2:$D$999&lt;0)*(ABS($A7-выгрузка!$A$2:$A$999)/$A7&lt;30%),ABS($A7-выгрузка!$A$2:$A$999)/$A7)),IF((LEFTB($B7,4)=LEFTB(выгрузка!$B$2:$B$999,4))*(выгрузка!$D$2:$D$999&lt;0)*($G7=выгрузка!$G$2:$G$999)*(SUMIF(AB$1:AB6,ROW($2:$999),AF$1:AF6)+SUMIF(AH$1:AH6,ROW($2:$999),AL$1:AL6)+SUMIF(V$1:V6,ROW($2:$999),Z$1:Z6)+SUMIF(P$1:P7,ROW($2:$999),T$1:T7)+SUMIF(J$1:J7,ROW($2:$999),N$1:N7)+выгрузка!$D$2:$D$999&lt;0)*(ABS($A7-выгрузка!$A$2:$A$999)/$A7&lt;30%),ABS($A7-выгрузка!$A$2:$A$999)/$A7),)+1,""),"")</f>
        <v/>
      </c>
      <c r="W7" s="10" t="str">
        <f>IFERROR(INDEX(выгрузка!$B:$B,V7),"")</f>
        <v/>
      </c>
      <c r="X7" s="10" t="str">
        <f>IFERROR(INDEX(выгрузка!$C:$C,V7),"")</f>
        <v/>
      </c>
      <c r="Y7" s="11">
        <f>IFERROR(INDEX(выгрузка!$A:$A,V7),)</f>
        <v>0</v>
      </c>
      <c r="Z7" s="9">
        <f>IFERROR(MIN(-SUMIF($J$1:$J7,V7,$N$1:$N7)-SUMIF($P$1:$P7,V7,$T$1:$T7)-SUMIF($V$1:$V6,V7,$Z$1:$Z6)-SUMIF($AB$1:$AB6,V7,$AF$1:$AF6)-SUMIF($AH$1:$AH6,V7,$AL$1:$AL6)-INDEX(выгрузка!$D:$D,V7),TRUNC(($F7-O7-U7)/Y7)),)</f>
        <v>0</v>
      </c>
      <c r="AA7" s="12">
        <f t="shared" si="4"/>
        <v>0</v>
      </c>
      <c r="AB7" s="13" t="str">
        <f t="array" ref="AB7">IFERROR(IF(TRUNC((F7-O7-U7-AA7)/A7),MATCH(MIN(IF((LEFTB($B7,4)=LEFTB(выгрузка!$B$2:$B$999,4))*(выгрузка!$D$2:$D$999&lt;0)*($G7=выгрузка!$G$2:$G$999)*(SUMIF(AB$1:AB6,ROW($2:$999),AF$1:AF6)+SUMIF(AH$1:AH6,ROW($2:$999),AL$1:AL6)+SUMIF(V$1:V7,ROW($2:$999),Z$1:Z7)+SUMIF(P$1:P7,ROW($2:$999),T$1:T7)+SUMIF(J$1:J7,ROW($2:$999),N$1:N7)+выгрузка!$D$2:$D$999&lt;0)*(ABS($A7-выгрузка!$A$2:$A$999)/$A7&lt;30%),ABS($A7-выгрузка!$A$2:$A$999)/$A7)),IF((LEFTB($B7,4)=LEFTB(выгрузка!$B$2:$B$999,4))*(выгрузка!$D$2:$D$999&lt;0)*($G7=выгрузка!$G$2:$G$999)*(SUMIF(AB$1:AB6,ROW($2:$999),AF$1:AF6)+SUMIF(AH$1:AH6,ROW($2:$999),AL$1:AL6)+SUMIF(V$1:V7,ROW($2:$999),Z$1:Z7)+SUMIF(P$1:P7,ROW($2:$999),T$1:T7)+SUMIF(J$1:J7,ROW($2:$999),N$1:N7)+выгрузка!$D$2:$D$999&lt;0)*(ABS($A7-выгрузка!$A$2:$A$999)/$A7&lt;30%),ABS($A7-выгрузка!$A$2:$A$999)/$A7),)+1,""),"")</f>
        <v/>
      </c>
      <c r="AC7" s="10" t="str">
        <f>IFERROR(INDEX(выгрузка!$B:$B,AB7),"")</f>
        <v/>
      </c>
      <c r="AD7" s="10" t="str">
        <f>IFERROR(INDEX(выгрузка!$C:$C,AB7),"")</f>
        <v/>
      </c>
      <c r="AE7" s="11">
        <f>IFERROR(INDEX(выгрузка!$A:$A,AB7),)</f>
        <v>0</v>
      </c>
      <c r="AF7" s="9">
        <f>IFERROR(MIN(-SUMIF($J$1:$J7,AB7,$N$1:$N7)-SUMIF($P$1:$P7,AB7,$T$1:$T7)-SUMIF($V$1:$V7,AB7,$Z$1:$Z7)-SUMIF($AB$1:$AB6,AB7,$AF$1:$AF6)-SUMIF($AH$1:$AH6,AB7,$AL$1:$AL6)-INDEX(выгрузка!$D:$D,AB7),TRUNC(($F7-O7-U7-AA7)/AE7)),)</f>
        <v>0</v>
      </c>
      <c r="AG7" s="12">
        <f t="shared" si="5"/>
        <v>0</v>
      </c>
      <c r="AH7" s="13" t="str">
        <f t="array" ref="AH7">IFERROR(IF(TRUNC((F7-O7-U7-AA7-AG7)/A7),MATCH(MIN(IF((LEFTB($B7,4)=LEFTB(выгрузка!$B$2:$B$999,4))*(выгрузка!$D$2:$D$999&lt;0)*($G7=выгрузка!$G$2:$G$999)*(SUMIF(AB$1:AB7,ROW($2:$999),AF$1:AF7)+SUMIF(AH$1:AH6,ROW($2:$999),AL$1:AL6)+SUMIF(V$1:V7,ROW($2:$999),Z$1:Z7)+SUMIF(P$1:P7,ROW($2:$999),T$1:T7)+SUMIF(J$1:J7,ROW($2:$999),N$1:N7)+выгрузка!$D$2:$D$999&lt;0)*(ABS($A7-выгрузка!$A$2:$A$999)/$A7&lt;30%),ABS($A7-выгрузка!$A$2:$A$999)/$A7)),IF((LEFTB($B7,4)=LEFTB(выгрузка!$B$2:$B$999,4))*(выгрузка!$D$2:$D$999&lt;0)*($G7=выгрузка!$G$2:$G$999)*(SUMIF(AB$1:AB7,ROW($2:$999),AF$1:AF7)+SUMIF(AH$1:AH6,ROW($2:$999),AL$1:AL6)+SUMIF(V$1:V7,ROW($2:$999),Z$1:Z7)+SUMIF(P$1:P7,ROW($2:$999),T$1:T7)+SUMIF(J$1:J7,ROW($2:$999),N$1:N7)+выгрузка!$D$2:$D$999&lt;0)*(ABS($A7-выгрузка!$A$2:$A$999)/$A7&lt;30%),ABS($A7-выгрузка!$A$2:$A$999)/$A7),)+1,""),"")</f>
        <v/>
      </c>
      <c r="AI7" s="10" t="str">
        <f>IFERROR(INDEX(выгрузка!$B:$B,AH7),"")</f>
        <v/>
      </c>
      <c r="AJ7" s="10" t="str">
        <f>IFERROR(INDEX(выгрузка!$C:$C,AH7),"")</f>
        <v/>
      </c>
      <c r="AK7" s="11">
        <f>IFERROR(INDEX(выгрузка!$A:$A,AH7),)</f>
        <v>0</v>
      </c>
      <c r="AL7" s="9">
        <f>IFERROR(MIN(-SUMIF($J$1:$J7,AH7,$N$1:$N7)-SUMIF($P$1:$P7,AH7,$T$1:$T7)-SUMIF($V$1:$V7,AH7,$Z$1:$Z7)-SUMIF($AB$1:$AB7,AH7,$AF$1:$AF7)-SUMIF($AH$1:$AH6,AH7,$AL$1:$AL6)-INDEX(выгрузка!$D:$D,AH7),TRUNC(($F7-O7-U7-AA7-AG7)/AK7)),)</f>
        <v>0</v>
      </c>
      <c r="AM7" s="12">
        <f t="shared" si="6"/>
        <v>0</v>
      </c>
    </row>
    <row r="8" spans="1:39" x14ac:dyDescent="0.2">
      <c r="A8" s="15" t="str">
        <f t="array" ref="A8">IFERROR(INDEX(выгрузка!A:A,SMALL(IF(выгрузка!$D$2:$D$99&gt;0,ROW($2:$99)),ROW(A7))),"")</f>
        <v/>
      </c>
      <c r="B8" s="16" t="str">
        <f t="array" ref="B8">IFERROR(INDEX(выгрузка!B:B,SMALL(IF(выгрузка!$D$2:$D$99&gt;0,ROW($2:$99)),ROW(B7))),"")</f>
        <v/>
      </c>
      <c r="C8" s="17" t="str">
        <f t="array" ref="C8">IFERROR(INDEX(выгрузка!C:C,SMALL(IF(выгрузка!$D$2:$D$99&gt;0,ROW($2:$99)),ROW(C7))),"")</f>
        <v/>
      </c>
      <c r="D8" s="18" t="str">
        <f t="array" ref="D8">IFERROR(INDEX(выгрузка!D:D,SMALL(IF(выгрузка!$D$2:$D$99&gt;0,ROW($2:$99)),ROW(D7))),"")</f>
        <v/>
      </c>
      <c r="E8" s="19" t="str">
        <f t="array" ref="E8">IFERROR(INDEX(выгрузка!E:E,SMALL(IF(выгрузка!$D$2:$D$99&gt;0,ROW($2:$99)),ROW(E7))),"")</f>
        <v/>
      </c>
      <c r="F8" s="20" t="str">
        <f t="array" ref="F8">IFERROR(INDEX(выгрузка!F:F,SMALL(IF(выгрузка!$D$2:$D$99&gt;0,ROW($2:$99)),ROW(F7))),"")</f>
        <v/>
      </c>
      <c r="G8" s="19" t="str">
        <f t="array" ref="G8">IFERROR(INDEX(выгрузка!G:G,SMALL(IF(выгрузка!$D$2:$D$99&gt;0,ROW($2:$99)),ROW(G7))),"")</f>
        <v/>
      </c>
      <c r="H8" s="22" t="str">
        <f t="shared" si="0"/>
        <v/>
      </c>
      <c r="I8" s="21" t="str">
        <f t="shared" si="1"/>
        <v/>
      </c>
      <c r="J8" s="13" t="str">
        <f t="array" ref="J8">IFERROR(MATCH(MIN(IF((LEFTB($B8,4)=LEFTB(выгрузка!$B$2:$B$999,4))*(выгрузка!$D$2:$D$999&lt;0)*($G8=выгрузка!$G$2:$G$999)*(SUMIF(AB$1:AB7,ROW($2:$999),AF$1:AF7)+SUMIF(AH$1:AH7,ROW($2:$999),AL$1:AL7)+SUMIF(V$1:V7,ROW($2:$999),Z$1:Z7)+SUMIF(P$1:P7,ROW($2:$999),T$1:T7)+SUMIF(J$1:J7,ROW($2:$999),N$1:N7)+выгрузка!$D$2:$D$999&lt;0)*(ABS($A8-выгрузка!$A$2:$A$999)/$A8&lt;30%),ABS($A8-выгрузка!$A$2:$A$999)/$A8)),IF((LEFTB($B8,4)=LEFTB(выгрузка!$B$2:$B$999,4))*(выгрузка!$D$2:$D$999&lt;0)*($G8=выгрузка!$G$2:$G$999)*(SUMIF(AB$1:AB7,ROW($2:$999),AF$1:AF7)+SUMIF(AH$1:AH7,ROW($2:$999),AL$1:AL7)+SUMIF(V$1:V7,ROW($2:$999),Z$1:Z7)+SUMIF(P$1:P7,ROW($2:$999),T$1:T7)+SUMIF(J$1:J7,ROW($2:$999),N$1:N7)+выгрузка!$D$2:$D$999&lt;0)*(ABS($A8-выгрузка!$A$2:$A$999)/$A8&lt;30%),ABS($A8-выгрузка!$A$2:$A$999)/$A8),)+1,"")</f>
        <v/>
      </c>
      <c r="K8" s="10" t="str">
        <f>IFERROR(INDEX(выгрузка!$B:$B,J8),"")</f>
        <v/>
      </c>
      <c r="L8" s="10" t="str">
        <f>IFERROR(INDEX(выгрузка!$C:$C,J8),"")</f>
        <v/>
      </c>
      <c r="M8" s="14">
        <f>IFERROR(INDEX(выгрузка!$A:$A,J8),)</f>
        <v>0</v>
      </c>
      <c r="N8" s="9">
        <f>IFERROR(MIN(-SUMIF($J$1:$J7,J8,$N$1:$N7)-SUMIF($P$1:$P7,J8,$T$1:$T7)-SUMIF($V$1:$V7,J8,$Z$1:$Z7)-SUMIF($AB$1:$AB7,J8,$AF$1:$AF7)-SUMIF($AH$1:$AH7,J8,$AL$1:$AL7)-INDEX(выгрузка!$D:$D,J8),TRUNC($F8/M8)),)</f>
        <v>0</v>
      </c>
      <c r="O8" s="12">
        <f t="shared" si="2"/>
        <v>0</v>
      </c>
      <c r="P8" s="13" t="str">
        <f t="array" ref="P8">IFERROR(IF(TRUNC((F8-O8)/A8),MATCH(MIN(IF((LEFTB($B8,4)=LEFTB(выгрузка!$B$2:$B$999,4))*(выгрузка!$D$2:$D$999&lt;0)*($G8=выгрузка!$G$2:$G$999)*(SUMIF(AB$1:AB7,ROW($2:$999),AF$1:AF7)+SUMIF(AH$1:AH7,ROW($2:$999),AL$1:AL7)+SUMIF(V$1:V7,ROW($2:$999),Z$1:Z7)+SUMIF(P$1:P7,ROW($2:$999),T$1:T7)+SUMIF(J$1:J8,ROW($2:$999),N$1:N8)+выгрузка!$D$2:$D$999&lt;0)*(ABS($A8-выгрузка!$A$2:$A$999)/$A8&lt;30%),ABS($A8-выгрузка!$A$2:$A$999)/$A8)),IF((LEFTB($B8,4)=LEFTB(выгрузка!$B$2:$B$999,4))*(выгрузка!$D$2:$D$999&lt;0)*($G8=выгрузка!$G$2:$G$999)*(SUMIF(AB$1:AB7,ROW($2:$999),AF$1:AF7)+SUMIF(AH$1:AH7,ROW($2:$999),AL$1:AL7)+SUMIF(V$1:V7,ROW($2:$999),Z$1:Z7)+SUMIF(P$1:P7,ROW($2:$999),T$1:T7)+SUMIF(J$1:J8,ROW($2:$999),N$1:N8)+выгрузка!$D$2:$D$999&lt;0)*(ABS($A8-выгрузка!$A$2:$A$999)/$A8&lt;30%),ABS($A8-выгрузка!$A$2:$A$999)/$A8),)+1,""),"")</f>
        <v/>
      </c>
      <c r="Q8" s="10" t="str">
        <f>IFERROR(INDEX(выгрузка!$B:$B,P8),"")</f>
        <v/>
      </c>
      <c r="R8" s="10" t="str">
        <f>IFERROR(INDEX(выгрузка!$C:$C,P8),"")</f>
        <v/>
      </c>
      <c r="S8" s="11">
        <f>IFERROR(INDEX(выгрузка!$A:$A,P8),)</f>
        <v>0</v>
      </c>
      <c r="T8" s="9">
        <f>IFERROR(MIN(-SUMIF($J$1:$J8,P8,$N$1:$N8)-SUMIF($P$1:$P7,P8,$T$1:$T7)-SUMIF($V$1:$V7,P8,$Z$1:$Z7)-SUMIF($AB$1:$AB7,P8,$AF$1:$AF7)-SUMIF($AH$1:$AH7,P8,$AL$1:$AL7)-INDEX(выгрузка!$D:$D,P8),TRUNC(($F8-O8)/S8)),)</f>
        <v>0</v>
      </c>
      <c r="U8" s="12">
        <f t="shared" si="3"/>
        <v>0</v>
      </c>
      <c r="V8" s="13" t="str">
        <f t="array" ref="V8">IFERROR(IF(TRUNC((F8-O8-U8)/A8),MATCH(MIN(IF((LEFTB($B8,4)=LEFTB(выгрузка!$B$2:$B$999,4))*(выгрузка!$D$2:$D$999&lt;0)*($G8=выгрузка!$G$2:$G$999)*(SUMIF(AB$1:AB7,ROW($2:$999),AF$1:AF7)+SUMIF(AH$1:AH7,ROW($2:$999),AL$1:AL7)+SUMIF(V$1:V7,ROW($2:$999),Z$1:Z7)+SUMIF(P$1:P8,ROW($2:$999),T$1:T8)+SUMIF(J$1:J8,ROW($2:$999),N$1:N8)+выгрузка!$D$2:$D$999&lt;0)*(ABS($A8-выгрузка!$A$2:$A$999)/$A8&lt;30%),ABS($A8-выгрузка!$A$2:$A$999)/$A8)),IF((LEFTB($B8,4)=LEFTB(выгрузка!$B$2:$B$999,4))*(выгрузка!$D$2:$D$999&lt;0)*($G8=выгрузка!$G$2:$G$999)*(SUMIF(AB$1:AB7,ROW($2:$999),AF$1:AF7)+SUMIF(AH$1:AH7,ROW($2:$999),AL$1:AL7)+SUMIF(V$1:V7,ROW($2:$999),Z$1:Z7)+SUMIF(P$1:P8,ROW($2:$999),T$1:T8)+SUMIF(J$1:J8,ROW($2:$999),N$1:N8)+выгрузка!$D$2:$D$999&lt;0)*(ABS($A8-выгрузка!$A$2:$A$999)/$A8&lt;30%),ABS($A8-выгрузка!$A$2:$A$999)/$A8),)+1,""),"")</f>
        <v/>
      </c>
      <c r="W8" s="10" t="str">
        <f>IFERROR(INDEX(выгрузка!$B:$B,V8),"")</f>
        <v/>
      </c>
      <c r="X8" s="10" t="str">
        <f>IFERROR(INDEX(выгрузка!$C:$C,V8),"")</f>
        <v/>
      </c>
      <c r="Y8" s="11">
        <f>IFERROR(INDEX(выгрузка!$A:$A,V8),)</f>
        <v>0</v>
      </c>
      <c r="Z8" s="9">
        <f>IFERROR(MIN(-SUMIF($J$1:$J8,V8,$N$1:$N8)-SUMIF($P$1:$P8,V8,$T$1:$T8)-SUMIF($V$1:$V7,V8,$Z$1:$Z7)-SUMIF($AB$1:$AB7,V8,$AF$1:$AF7)-SUMIF($AH$1:$AH7,V8,$AL$1:$AL7)-INDEX(выгрузка!$D:$D,V8),TRUNC(($F8-O8-U8)/Y8)),)</f>
        <v>0</v>
      </c>
      <c r="AA8" s="12">
        <f t="shared" si="4"/>
        <v>0</v>
      </c>
      <c r="AB8" s="13" t="str">
        <f t="array" ref="AB8">IFERROR(IF(TRUNC((F8-O8-U8-AA8)/A8),MATCH(MIN(IF((LEFTB($B8,4)=LEFTB(выгрузка!$B$2:$B$999,4))*(выгрузка!$D$2:$D$999&lt;0)*($G8=выгрузка!$G$2:$G$999)*(SUMIF(AB$1:AB7,ROW($2:$999),AF$1:AF7)+SUMIF(AH$1:AH7,ROW($2:$999),AL$1:AL7)+SUMIF(V$1:V8,ROW($2:$999),Z$1:Z8)+SUMIF(P$1:P8,ROW($2:$999),T$1:T8)+SUMIF(J$1:J8,ROW($2:$999),N$1:N8)+выгрузка!$D$2:$D$999&lt;0)*(ABS($A8-выгрузка!$A$2:$A$999)/$A8&lt;30%),ABS($A8-выгрузка!$A$2:$A$999)/$A8)),IF((LEFTB($B8,4)=LEFTB(выгрузка!$B$2:$B$999,4))*(выгрузка!$D$2:$D$999&lt;0)*($G8=выгрузка!$G$2:$G$999)*(SUMIF(AB$1:AB7,ROW($2:$999),AF$1:AF7)+SUMIF(AH$1:AH7,ROW($2:$999),AL$1:AL7)+SUMIF(V$1:V8,ROW($2:$999),Z$1:Z8)+SUMIF(P$1:P8,ROW($2:$999),T$1:T8)+SUMIF(J$1:J8,ROW($2:$999),N$1:N8)+выгрузка!$D$2:$D$999&lt;0)*(ABS($A8-выгрузка!$A$2:$A$999)/$A8&lt;30%),ABS($A8-выгрузка!$A$2:$A$999)/$A8),)+1,""),"")</f>
        <v/>
      </c>
      <c r="AC8" s="10" t="str">
        <f>IFERROR(INDEX(выгрузка!$B:$B,AB8),"")</f>
        <v/>
      </c>
      <c r="AD8" s="10" t="str">
        <f>IFERROR(INDEX(выгрузка!$C:$C,AB8),"")</f>
        <v/>
      </c>
      <c r="AE8" s="11">
        <f>IFERROR(INDEX(выгрузка!$A:$A,AB8),)</f>
        <v>0</v>
      </c>
      <c r="AF8" s="9">
        <f>IFERROR(MIN(-SUMIF($J$1:$J8,AB8,$N$1:$N8)-SUMIF($P$1:$P8,AB8,$T$1:$T8)-SUMIF($V$1:$V8,AB8,$Z$1:$Z8)-SUMIF($AB$1:$AB7,AB8,$AF$1:$AF7)-SUMIF($AH$1:$AH7,AB8,$AL$1:$AL7)-INDEX(выгрузка!$D:$D,AB8),TRUNC(($F8-O8-U8-AA8)/AE8)),)</f>
        <v>0</v>
      </c>
      <c r="AG8" s="12">
        <f t="shared" si="5"/>
        <v>0</v>
      </c>
      <c r="AH8" s="13" t="str">
        <f t="array" ref="AH8">IFERROR(IF(TRUNC((F8-O8-U8-AA8-AG8)/A8),MATCH(MIN(IF((LEFTB($B8,4)=LEFTB(выгрузка!$B$2:$B$999,4))*(выгрузка!$D$2:$D$999&lt;0)*($G8=выгрузка!$G$2:$G$999)*(SUMIF(AB$1:AB8,ROW($2:$999),AF$1:AF8)+SUMIF(AH$1:AH7,ROW($2:$999),AL$1:AL7)+SUMIF(V$1:V8,ROW($2:$999),Z$1:Z8)+SUMIF(P$1:P8,ROW($2:$999),T$1:T8)+SUMIF(J$1:J8,ROW($2:$999),N$1:N8)+выгрузка!$D$2:$D$999&lt;0)*(ABS($A8-выгрузка!$A$2:$A$999)/$A8&lt;30%),ABS($A8-выгрузка!$A$2:$A$999)/$A8)),IF((LEFTB($B8,4)=LEFTB(выгрузка!$B$2:$B$999,4))*(выгрузка!$D$2:$D$999&lt;0)*($G8=выгрузка!$G$2:$G$999)*(SUMIF(AB$1:AB8,ROW($2:$999),AF$1:AF8)+SUMIF(AH$1:AH7,ROW($2:$999),AL$1:AL7)+SUMIF(V$1:V8,ROW($2:$999),Z$1:Z8)+SUMIF(P$1:P8,ROW($2:$999),T$1:T8)+SUMIF(J$1:J8,ROW($2:$999),N$1:N8)+выгрузка!$D$2:$D$999&lt;0)*(ABS($A8-выгрузка!$A$2:$A$999)/$A8&lt;30%),ABS($A8-выгрузка!$A$2:$A$999)/$A8),)+1,""),"")</f>
        <v/>
      </c>
      <c r="AI8" s="10" t="str">
        <f>IFERROR(INDEX(выгрузка!$B:$B,AH8),"")</f>
        <v/>
      </c>
      <c r="AJ8" s="10" t="str">
        <f>IFERROR(INDEX(выгрузка!$C:$C,AH8),"")</f>
        <v/>
      </c>
      <c r="AK8" s="11">
        <f>IFERROR(INDEX(выгрузка!$A:$A,AH8),)</f>
        <v>0</v>
      </c>
      <c r="AL8" s="9">
        <f>IFERROR(MIN(-SUMIF($J$1:$J8,AH8,$N$1:$N8)-SUMIF($P$1:$P8,AH8,$T$1:$T8)-SUMIF($V$1:$V8,AH8,$Z$1:$Z8)-SUMIF($AB$1:$AB8,AH8,$AF$1:$AF8)-SUMIF($AH$1:$AH7,AH8,$AL$1:$AL7)-INDEX(выгрузка!$D:$D,AH8),TRUNC(($F8-O8-U8-AA8-AG8)/AK8)),)</f>
        <v>0</v>
      </c>
      <c r="AM8" s="12">
        <f t="shared" si="6"/>
        <v>0</v>
      </c>
    </row>
    <row r="9" spans="1:39" x14ac:dyDescent="0.2">
      <c r="A9" s="15" t="str">
        <f t="array" ref="A9">IFERROR(INDEX(выгрузка!A:A,SMALL(IF(выгрузка!$D$2:$D$99&gt;0,ROW($2:$99)),ROW(A8))),"")</f>
        <v/>
      </c>
      <c r="B9" s="16" t="str">
        <f t="array" ref="B9">IFERROR(INDEX(выгрузка!B:B,SMALL(IF(выгрузка!$D$2:$D$99&gt;0,ROW($2:$99)),ROW(B8))),"")</f>
        <v/>
      </c>
      <c r="C9" s="17" t="str">
        <f t="array" ref="C9">IFERROR(INDEX(выгрузка!C:C,SMALL(IF(выгрузка!$D$2:$D$99&gt;0,ROW($2:$99)),ROW(C8))),"")</f>
        <v/>
      </c>
      <c r="D9" s="18" t="str">
        <f t="array" ref="D9">IFERROR(INDEX(выгрузка!D:D,SMALL(IF(выгрузка!$D$2:$D$99&gt;0,ROW($2:$99)),ROW(D8))),"")</f>
        <v/>
      </c>
      <c r="E9" s="19" t="str">
        <f t="array" ref="E9">IFERROR(INDEX(выгрузка!E:E,SMALL(IF(выгрузка!$D$2:$D$99&gt;0,ROW($2:$99)),ROW(E8))),"")</f>
        <v/>
      </c>
      <c r="F9" s="20" t="str">
        <f t="array" ref="F9">IFERROR(INDEX(выгрузка!F:F,SMALL(IF(выгрузка!$D$2:$D$99&gt;0,ROW($2:$99)),ROW(F8))),"")</f>
        <v/>
      </c>
      <c r="G9" s="19" t="str">
        <f t="array" ref="G9">IFERROR(INDEX(выгрузка!G:G,SMALL(IF(выгрузка!$D$2:$D$99&gt;0,ROW($2:$99)),ROW(G8))),"")</f>
        <v/>
      </c>
      <c r="H9" s="22" t="str">
        <f t="shared" si="0"/>
        <v/>
      </c>
      <c r="I9" s="21" t="str">
        <f t="shared" si="1"/>
        <v/>
      </c>
      <c r="J9" s="13" t="str">
        <f t="array" ref="J9">IFERROR(MATCH(MIN(IF((LEFTB($B9,4)=LEFTB(выгрузка!$B$2:$B$999,4))*(выгрузка!$D$2:$D$999&lt;0)*($G9=выгрузка!$G$2:$G$999)*(SUMIF(AB$1:AB8,ROW($2:$999),AF$1:AF8)+SUMIF(AH$1:AH8,ROW($2:$999),AL$1:AL8)+SUMIF(V$1:V8,ROW($2:$999),Z$1:Z8)+SUMIF(P$1:P8,ROW($2:$999),T$1:T8)+SUMIF(J$1:J8,ROW($2:$999),N$1:N8)+выгрузка!$D$2:$D$999&lt;0)*(ABS($A9-выгрузка!$A$2:$A$999)/$A9&lt;30%),ABS($A9-выгрузка!$A$2:$A$999)/$A9)),IF((LEFTB($B9,4)=LEFTB(выгрузка!$B$2:$B$999,4))*(выгрузка!$D$2:$D$999&lt;0)*($G9=выгрузка!$G$2:$G$999)*(SUMIF(AB$1:AB8,ROW($2:$999),AF$1:AF8)+SUMIF(AH$1:AH8,ROW($2:$999),AL$1:AL8)+SUMIF(V$1:V8,ROW($2:$999),Z$1:Z8)+SUMIF(P$1:P8,ROW($2:$999),T$1:T8)+SUMIF(J$1:J8,ROW($2:$999),N$1:N8)+выгрузка!$D$2:$D$999&lt;0)*(ABS($A9-выгрузка!$A$2:$A$999)/$A9&lt;30%),ABS($A9-выгрузка!$A$2:$A$999)/$A9),)+1,"")</f>
        <v/>
      </c>
      <c r="K9" s="10" t="str">
        <f>IFERROR(INDEX(выгрузка!$B:$B,J9),"")</f>
        <v/>
      </c>
      <c r="L9" s="10" t="str">
        <f>IFERROR(INDEX(выгрузка!$C:$C,J9),"")</f>
        <v/>
      </c>
      <c r="M9" s="14">
        <f>IFERROR(INDEX(выгрузка!$A:$A,J9),)</f>
        <v>0</v>
      </c>
      <c r="N9" s="9">
        <f>IFERROR(MIN(-SUMIF($J$1:$J8,J9,$N$1:$N8)-SUMIF($P$1:$P8,J9,$T$1:$T8)-SUMIF($V$1:$V8,J9,$Z$1:$Z8)-SUMIF($AB$1:$AB8,J9,$AF$1:$AF8)-SUMIF($AH$1:$AH8,J9,$AL$1:$AL8)-INDEX(выгрузка!$D:$D,J9),TRUNC($F9/M9)),)</f>
        <v>0</v>
      </c>
      <c r="O9" s="12">
        <f t="shared" si="2"/>
        <v>0</v>
      </c>
      <c r="P9" s="13" t="str">
        <f t="array" ref="P9">IFERROR(IF(TRUNC((F9-O9)/A9),MATCH(MIN(IF((LEFTB($B9,4)=LEFTB(выгрузка!$B$2:$B$999,4))*(выгрузка!$D$2:$D$999&lt;0)*($G9=выгрузка!$G$2:$G$999)*(SUMIF(AB$1:AB8,ROW($2:$999),AF$1:AF8)+SUMIF(AH$1:AH8,ROW($2:$999),AL$1:AL8)+SUMIF(V$1:V8,ROW($2:$999),Z$1:Z8)+SUMIF(P$1:P8,ROW($2:$999),T$1:T8)+SUMIF(J$1:J9,ROW($2:$999),N$1:N9)+выгрузка!$D$2:$D$999&lt;0)*(ABS($A9-выгрузка!$A$2:$A$999)/$A9&lt;30%),ABS($A9-выгрузка!$A$2:$A$999)/$A9)),IF((LEFTB($B9,4)=LEFTB(выгрузка!$B$2:$B$999,4))*(выгрузка!$D$2:$D$999&lt;0)*($G9=выгрузка!$G$2:$G$999)*(SUMIF(AB$1:AB8,ROW($2:$999),AF$1:AF8)+SUMIF(AH$1:AH8,ROW($2:$999),AL$1:AL8)+SUMIF(V$1:V8,ROW($2:$999),Z$1:Z8)+SUMIF(P$1:P8,ROW($2:$999),T$1:T8)+SUMIF(J$1:J9,ROW($2:$999),N$1:N9)+выгрузка!$D$2:$D$999&lt;0)*(ABS($A9-выгрузка!$A$2:$A$999)/$A9&lt;30%),ABS($A9-выгрузка!$A$2:$A$999)/$A9),)+1,""),"")</f>
        <v/>
      </c>
      <c r="Q9" s="10" t="str">
        <f>IFERROR(INDEX(выгрузка!$B:$B,P9),"")</f>
        <v/>
      </c>
      <c r="R9" s="10" t="str">
        <f>IFERROR(INDEX(выгрузка!$C:$C,P9),"")</f>
        <v/>
      </c>
      <c r="S9" s="11">
        <f>IFERROR(INDEX(выгрузка!$A:$A,P9),)</f>
        <v>0</v>
      </c>
      <c r="T9" s="9">
        <f>IFERROR(MIN(-SUMIF($J$1:$J9,P9,$N$1:$N9)-SUMIF($P$1:$P8,P9,$T$1:$T8)-SUMIF($V$1:$V8,P9,$Z$1:$Z8)-SUMIF($AB$1:$AB8,P9,$AF$1:$AF8)-SUMIF($AH$1:$AH8,P9,$AL$1:$AL8)-INDEX(выгрузка!$D:$D,P9),TRUNC(($F9-O9)/S9)),)</f>
        <v>0</v>
      </c>
      <c r="U9" s="12">
        <f t="shared" si="3"/>
        <v>0</v>
      </c>
      <c r="V9" s="13" t="str">
        <f t="array" ref="V9">IFERROR(IF(TRUNC((F9-O9-U9)/A9),MATCH(MIN(IF((LEFTB($B9,4)=LEFTB(выгрузка!$B$2:$B$999,4))*(выгрузка!$D$2:$D$999&lt;0)*($G9=выгрузка!$G$2:$G$999)*(SUMIF(AB$1:AB8,ROW($2:$999),AF$1:AF8)+SUMIF(AH$1:AH8,ROW($2:$999),AL$1:AL8)+SUMIF(V$1:V8,ROW($2:$999),Z$1:Z8)+SUMIF(P$1:P9,ROW($2:$999),T$1:T9)+SUMIF(J$1:J9,ROW($2:$999),N$1:N9)+выгрузка!$D$2:$D$999&lt;0)*(ABS($A9-выгрузка!$A$2:$A$999)/$A9&lt;30%),ABS($A9-выгрузка!$A$2:$A$999)/$A9)),IF((LEFTB($B9,4)=LEFTB(выгрузка!$B$2:$B$999,4))*(выгрузка!$D$2:$D$999&lt;0)*($G9=выгрузка!$G$2:$G$999)*(SUMIF(AB$1:AB8,ROW($2:$999),AF$1:AF8)+SUMIF(AH$1:AH8,ROW($2:$999),AL$1:AL8)+SUMIF(V$1:V8,ROW($2:$999),Z$1:Z8)+SUMIF(P$1:P9,ROW($2:$999),T$1:T9)+SUMIF(J$1:J9,ROW($2:$999),N$1:N9)+выгрузка!$D$2:$D$999&lt;0)*(ABS($A9-выгрузка!$A$2:$A$999)/$A9&lt;30%),ABS($A9-выгрузка!$A$2:$A$999)/$A9),)+1,""),"")</f>
        <v/>
      </c>
      <c r="W9" s="10" t="str">
        <f>IFERROR(INDEX(выгрузка!$B:$B,V9),"")</f>
        <v/>
      </c>
      <c r="X9" s="10" t="str">
        <f>IFERROR(INDEX(выгрузка!$C:$C,V9),"")</f>
        <v/>
      </c>
      <c r="Y9" s="11">
        <f>IFERROR(INDEX(выгрузка!$A:$A,V9),)</f>
        <v>0</v>
      </c>
      <c r="Z9" s="9">
        <f>IFERROR(MIN(-SUMIF($J$1:$J9,V9,$N$1:$N9)-SUMIF($P$1:$P9,V9,$T$1:$T9)-SUMIF($V$1:$V8,V9,$Z$1:$Z8)-SUMIF($AB$1:$AB8,V9,$AF$1:$AF8)-SUMIF($AH$1:$AH8,V9,$AL$1:$AL8)-INDEX(выгрузка!$D:$D,V9),TRUNC(($F9-O9-U9)/Y9)),)</f>
        <v>0</v>
      </c>
      <c r="AA9" s="12">
        <f t="shared" si="4"/>
        <v>0</v>
      </c>
      <c r="AB9" s="13" t="str">
        <f t="array" ref="AB9">IFERROR(IF(TRUNC((F9-O9-U9-AA9)/A9),MATCH(MIN(IF((LEFTB($B9,4)=LEFTB(выгрузка!$B$2:$B$999,4))*(выгрузка!$D$2:$D$999&lt;0)*($G9=выгрузка!$G$2:$G$999)*(SUMIF(AB$1:AB8,ROW($2:$999),AF$1:AF8)+SUMIF(AH$1:AH8,ROW($2:$999),AL$1:AL8)+SUMIF(V$1:V9,ROW($2:$999),Z$1:Z9)+SUMIF(P$1:P9,ROW($2:$999),T$1:T9)+SUMIF(J$1:J9,ROW($2:$999),N$1:N9)+выгрузка!$D$2:$D$999&lt;0)*(ABS($A9-выгрузка!$A$2:$A$999)/$A9&lt;30%),ABS($A9-выгрузка!$A$2:$A$999)/$A9)),IF((LEFTB($B9,4)=LEFTB(выгрузка!$B$2:$B$999,4))*(выгрузка!$D$2:$D$999&lt;0)*($G9=выгрузка!$G$2:$G$999)*(SUMIF(AB$1:AB8,ROW($2:$999),AF$1:AF8)+SUMIF(AH$1:AH8,ROW($2:$999),AL$1:AL8)+SUMIF(V$1:V9,ROW($2:$999),Z$1:Z9)+SUMIF(P$1:P9,ROW($2:$999),T$1:T9)+SUMIF(J$1:J9,ROW($2:$999),N$1:N9)+выгрузка!$D$2:$D$999&lt;0)*(ABS($A9-выгрузка!$A$2:$A$999)/$A9&lt;30%),ABS($A9-выгрузка!$A$2:$A$999)/$A9),)+1,""),"")</f>
        <v/>
      </c>
      <c r="AC9" s="10" t="str">
        <f>IFERROR(INDEX(выгрузка!$B:$B,AB9),"")</f>
        <v/>
      </c>
      <c r="AD9" s="10" t="str">
        <f>IFERROR(INDEX(выгрузка!$C:$C,AB9),"")</f>
        <v/>
      </c>
      <c r="AE9" s="11">
        <f>IFERROR(INDEX(выгрузка!$A:$A,AB9),)</f>
        <v>0</v>
      </c>
      <c r="AF9" s="9">
        <f>IFERROR(MIN(-SUMIF($J$1:$J9,AB9,$N$1:$N9)-SUMIF($P$1:$P9,AB9,$T$1:$T9)-SUMIF($V$1:$V9,AB9,$Z$1:$Z9)-SUMIF($AB$1:$AB8,AB9,$AF$1:$AF8)-SUMIF($AH$1:$AH8,AB9,$AL$1:$AL8)-INDEX(выгрузка!$D:$D,AB9),TRUNC(($F9-O9-U9-AA9)/AE9)),)</f>
        <v>0</v>
      </c>
      <c r="AG9" s="12">
        <f t="shared" si="5"/>
        <v>0</v>
      </c>
      <c r="AH9" s="13" t="str">
        <f t="array" ref="AH9">IFERROR(IF(TRUNC((F9-O9-U9-AA9-AG9)/A9),MATCH(MIN(IF((LEFTB($B9,4)=LEFTB(выгрузка!$B$2:$B$999,4))*(выгрузка!$D$2:$D$999&lt;0)*($G9=выгрузка!$G$2:$G$999)*(SUMIF(AB$1:AB9,ROW($2:$999),AF$1:AF9)+SUMIF(AH$1:AH8,ROW($2:$999),AL$1:AL8)+SUMIF(V$1:V9,ROW($2:$999),Z$1:Z9)+SUMIF(P$1:P9,ROW($2:$999),T$1:T9)+SUMIF(J$1:J9,ROW($2:$999),N$1:N9)+выгрузка!$D$2:$D$999&lt;0)*(ABS($A9-выгрузка!$A$2:$A$999)/$A9&lt;30%),ABS($A9-выгрузка!$A$2:$A$999)/$A9)),IF((LEFTB($B9,4)=LEFTB(выгрузка!$B$2:$B$999,4))*(выгрузка!$D$2:$D$999&lt;0)*($G9=выгрузка!$G$2:$G$999)*(SUMIF(AB$1:AB9,ROW($2:$999),AF$1:AF9)+SUMIF(AH$1:AH8,ROW($2:$999),AL$1:AL8)+SUMIF(V$1:V9,ROW($2:$999),Z$1:Z9)+SUMIF(P$1:P9,ROW($2:$999),T$1:T9)+SUMIF(J$1:J9,ROW($2:$999),N$1:N9)+выгрузка!$D$2:$D$999&lt;0)*(ABS($A9-выгрузка!$A$2:$A$999)/$A9&lt;30%),ABS($A9-выгрузка!$A$2:$A$999)/$A9),)+1,""),"")</f>
        <v/>
      </c>
      <c r="AI9" s="10" t="str">
        <f>IFERROR(INDEX(выгрузка!$B:$B,AH9),"")</f>
        <v/>
      </c>
      <c r="AJ9" s="10" t="str">
        <f>IFERROR(INDEX(выгрузка!$C:$C,AH9),"")</f>
        <v/>
      </c>
      <c r="AK9" s="11">
        <f>IFERROR(INDEX(выгрузка!$A:$A,AH9),)</f>
        <v>0</v>
      </c>
      <c r="AL9" s="9">
        <f>IFERROR(MIN(-SUMIF($J$1:$J9,AH9,$N$1:$N9)-SUMIF($P$1:$P9,AH9,$T$1:$T9)-SUMIF($V$1:$V9,AH9,$Z$1:$Z9)-SUMIF($AB$1:$AB9,AH9,$AF$1:$AF9)-SUMIF($AH$1:$AH8,AH9,$AL$1:$AL8)-INDEX(выгрузка!$D:$D,AH9),TRUNC(($F9-O9-U9-AA9-AG9)/AK9)),)</f>
        <v>0</v>
      </c>
      <c r="AM9" s="12">
        <f t="shared" si="6"/>
        <v>0</v>
      </c>
    </row>
    <row r="10" spans="1:39" x14ac:dyDescent="0.2">
      <c r="A10" s="15" t="str">
        <f t="array" ref="A10">IFERROR(INDEX(выгрузка!A:A,SMALL(IF(выгрузка!$D$2:$D$99&gt;0,ROW($2:$99)),ROW(A9))),"")</f>
        <v/>
      </c>
      <c r="B10" s="16" t="str">
        <f t="array" ref="B10">IFERROR(INDEX(выгрузка!B:B,SMALL(IF(выгрузка!$D$2:$D$99&gt;0,ROW($2:$99)),ROW(B9))),"")</f>
        <v/>
      </c>
      <c r="C10" s="17" t="str">
        <f t="array" ref="C10">IFERROR(INDEX(выгрузка!C:C,SMALL(IF(выгрузка!$D$2:$D$99&gt;0,ROW($2:$99)),ROW(C9))),"")</f>
        <v/>
      </c>
      <c r="D10" s="18" t="str">
        <f t="array" ref="D10">IFERROR(INDEX(выгрузка!D:D,SMALL(IF(выгрузка!$D$2:$D$99&gt;0,ROW($2:$99)),ROW(D9))),"")</f>
        <v/>
      </c>
      <c r="E10" s="19" t="str">
        <f t="array" ref="E10">IFERROR(INDEX(выгрузка!E:E,SMALL(IF(выгрузка!$D$2:$D$99&gt;0,ROW($2:$99)),ROW(E9))),"")</f>
        <v/>
      </c>
      <c r="F10" s="20" t="str">
        <f t="array" ref="F10">IFERROR(INDEX(выгрузка!F:F,SMALL(IF(выгрузка!$D$2:$D$99&gt;0,ROW($2:$99)),ROW(F9))),"")</f>
        <v/>
      </c>
      <c r="G10" s="19" t="str">
        <f t="array" ref="G10">IFERROR(INDEX(выгрузка!G:G,SMALL(IF(выгрузка!$D$2:$D$99&gt;0,ROW($2:$99)),ROW(G9))),"")</f>
        <v/>
      </c>
      <c r="H10" s="22" t="str">
        <f t="shared" si="0"/>
        <v/>
      </c>
      <c r="I10" s="21" t="str">
        <f t="shared" si="1"/>
        <v/>
      </c>
      <c r="J10" s="13" t="str">
        <f t="array" ref="J10">IFERROR(MATCH(MIN(IF((LEFTB($B10,4)=LEFTB(выгрузка!$B$2:$B$999,4))*(выгрузка!$D$2:$D$999&lt;0)*($G10=выгрузка!$G$2:$G$999)*(SUMIF(AB$1:AB9,ROW($2:$999),AF$1:AF9)+SUMIF(AH$1:AH9,ROW($2:$999),AL$1:AL9)+SUMIF(V$1:V9,ROW($2:$999),Z$1:Z9)+SUMIF(P$1:P9,ROW($2:$999),T$1:T9)+SUMIF(J$1:J9,ROW($2:$999),N$1:N9)+выгрузка!$D$2:$D$999&lt;0)*(ABS($A10-выгрузка!$A$2:$A$999)/$A10&lt;30%),ABS($A10-выгрузка!$A$2:$A$999)/$A10)),IF((LEFTB($B10,4)=LEFTB(выгрузка!$B$2:$B$999,4))*(выгрузка!$D$2:$D$999&lt;0)*($G10=выгрузка!$G$2:$G$999)*(SUMIF(AB$1:AB9,ROW($2:$999),AF$1:AF9)+SUMIF(AH$1:AH9,ROW($2:$999),AL$1:AL9)+SUMIF(V$1:V9,ROW($2:$999),Z$1:Z9)+SUMIF(P$1:P9,ROW($2:$999),T$1:T9)+SUMIF(J$1:J9,ROW($2:$999),N$1:N9)+выгрузка!$D$2:$D$999&lt;0)*(ABS($A10-выгрузка!$A$2:$A$999)/$A10&lt;30%),ABS($A10-выгрузка!$A$2:$A$999)/$A10),)+1,"")</f>
        <v/>
      </c>
      <c r="K10" s="10" t="str">
        <f>IFERROR(INDEX(выгрузка!$B:$B,J10),"")</f>
        <v/>
      </c>
      <c r="L10" s="10" t="str">
        <f>IFERROR(INDEX(выгрузка!$C:$C,J10),"")</f>
        <v/>
      </c>
      <c r="M10" s="14">
        <f>IFERROR(INDEX(выгрузка!$A:$A,J10),)</f>
        <v>0</v>
      </c>
      <c r="N10" s="9">
        <f>IFERROR(MIN(-SUMIF($J$1:$J9,J10,$N$1:$N9)-SUMIF($P$1:$P9,J10,$T$1:$T9)-SUMIF($V$1:$V9,J10,$Z$1:$Z9)-SUMIF($AB$1:$AB9,J10,$AF$1:$AF9)-SUMIF($AH$1:$AH9,J10,$AL$1:$AL9)-INDEX(выгрузка!$D:$D,J10),TRUNC($F10/M10)),)</f>
        <v>0</v>
      </c>
      <c r="O10" s="12">
        <f t="shared" si="2"/>
        <v>0</v>
      </c>
      <c r="P10" s="13" t="str">
        <f t="array" ref="P10">IFERROR(IF(TRUNC((F10-O10)/A10),MATCH(MIN(IF((LEFTB($B10,4)=LEFTB(выгрузка!$B$2:$B$999,4))*(выгрузка!$D$2:$D$999&lt;0)*($G10=выгрузка!$G$2:$G$999)*(SUMIF(AB$1:AB9,ROW($2:$999),AF$1:AF9)+SUMIF(AH$1:AH9,ROW($2:$999),AL$1:AL9)+SUMIF(V$1:V9,ROW($2:$999),Z$1:Z9)+SUMIF(P$1:P9,ROW($2:$999),T$1:T9)+SUMIF(J$1:J10,ROW($2:$999),N$1:N10)+выгрузка!$D$2:$D$999&lt;0)*(ABS($A10-выгрузка!$A$2:$A$999)/$A10&lt;30%),ABS($A10-выгрузка!$A$2:$A$999)/$A10)),IF((LEFTB($B10,4)=LEFTB(выгрузка!$B$2:$B$999,4))*(выгрузка!$D$2:$D$999&lt;0)*($G10=выгрузка!$G$2:$G$999)*(SUMIF(AB$1:AB9,ROW($2:$999),AF$1:AF9)+SUMIF(AH$1:AH9,ROW($2:$999),AL$1:AL9)+SUMIF(V$1:V9,ROW($2:$999),Z$1:Z9)+SUMIF(P$1:P9,ROW($2:$999),T$1:T9)+SUMIF(J$1:J10,ROW($2:$999),N$1:N10)+выгрузка!$D$2:$D$999&lt;0)*(ABS($A10-выгрузка!$A$2:$A$999)/$A10&lt;30%),ABS($A10-выгрузка!$A$2:$A$999)/$A10),)+1,""),"")</f>
        <v/>
      </c>
      <c r="Q10" s="10" t="str">
        <f>IFERROR(INDEX(выгрузка!$B:$B,P10),"")</f>
        <v/>
      </c>
      <c r="R10" s="10" t="str">
        <f>IFERROR(INDEX(выгрузка!$C:$C,P10),"")</f>
        <v/>
      </c>
      <c r="S10" s="11">
        <f>IFERROR(INDEX(выгрузка!$A:$A,P10),)</f>
        <v>0</v>
      </c>
      <c r="T10" s="9">
        <f>IFERROR(MIN(-SUMIF($J$1:$J10,P10,$N$1:$N10)-SUMIF($P$1:$P9,P10,$T$1:$T9)-SUMIF($V$1:$V9,P10,$Z$1:$Z9)-SUMIF($AB$1:$AB9,P10,$AF$1:$AF9)-SUMIF($AH$1:$AH9,P10,$AL$1:$AL9)-INDEX(выгрузка!$D:$D,P10),TRUNC(($F10-O10)/S10)),)</f>
        <v>0</v>
      </c>
      <c r="U10" s="12">
        <f t="shared" si="3"/>
        <v>0</v>
      </c>
      <c r="V10" s="13" t="str">
        <f t="array" ref="V10">IFERROR(IF(TRUNC((F10-O10-U10)/A10),MATCH(MIN(IF((LEFTB($B10,4)=LEFTB(выгрузка!$B$2:$B$999,4))*(выгрузка!$D$2:$D$999&lt;0)*($G10=выгрузка!$G$2:$G$999)*(SUMIF(AB$1:AB9,ROW($2:$999),AF$1:AF9)+SUMIF(AH$1:AH9,ROW($2:$999),AL$1:AL9)+SUMIF(V$1:V9,ROW($2:$999),Z$1:Z9)+SUMIF(P$1:P10,ROW($2:$999),T$1:T10)+SUMIF(J$1:J10,ROW($2:$999),N$1:N10)+выгрузка!$D$2:$D$999&lt;0)*(ABS($A10-выгрузка!$A$2:$A$999)/$A10&lt;30%),ABS($A10-выгрузка!$A$2:$A$999)/$A10)),IF((LEFTB($B10,4)=LEFTB(выгрузка!$B$2:$B$999,4))*(выгрузка!$D$2:$D$999&lt;0)*($G10=выгрузка!$G$2:$G$999)*(SUMIF(AB$1:AB9,ROW($2:$999),AF$1:AF9)+SUMIF(AH$1:AH9,ROW($2:$999),AL$1:AL9)+SUMIF(V$1:V9,ROW($2:$999),Z$1:Z9)+SUMIF(P$1:P10,ROW($2:$999),T$1:T10)+SUMIF(J$1:J10,ROW($2:$999),N$1:N10)+выгрузка!$D$2:$D$999&lt;0)*(ABS($A10-выгрузка!$A$2:$A$999)/$A10&lt;30%),ABS($A10-выгрузка!$A$2:$A$999)/$A10),)+1,""),"")</f>
        <v/>
      </c>
      <c r="W10" s="10" t="str">
        <f>IFERROR(INDEX(выгрузка!$B:$B,V10),"")</f>
        <v/>
      </c>
      <c r="X10" s="10" t="str">
        <f>IFERROR(INDEX(выгрузка!$C:$C,V10),"")</f>
        <v/>
      </c>
      <c r="Y10" s="11">
        <f>IFERROR(INDEX(выгрузка!$A:$A,V10),)</f>
        <v>0</v>
      </c>
      <c r="Z10" s="9">
        <f>IFERROR(MIN(-SUMIF($J$1:$J10,V10,$N$1:$N10)-SUMIF($P$1:$P10,V10,$T$1:$T10)-SUMIF($V$1:$V9,V10,$Z$1:$Z9)-SUMIF($AB$1:$AB9,V10,$AF$1:$AF9)-SUMIF($AH$1:$AH9,V10,$AL$1:$AL9)-INDEX(выгрузка!$D:$D,V10),TRUNC(($F10-O10-U10)/Y10)),)</f>
        <v>0</v>
      </c>
      <c r="AA10" s="12">
        <f t="shared" si="4"/>
        <v>0</v>
      </c>
      <c r="AB10" s="13" t="str">
        <f t="array" ref="AB10">IFERROR(IF(TRUNC((F10-O10-U10-AA10)/A10),MATCH(MIN(IF((LEFTB($B10,4)=LEFTB(выгрузка!$B$2:$B$999,4))*(выгрузка!$D$2:$D$999&lt;0)*($G10=выгрузка!$G$2:$G$999)*(SUMIF(AB$1:AB9,ROW($2:$999),AF$1:AF9)+SUMIF(AH$1:AH9,ROW($2:$999),AL$1:AL9)+SUMIF(V$1:V10,ROW($2:$999),Z$1:Z10)+SUMIF(P$1:P10,ROW($2:$999),T$1:T10)+SUMIF(J$1:J10,ROW($2:$999),N$1:N10)+выгрузка!$D$2:$D$999&lt;0)*(ABS($A10-выгрузка!$A$2:$A$999)/$A10&lt;30%),ABS($A10-выгрузка!$A$2:$A$999)/$A10)),IF((LEFTB($B10,4)=LEFTB(выгрузка!$B$2:$B$999,4))*(выгрузка!$D$2:$D$999&lt;0)*($G10=выгрузка!$G$2:$G$999)*(SUMIF(AB$1:AB9,ROW($2:$999),AF$1:AF9)+SUMIF(AH$1:AH9,ROW($2:$999),AL$1:AL9)+SUMIF(V$1:V10,ROW($2:$999),Z$1:Z10)+SUMIF(P$1:P10,ROW($2:$999),T$1:T10)+SUMIF(J$1:J10,ROW($2:$999),N$1:N10)+выгрузка!$D$2:$D$999&lt;0)*(ABS($A10-выгрузка!$A$2:$A$999)/$A10&lt;30%),ABS($A10-выгрузка!$A$2:$A$999)/$A10),)+1,""),"")</f>
        <v/>
      </c>
      <c r="AC10" s="10" t="str">
        <f>IFERROR(INDEX(выгрузка!$B:$B,AB10),"")</f>
        <v/>
      </c>
      <c r="AD10" s="10" t="str">
        <f>IFERROR(INDEX(выгрузка!$C:$C,AB10),"")</f>
        <v/>
      </c>
      <c r="AE10" s="11">
        <f>IFERROR(INDEX(выгрузка!$A:$A,AB10),)</f>
        <v>0</v>
      </c>
      <c r="AF10" s="9">
        <f>IFERROR(MIN(-SUMIF($J$1:$J10,AB10,$N$1:$N10)-SUMIF($P$1:$P10,AB10,$T$1:$T10)-SUMIF($V$1:$V10,AB10,$Z$1:$Z10)-SUMIF($AB$1:$AB9,AB10,$AF$1:$AF9)-SUMIF($AH$1:$AH9,AB10,$AL$1:$AL9)-INDEX(выгрузка!$D:$D,AB10),TRUNC(($F10-O10-U10-AA10)/AE10)),)</f>
        <v>0</v>
      </c>
      <c r="AG10" s="12">
        <f t="shared" si="5"/>
        <v>0</v>
      </c>
      <c r="AH10" s="13" t="str">
        <f t="array" ref="AH10">IFERROR(IF(TRUNC((F10-O10-U10-AA10-AG10)/A10),MATCH(MIN(IF((LEFTB($B10,4)=LEFTB(выгрузка!$B$2:$B$999,4))*(выгрузка!$D$2:$D$999&lt;0)*($G10=выгрузка!$G$2:$G$999)*(SUMIF(AB$1:AB10,ROW($2:$999),AF$1:AF10)+SUMIF(AH$1:AH9,ROW($2:$999),AL$1:AL9)+SUMIF(V$1:V10,ROW($2:$999),Z$1:Z10)+SUMIF(P$1:P10,ROW($2:$999),T$1:T10)+SUMIF(J$1:J10,ROW($2:$999),N$1:N10)+выгрузка!$D$2:$D$999&lt;0)*(ABS($A10-выгрузка!$A$2:$A$999)/$A10&lt;30%),ABS($A10-выгрузка!$A$2:$A$999)/$A10)),IF((LEFTB($B10,4)=LEFTB(выгрузка!$B$2:$B$999,4))*(выгрузка!$D$2:$D$999&lt;0)*($G10=выгрузка!$G$2:$G$999)*(SUMIF(AB$1:AB10,ROW($2:$999),AF$1:AF10)+SUMIF(AH$1:AH9,ROW($2:$999),AL$1:AL9)+SUMIF(V$1:V10,ROW($2:$999),Z$1:Z10)+SUMIF(P$1:P10,ROW($2:$999),T$1:T10)+SUMIF(J$1:J10,ROW($2:$999),N$1:N10)+выгрузка!$D$2:$D$999&lt;0)*(ABS($A10-выгрузка!$A$2:$A$999)/$A10&lt;30%),ABS($A10-выгрузка!$A$2:$A$999)/$A10),)+1,""),"")</f>
        <v/>
      </c>
      <c r="AI10" s="10" t="str">
        <f>IFERROR(INDEX(выгрузка!$B:$B,AH10),"")</f>
        <v/>
      </c>
      <c r="AJ10" s="10" t="str">
        <f>IFERROR(INDEX(выгрузка!$C:$C,AH10),"")</f>
        <v/>
      </c>
      <c r="AK10" s="11">
        <f>IFERROR(INDEX(выгрузка!$A:$A,AH10),)</f>
        <v>0</v>
      </c>
      <c r="AL10" s="9">
        <f>IFERROR(MIN(-SUMIF($J$1:$J10,AH10,$N$1:$N10)-SUMIF($P$1:$P10,AH10,$T$1:$T10)-SUMIF($V$1:$V10,AH10,$Z$1:$Z10)-SUMIF($AB$1:$AB10,AH10,$AF$1:$AF10)-SUMIF($AH$1:$AH9,AH10,$AL$1:$AL9)-INDEX(выгрузка!$D:$D,AH10),TRUNC(($F10-O10-U10-AA10-AG10)/AK10)),)</f>
        <v>0</v>
      </c>
      <c r="AM10" s="12">
        <f t="shared" si="6"/>
        <v>0</v>
      </c>
    </row>
    <row r="11" spans="1:39" x14ac:dyDescent="0.2">
      <c r="A11" s="15" t="str">
        <f t="array" ref="A11">IFERROR(INDEX(выгрузка!A:A,SMALL(IF(выгрузка!$D$2:$D$99&gt;0,ROW($2:$99)),ROW(A10))),"")</f>
        <v/>
      </c>
      <c r="B11" s="16" t="str">
        <f t="array" ref="B11">IFERROR(INDEX(выгрузка!B:B,SMALL(IF(выгрузка!$D$2:$D$99&gt;0,ROW($2:$99)),ROW(B10))),"")</f>
        <v/>
      </c>
      <c r="C11" s="17" t="str">
        <f t="array" ref="C11">IFERROR(INDEX(выгрузка!C:C,SMALL(IF(выгрузка!$D$2:$D$99&gt;0,ROW($2:$99)),ROW(C10))),"")</f>
        <v/>
      </c>
      <c r="D11" s="18" t="str">
        <f t="array" ref="D11">IFERROR(INDEX(выгрузка!D:D,SMALL(IF(выгрузка!$D$2:$D$99&gt;0,ROW($2:$99)),ROW(D10))),"")</f>
        <v/>
      </c>
      <c r="E11" s="19" t="str">
        <f t="array" ref="E11">IFERROR(INDEX(выгрузка!E:E,SMALL(IF(выгрузка!$D$2:$D$99&gt;0,ROW($2:$99)),ROW(E10))),"")</f>
        <v/>
      </c>
      <c r="F11" s="20" t="str">
        <f t="array" ref="F11">IFERROR(INDEX(выгрузка!F:F,SMALL(IF(выгрузка!$D$2:$D$99&gt;0,ROW($2:$99)),ROW(F10))),"")</f>
        <v/>
      </c>
      <c r="G11" s="19" t="str">
        <f t="array" ref="G11">IFERROR(INDEX(выгрузка!G:G,SMALL(IF(выгрузка!$D$2:$D$99&gt;0,ROW($2:$99)),ROW(G10))),"")</f>
        <v/>
      </c>
      <c r="H11" s="22" t="str">
        <f t="shared" si="0"/>
        <v/>
      </c>
      <c r="I11" s="21" t="str">
        <f t="shared" si="1"/>
        <v/>
      </c>
      <c r="J11" s="13" t="str">
        <f t="array" ref="J11">IFERROR(MATCH(MIN(IF((LEFTB($B11,4)=LEFTB(выгрузка!$B$2:$B$999,4))*(выгрузка!$D$2:$D$999&lt;0)*($G11=выгрузка!$G$2:$G$999)*(SUMIF(AB$1:AB10,ROW($2:$999),AF$1:AF10)+SUMIF(AH$1:AH10,ROW($2:$999),AL$1:AL10)+SUMIF(V$1:V10,ROW($2:$999),Z$1:Z10)+SUMIF(P$1:P10,ROW($2:$999),T$1:T10)+SUMIF(J$1:J10,ROW($2:$999),N$1:N10)+выгрузка!$D$2:$D$999&lt;0)*(ABS($A11-выгрузка!$A$2:$A$999)/$A11&lt;30%),ABS($A11-выгрузка!$A$2:$A$999)/$A11)),IF((LEFTB($B11,4)=LEFTB(выгрузка!$B$2:$B$999,4))*(выгрузка!$D$2:$D$999&lt;0)*($G11=выгрузка!$G$2:$G$999)*(SUMIF(AB$1:AB10,ROW($2:$999),AF$1:AF10)+SUMIF(AH$1:AH10,ROW($2:$999),AL$1:AL10)+SUMIF(V$1:V10,ROW($2:$999),Z$1:Z10)+SUMIF(P$1:P10,ROW($2:$999),T$1:T10)+SUMIF(J$1:J10,ROW($2:$999),N$1:N10)+выгрузка!$D$2:$D$999&lt;0)*(ABS($A11-выгрузка!$A$2:$A$999)/$A11&lt;30%),ABS($A11-выгрузка!$A$2:$A$999)/$A11),)+1,"")</f>
        <v/>
      </c>
      <c r="K11" s="10" t="str">
        <f>IFERROR(INDEX(выгрузка!$B:$B,J11),"")</f>
        <v/>
      </c>
      <c r="L11" s="10" t="str">
        <f>IFERROR(INDEX(выгрузка!$C:$C,J11),"")</f>
        <v/>
      </c>
      <c r="M11" s="14">
        <f>IFERROR(INDEX(выгрузка!$A:$A,J11),)</f>
        <v>0</v>
      </c>
      <c r="N11" s="9">
        <f>IFERROR(MIN(-SUMIF($J$1:$J10,J11,$N$1:$N10)-SUMIF($P$1:$P10,J11,$T$1:$T10)-SUMIF($V$1:$V10,J11,$Z$1:$Z10)-SUMIF($AB$1:$AB10,J11,$AF$1:$AF10)-SUMIF($AH$1:$AH10,J11,$AL$1:$AL10)-INDEX(выгрузка!$D:$D,J11),TRUNC($F11/M11)),)</f>
        <v>0</v>
      </c>
      <c r="O11" s="12">
        <f t="shared" si="2"/>
        <v>0</v>
      </c>
      <c r="P11" s="13" t="str">
        <f t="array" ref="P11">IFERROR(IF(TRUNC((F11-O11)/A11),MATCH(MIN(IF((LEFTB($B11,4)=LEFTB(выгрузка!$B$2:$B$999,4))*(выгрузка!$D$2:$D$999&lt;0)*($G11=выгрузка!$G$2:$G$999)*(SUMIF(AB$1:AB10,ROW($2:$999),AF$1:AF10)+SUMIF(AH$1:AH10,ROW($2:$999),AL$1:AL10)+SUMIF(V$1:V10,ROW($2:$999),Z$1:Z10)+SUMIF(P$1:P10,ROW($2:$999),T$1:T10)+SUMIF(J$1:J11,ROW($2:$999),N$1:N11)+выгрузка!$D$2:$D$999&lt;0)*(ABS($A11-выгрузка!$A$2:$A$999)/$A11&lt;30%),ABS($A11-выгрузка!$A$2:$A$999)/$A11)),IF((LEFTB($B11,4)=LEFTB(выгрузка!$B$2:$B$999,4))*(выгрузка!$D$2:$D$999&lt;0)*($G11=выгрузка!$G$2:$G$999)*(SUMIF(AB$1:AB10,ROW($2:$999),AF$1:AF10)+SUMIF(AH$1:AH10,ROW($2:$999),AL$1:AL10)+SUMIF(V$1:V10,ROW($2:$999),Z$1:Z10)+SUMIF(P$1:P10,ROW($2:$999),T$1:T10)+SUMIF(J$1:J11,ROW($2:$999),N$1:N11)+выгрузка!$D$2:$D$999&lt;0)*(ABS($A11-выгрузка!$A$2:$A$999)/$A11&lt;30%),ABS($A11-выгрузка!$A$2:$A$999)/$A11),)+1,""),"")</f>
        <v/>
      </c>
      <c r="Q11" s="10" t="str">
        <f>IFERROR(INDEX(выгрузка!$B:$B,P11),"")</f>
        <v/>
      </c>
      <c r="R11" s="10" t="str">
        <f>IFERROR(INDEX(выгрузка!$C:$C,P11),"")</f>
        <v/>
      </c>
      <c r="S11" s="11">
        <f>IFERROR(INDEX(выгрузка!$A:$A,P11),)</f>
        <v>0</v>
      </c>
      <c r="T11" s="9">
        <f>IFERROR(MIN(-SUMIF($J$1:$J11,P11,$N$1:$N11)-SUMIF($P$1:$P10,P11,$T$1:$T10)-SUMIF($V$1:$V10,P11,$Z$1:$Z10)-SUMIF($AB$1:$AB10,P11,$AF$1:$AF10)-SUMIF($AH$1:$AH10,P11,$AL$1:$AL10)-INDEX(выгрузка!$D:$D,P11),TRUNC(($F11-O11)/S11)),)</f>
        <v>0</v>
      </c>
      <c r="U11" s="12">
        <f t="shared" si="3"/>
        <v>0</v>
      </c>
      <c r="V11" s="13" t="str">
        <f t="array" ref="V11">IFERROR(IF(TRUNC((F11-O11-U11)/A11),MATCH(MIN(IF((LEFTB($B11,4)=LEFTB(выгрузка!$B$2:$B$999,4))*(выгрузка!$D$2:$D$999&lt;0)*($G11=выгрузка!$G$2:$G$999)*(SUMIF(AB$1:AB10,ROW($2:$999),AF$1:AF10)+SUMIF(AH$1:AH10,ROW($2:$999),AL$1:AL10)+SUMIF(V$1:V10,ROW($2:$999),Z$1:Z10)+SUMIF(P$1:P11,ROW($2:$999),T$1:T11)+SUMIF(J$1:J11,ROW($2:$999),N$1:N11)+выгрузка!$D$2:$D$999&lt;0)*(ABS($A11-выгрузка!$A$2:$A$999)/$A11&lt;30%),ABS($A11-выгрузка!$A$2:$A$999)/$A11)),IF((LEFTB($B11,4)=LEFTB(выгрузка!$B$2:$B$999,4))*(выгрузка!$D$2:$D$999&lt;0)*($G11=выгрузка!$G$2:$G$999)*(SUMIF(AB$1:AB10,ROW($2:$999),AF$1:AF10)+SUMIF(AH$1:AH10,ROW($2:$999),AL$1:AL10)+SUMIF(V$1:V10,ROW($2:$999),Z$1:Z10)+SUMIF(P$1:P11,ROW($2:$999),T$1:T11)+SUMIF(J$1:J11,ROW($2:$999),N$1:N11)+выгрузка!$D$2:$D$999&lt;0)*(ABS($A11-выгрузка!$A$2:$A$999)/$A11&lt;30%),ABS($A11-выгрузка!$A$2:$A$999)/$A11),)+1,""),"")</f>
        <v/>
      </c>
      <c r="W11" s="10" t="str">
        <f>IFERROR(INDEX(выгрузка!$B:$B,V11),"")</f>
        <v/>
      </c>
      <c r="X11" s="10" t="str">
        <f>IFERROR(INDEX(выгрузка!$C:$C,V11),"")</f>
        <v/>
      </c>
      <c r="Y11" s="11">
        <f>IFERROR(INDEX(выгрузка!$A:$A,V11),)</f>
        <v>0</v>
      </c>
      <c r="Z11" s="9">
        <f>IFERROR(MIN(-SUMIF($J$1:$J11,V11,$N$1:$N11)-SUMIF($P$1:$P11,V11,$T$1:$T11)-SUMIF($V$1:$V10,V11,$Z$1:$Z10)-SUMIF($AB$1:$AB10,V11,$AF$1:$AF10)-SUMIF($AH$1:$AH10,V11,$AL$1:$AL10)-INDEX(выгрузка!$D:$D,V11),TRUNC(($F11-O11-U11)/Y11)),)</f>
        <v>0</v>
      </c>
      <c r="AA11" s="12">
        <f t="shared" si="4"/>
        <v>0</v>
      </c>
      <c r="AB11" s="13" t="str">
        <f t="array" ref="AB11">IFERROR(IF(TRUNC((F11-O11-U11-AA11)/A11),MATCH(MIN(IF((LEFTB($B11,4)=LEFTB(выгрузка!$B$2:$B$999,4))*(выгрузка!$D$2:$D$999&lt;0)*($G11=выгрузка!$G$2:$G$999)*(SUMIF(AB$1:AB10,ROW($2:$999),AF$1:AF10)+SUMIF(AH$1:AH10,ROW($2:$999),AL$1:AL10)+SUMIF(V$1:V11,ROW($2:$999),Z$1:Z11)+SUMIF(P$1:P11,ROW($2:$999),T$1:T11)+SUMIF(J$1:J11,ROW($2:$999),N$1:N11)+выгрузка!$D$2:$D$999&lt;0)*(ABS($A11-выгрузка!$A$2:$A$999)/$A11&lt;30%),ABS($A11-выгрузка!$A$2:$A$999)/$A11)),IF((LEFTB($B11,4)=LEFTB(выгрузка!$B$2:$B$999,4))*(выгрузка!$D$2:$D$999&lt;0)*($G11=выгрузка!$G$2:$G$999)*(SUMIF(AB$1:AB10,ROW($2:$999),AF$1:AF10)+SUMIF(AH$1:AH10,ROW($2:$999),AL$1:AL10)+SUMIF(V$1:V11,ROW($2:$999),Z$1:Z11)+SUMIF(P$1:P11,ROW($2:$999),T$1:T11)+SUMIF(J$1:J11,ROW($2:$999),N$1:N11)+выгрузка!$D$2:$D$999&lt;0)*(ABS($A11-выгрузка!$A$2:$A$999)/$A11&lt;30%),ABS($A11-выгрузка!$A$2:$A$999)/$A11),)+1,""),"")</f>
        <v/>
      </c>
      <c r="AC11" s="10" t="str">
        <f>IFERROR(INDEX(выгрузка!$B:$B,AB11),"")</f>
        <v/>
      </c>
      <c r="AD11" s="10" t="str">
        <f>IFERROR(INDEX(выгрузка!$C:$C,AB11),"")</f>
        <v/>
      </c>
      <c r="AE11" s="11">
        <f>IFERROR(INDEX(выгрузка!$A:$A,AB11),)</f>
        <v>0</v>
      </c>
      <c r="AF11" s="9">
        <f>IFERROR(MIN(-SUMIF($J$1:$J11,AB11,$N$1:$N11)-SUMIF($P$1:$P11,AB11,$T$1:$T11)-SUMIF($V$1:$V11,AB11,$Z$1:$Z11)-SUMIF($AB$1:$AB10,AB11,$AF$1:$AF10)-SUMIF($AH$1:$AH10,AB11,$AL$1:$AL10)-INDEX(выгрузка!$D:$D,AB11),TRUNC(($F11-O11-U11-AA11)/AE11)),)</f>
        <v>0</v>
      </c>
      <c r="AG11" s="12">
        <f t="shared" si="5"/>
        <v>0</v>
      </c>
      <c r="AH11" s="13" t="str">
        <f t="array" ref="AH11">IFERROR(IF(TRUNC((F11-O11-U11-AA11-AG11)/A11),MATCH(MIN(IF((LEFTB($B11,4)=LEFTB(выгрузка!$B$2:$B$999,4))*(выгрузка!$D$2:$D$999&lt;0)*($G11=выгрузка!$G$2:$G$999)*(SUMIF(AB$1:AB11,ROW($2:$999),AF$1:AF11)+SUMIF(AH$1:AH10,ROW($2:$999),AL$1:AL10)+SUMIF(V$1:V11,ROW($2:$999),Z$1:Z11)+SUMIF(P$1:P11,ROW($2:$999),T$1:T11)+SUMIF(J$1:J11,ROW($2:$999),N$1:N11)+выгрузка!$D$2:$D$999&lt;0)*(ABS($A11-выгрузка!$A$2:$A$999)/$A11&lt;30%),ABS($A11-выгрузка!$A$2:$A$999)/$A11)),IF((LEFTB($B11,4)=LEFTB(выгрузка!$B$2:$B$999,4))*(выгрузка!$D$2:$D$999&lt;0)*($G11=выгрузка!$G$2:$G$999)*(SUMIF(AB$1:AB11,ROW($2:$999),AF$1:AF11)+SUMIF(AH$1:AH10,ROW($2:$999),AL$1:AL10)+SUMIF(V$1:V11,ROW($2:$999),Z$1:Z11)+SUMIF(P$1:P11,ROW($2:$999),T$1:T11)+SUMIF(J$1:J11,ROW($2:$999),N$1:N11)+выгрузка!$D$2:$D$999&lt;0)*(ABS($A11-выгрузка!$A$2:$A$999)/$A11&lt;30%),ABS($A11-выгрузка!$A$2:$A$999)/$A11),)+1,""),"")</f>
        <v/>
      </c>
      <c r="AI11" s="10" t="str">
        <f>IFERROR(INDEX(выгрузка!$B:$B,AH11),"")</f>
        <v/>
      </c>
      <c r="AJ11" s="10" t="str">
        <f>IFERROR(INDEX(выгрузка!$C:$C,AH11),"")</f>
        <v/>
      </c>
      <c r="AK11" s="11">
        <f>IFERROR(INDEX(выгрузка!$A:$A,AH11),)</f>
        <v>0</v>
      </c>
      <c r="AL11" s="9">
        <f>IFERROR(MIN(-SUMIF($J$1:$J11,AH11,$N$1:$N11)-SUMIF($P$1:$P11,AH11,$T$1:$T11)-SUMIF($V$1:$V11,AH11,$Z$1:$Z11)-SUMIF($AB$1:$AB11,AH11,$AF$1:$AF11)-SUMIF($AH$1:$AH10,AH11,$AL$1:$AL10)-INDEX(выгрузка!$D:$D,AH11),TRUNC(($F11-O11-U11-AA11-AG11)/AK11)),)</f>
        <v>0</v>
      </c>
      <c r="AM11" s="12">
        <f t="shared" si="6"/>
        <v>0</v>
      </c>
    </row>
    <row r="12" spans="1:39" x14ac:dyDescent="0.2">
      <c r="A12" s="15" t="str">
        <f t="array" ref="A12">IFERROR(INDEX(выгрузка!A:A,SMALL(IF(выгрузка!$D$2:$D$99&gt;0,ROW($2:$99)),ROW(A11))),"")</f>
        <v/>
      </c>
      <c r="B12" s="16" t="str">
        <f t="array" ref="B12">IFERROR(INDEX(выгрузка!B:B,SMALL(IF(выгрузка!$D$2:$D$99&gt;0,ROW($2:$99)),ROW(B11))),"")</f>
        <v/>
      </c>
      <c r="C12" s="17" t="str">
        <f t="array" ref="C12">IFERROR(INDEX(выгрузка!C:C,SMALL(IF(выгрузка!$D$2:$D$99&gt;0,ROW($2:$99)),ROW(C11))),"")</f>
        <v/>
      </c>
      <c r="D12" s="18" t="str">
        <f t="array" ref="D12">IFERROR(INDEX(выгрузка!D:D,SMALL(IF(выгрузка!$D$2:$D$99&gt;0,ROW($2:$99)),ROW(D11))),"")</f>
        <v/>
      </c>
      <c r="E12" s="19" t="str">
        <f t="array" ref="E12">IFERROR(INDEX(выгрузка!E:E,SMALL(IF(выгрузка!$D$2:$D$99&gt;0,ROW($2:$99)),ROW(E11))),"")</f>
        <v/>
      </c>
      <c r="F12" s="20" t="str">
        <f t="array" ref="F12">IFERROR(INDEX(выгрузка!F:F,SMALL(IF(выгрузка!$D$2:$D$99&gt;0,ROW($2:$99)),ROW(F11))),"")</f>
        <v/>
      </c>
      <c r="G12" s="19" t="str">
        <f t="array" ref="G12">IFERROR(INDEX(выгрузка!G:G,SMALL(IF(выгрузка!$D$2:$D$99&gt;0,ROW($2:$99)),ROW(G11))),"")</f>
        <v/>
      </c>
      <c r="H12" s="22" t="str">
        <f t="shared" si="0"/>
        <v/>
      </c>
      <c r="I12" s="21" t="str">
        <f t="shared" si="1"/>
        <v/>
      </c>
      <c r="J12" s="13" t="str">
        <f t="array" ref="J12">IFERROR(MATCH(MIN(IF((LEFTB($B12,4)=LEFTB(выгрузка!$B$2:$B$999,4))*(выгрузка!$D$2:$D$999&lt;0)*($G12=выгрузка!$G$2:$G$999)*(SUMIF(AB$1:AB11,ROW($2:$999),AF$1:AF11)+SUMIF(AH$1:AH11,ROW($2:$999),AL$1:AL11)+SUMIF(V$1:V11,ROW($2:$999),Z$1:Z11)+SUMIF(P$1:P11,ROW($2:$999),T$1:T11)+SUMIF(J$1:J11,ROW($2:$999),N$1:N11)+выгрузка!$D$2:$D$999&lt;0)*(ABS($A12-выгрузка!$A$2:$A$999)/$A12&lt;30%),ABS($A12-выгрузка!$A$2:$A$999)/$A12)),IF((LEFTB($B12,4)=LEFTB(выгрузка!$B$2:$B$999,4))*(выгрузка!$D$2:$D$999&lt;0)*($G12=выгрузка!$G$2:$G$999)*(SUMIF(AB$1:AB11,ROW($2:$999),AF$1:AF11)+SUMIF(AH$1:AH11,ROW($2:$999),AL$1:AL11)+SUMIF(V$1:V11,ROW($2:$999),Z$1:Z11)+SUMIF(P$1:P11,ROW($2:$999),T$1:T11)+SUMIF(J$1:J11,ROW($2:$999),N$1:N11)+выгрузка!$D$2:$D$999&lt;0)*(ABS($A12-выгрузка!$A$2:$A$999)/$A12&lt;30%),ABS($A12-выгрузка!$A$2:$A$999)/$A12),)+1,"")</f>
        <v/>
      </c>
      <c r="K12" s="10" t="str">
        <f>IFERROR(INDEX(выгрузка!$B:$B,J12),"")</f>
        <v/>
      </c>
      <c r="L12" s="10" t="str">
        <f>IFERROR(INDEX(выгрузка!$C:$C,J12),"")</f>
        <v/>
      </c>
      <c r="M12" s="14">
        <f>IFERROR(INDEX(выгрузка!$A:$A,J12),)</f>
        <v>0</v>
      </c>
      <c r="N12" s="9">
        <f>IFERROR(MIN(-SUMIF($J$1:$J11,J12,$N$1:$N11)-SUMIF($P$1:$P11,J12,$T$1:$T11)-SUMIF($V$1:$V11,J12,$Z$1:$Z11)-SUMIF($AB$1:$AB11,J12,$AF$1:$AF11)-SUMIF($AH$1:$AH11,J12,$AL$1:$AL11)-INDEX(выгрузка!$D:$D,J12),TRUNC($F12/M12)),)</f>
        <v>0</v>
      </c>
      <c r="O12" s="12">
        <f t="shared" si="2"/>
        <v>0</v>
      </c>
      <c r="P12" s="13" t="str">
        <f t="array" ref="P12">IFERROR(IF(TRUNC((F12-O12)/A12),MATCH(MIN(IF((LEFTB($B12,4)=LEFTB(выгрузка!$B$2:$B$999,4))*(выгрузка!$D$2:$D$999&lt;0)*($G12=выгрузка!$G$2:$G$999)*(SUMIF(AB$1:AB11,ROW($2:$999),AF$1:AF11)+SUMIF(AH$1:AH11,ROW($2:$999),AL$1:AL11)+SUMIF(V$1:V11,ROW($2:$999),Z$1:Z11)+SUMIF(P$1:P11,ROW($2:$999),T$1:T11)+SUMIF(J$1:J12,ROW($2:$999),N$1:N12)+выгрузка!$D$2:$D$999&lt;0)*(ABS($A12-выгрузка!$A$2:$A$999)/$A12&lt;30%),ABS($A12-выгрузка!$A$2:$A$999)/$A12)),IF((LEFTB($B12,4)=LEFTB(выгрузка!$B$2:$B$999,4))*(выгрузка!$D$2:$D$999&lt;0)*($G12=выгрузка!$G$2:$G$999)*(SUMIF(AB$1:AB11,ROW($2:$999),AF$1:AF11)+SUMIF(AH$1:AH11,ROW($2:$999),AL$1:AL11)+SUMIF(V$1:V11,ROW($2:$999),Z$1:Z11)+SUMIF(P$1:P11,ROW($2:$999),T$1:T11)+SUMIF(J$1:J12,ROW($2:$999),N$1:N12)+выгрузка!$D$2:$D$999&lt;0)*(ABS($A12-выгрузка!$A$2:$A$999)/$A12&lt;30%),ABS($A12-выгрузка!$A$2:$A$999)/$A12),)+1,""),"")</f>
        <v/>
      </c>
      <c r="Q12" s="10" t="str">
        <f>IFERROR(INDEX(выгрузка!$B:$B,P12),"")</f>
        <v/>
      </c>
      <c r="R12" s="10" t="str">
        <f>IFERROR(INDEX(выгрузка!$C:$C,P12),"")</f>
        <v/>
      </c>
      <c r="S12" s="11">
        <f>IFERROR(INDEX(выгрузка!$A:$A,P12),)</f>
        <v>0</v>
      </c>
      <c r="T12" s="9">
        <f>IFERROR(MIN(-SUMIF($J$1:$J12,P12,$N$1:$N12)-SUMIF($P$1:$P11,P12,$T$1:$T11)-SUMIF($V$1:$V11,P12,$Z$1:$Z11)-SUMIF($AB$1:$AB11,P12,$AF$1:$AF11)-SUMIF($AH$1:$AH11,P12,$AL$1:$AL11)-INDEX(выгрузка!$D:$D,P12),TRUNC(($F12-O12)/S12)),)</f>
        <v>0</v>
      </c>
      <c r="U12" s="12">
        <f t="shared" si="3"/>
        <v>0</v>
      </c>
      <c r="V12" s="13" t="str">
        <f t="array" ref="V12">IFERROR(IF(TRUNC((F12-O12-U12)/A12),MATCH(MIN(IF((LEFTB($B12,4)=LEFTB(выгрузка!$B$2:$B$999,4))*(выгрузка!$D$2:$D$999&lt;0)*($G12=выгрузка!$G$2:$G$999)*(SUMIF(AB$1:AB11,ROW($2:$999),AF$1:AF11)+SUMIF(AH$1:AH11,ROW($2:$999),AL$1:AL11)+SUMIF(V$1:V11,ROW($2:$999),Z$1:Z11)+SUMIF(P$1:P12,ROW($2:$999),T$1:T12)+SUMIF(J$1:J12,ROW($2:$999),N$1:N12)+выгрузка!$D$2:$D$999&lt;0)*(ABS($A12-выгрузка!$A$2:$A$999)/$A12&lt;30%),ABS($A12-выгрузка!$A$2:$A$999)/$A12)),IF((LEFTB($B12,4)=LEFTB(выгрузка!$B$2:$B$999,4))*(выгрузка!$D$2:$D$999&lt;0)*($G12=выгрузка!$G$2:$G$999)*(SUMIF(AB$1:AB11,ROW($2:$999),AF$1:AF11)+SUMIF(AH$1:AH11,ROW($2:$999),AL$1:AL11)+SUMIF(V$1:V11,ROW($2:$999),Z$1:Z11)+SUMIF(P$1:P12,ROW($2:$999),T$1:T12)+SUMIF(J$1:J12,ROW($2:$999),N$1:N12)+выгрузка!$D$2:$D$999&lt;0)*(ABS($A12-выгрузка!$A$2:$A$999)/$A12&lt;30%),ABS($A12-выгрузка!$A$2:$A$999)/$A12),)+1,""),"")</f>
        <v/>
      </c>
      <c r="W12" s="10" t="str">
        <f>IFERROR(INDEX(выгрузка!$B:$B,V12),"")</f>
        <v/>
      </c>
      <c r="X12" s="10" t="str">
        <f>IFERROR(INDEX(выгрузка!$C:$C,V12),"")</f>
        <v/>
      </c>
      <c r="Y12" s="11">
        <f>IFERROR(INDEX(выгрузка!$A:$A,V12),)</f>
        <v>0</v>
      </c>
      <c r="Z12" s="9">
        <f>IFERROR(MIN(-SUMIF($J$1:$J12,V12,$N$1:$N12)-SUMIF($P$1:$P12,V12,$T$1:$T12)-SUMIF($V$1:$V11,V12,$Z$1:$Z11)-SUMIF($AB$1:$AB11,V12,$AF$1:$AF11)-SUMIF($AH$1:$AH11,V12,$AL$1:$AL11)-INDEX(выгрузка!$D:$D,V12),TRUNC(($F12-O12-U12)/Y12)),)</f>
        <v>0</v>
      </c>
      <c r="AA12" s="12">
        <f t="shared" si="4"/>
        <v>0</v>
      </c>
      <c r="AB12" s="13" t="str">
        <f t="array" ref="AB12">IFERROR(IF(TRUNC((F12-O12-U12-AA12)/A12),MATCH(MIN(IF((LEFTB($B12,4)=LEFTB(выгрузка!$B$2:$B$999,4))*(выгрузка!$D$2:$D$999&lt;0)*($G12=выгрузка!$G$2:$G$999)*(SUMIF(AB$1:AB11,ROW($2:$999),AF$1:AF11)+SUMIF(AH$1:AH11,ROW($2:$999),AL$1:AL11)+SUMIF(V$1:V12,ROW($2:$999),Z$1:Z12)+SUMIF(P$1:P12,ROW($2:$999),T$1:T12)+SUMIF(J$1:J12,ROW($2:$999),N$1:N12)+выгрузка!$D$2:$D$999&lt;0)*(ABS($A12-выгрузка!$A$2:$A$999)/$A12&lt;30%),ABS($A12-выгрузка!$A$2:$A$999)/$A12)),IF((LEFTB($B12,4)=LEFTB(выгрузка!$B$2:$B$999,4))*(выгрузка!$D$2:$D$999&lt;0)*($G12=выгрузка!$G$2:$G$999)*(SUMIF(AB$1:AB11,ROW($2:$999),AF$1:AF11)+SUMIF(AH$1:AH11,ROW($2:$999),AL$1:AL11)+SUMIF(V$1:V12,ROW($2:$999),Z$1:Z12)+SUMIF(P$1:P12,ROW($2:$999),T$1:T12)+SUMIF(J$1:J12,ROW($2:$999),N$1:N12)+выгрузка!$D$2:$D$999&lt;0)*(ABS($A12-выгрузка!$A$2:$A$999)/$A12&lt;30%),ABS($A12-выгрузка!$A$2:$A$999)/$A12),)+1,""),"")</f>
        <v/>
      </c>
      <c r="AC12" s="10" t="str">
        <f>IFERROR(INDEX(выгрузка!$B:$B,AB12),"")</f>
        <v/>
      </c>
      <c r="AD12" s="10" t="str">
        <f>IFERROR(INDEX(выгрузка!$C:$C,AB12),"")</f>
        <v/>
      </c>
      <c r="AE12" s="11">
        <f>IFERROR(INDEX(выгрузка!$A:$A,AB12),)</f>
        <v>0</v>
      </c>
      <c r="AF12" s="9">
        <f>IFERROR(MIN(-SUMIF($J$1:$J12,AB12,$N$1:$N12)-SUMIF($P$1:$P12,AB12,$T$1:$T12)-SUMIF($V$1:$V12,AB12,$Z$1:$Z12)-SUMIF($AB$1:$AB11,AB12,$AF$1:$AF11)-SUMIF($AH$1:$AH11,AB12,$AL$1:$AL11)-INDEX(выгрузка!$D:$D,AB12),TRUNC(($F12-O12-U12-AA12)/AE12)),)</f>
        <v>0</v>
      </c>
      <c r="AG12" s="12">
        <f t="shared" si="5"/>
        <v>0</v>
      </c>
      <c r="AH12" s="13" t="str">
        <f t="array" ref="AH12">IFERROR(IF(TRUNC((F12-O12-U12-AA12-AG12)/A12),MATCH(MIN(IF((LEFTB($B12,4)=LEFTB(выгрузка!$B$2:$B$999,4))*(выгрузка!$D$2:$D$999&lt;0)*($G12=выгрузка!$G$2:$G$999)*(SUMIF(AB$1:AB12,ROW($2:$999),AF$1:AF12)+SUMIF(AH$1:AH11,ROW($2:$999),AL$1:AL11)+SUMIF(V$1:V12,ROW($2:$999),Z$1:Z12)+SUMIF(P$1:P12,ROW($2:$999),T$1:T12)+SUMIF(J$1:J12,ROW($2:$999),N$1:N12)+выгрузка!$D$2:$D$999&lt;0)*(ABS($A12-выгрузка!$A$2:$A$999)/$A12&lt;30%),ABS($A12-выгрузка!$A$2:$A$999)/$A12)),IF((LEFTB($B12,4)=LEFTB(выгрузка!$B$2:$B$999,4))*(выгрузка!$D$2:$D$999&lt;0)*($G12=выгрузка!$G$2:$G$999)*(SUMIF(AB$1:AB12,ROW($2:$999),AF$1:AF12)+SUMIF(AH$1:AH11,ROW($2:$999),AL$1:AL11)+SUMIF(V$1:V12,ROW($2:$999),Z$1:Z12)+SUMIF(P$1:P12,ROW($2:$999),T$1:T12)+SUMIF(J$1:J12,ROW($2:$999),N$1:N12)+выгрузка!$D$2:$D$999&lt;0)*(ABS($A12-выгрузка!$A$2:$A$999)/$A12&lt;30%),ABS($A12-выгрузка!$A$2:$A$999)/$A12),)+1,""),"")</f>
        <v/>
      </c>
      <c r="AI12" s="10" t="str">
        <f>IFERROR(INDEX(выгрузка!$B:$B,AH12),"")</f>
        <v/>
      </c>
      <c r="AJ12" s="10" t="str">
        <f>IFERROR(INDEX(выгрузка!$C:$C,AH12),"")</f>
        <v/>
      </c>
      <c r="AK12" s="11">
        <f>IFERROR(INDEX(выгрузка!$A:$A,AH12),)</f>
        <v>0</v>
      </c>
      <c r="AL12" s="9">
        <f>IFERROR(MIN(-SUMIF($J$1:$J12,AH12,$N$1:$N12)-SUMIF($P$1:$P12,AH12,$T$1:$T12)-SUMIF($V$1:$V12,AH12,$Z$1:$Z12)-SUMIF($AB$1:$AB12,AH12,$AF$1:$AF12)-SUMIF($AH$1:$AH11,AH12,$AL$1:$AL11)-INDEX(выгрузка!$D:$D,AH12),TRUNC(($F12-O12-U12-AA12-AG12)/AK12)),)</f>
        <v>0</v>
      </c>
      <c r="AM12" s="12">
        <f t="shared" si="6"/>
        <v>0</v>
      </c>
    </row>
  </sheetData>
  <conditionalFormatting sqref="H2:H12">
    <cfRule type="cellIs" dxfId="1" priority="2" operator="equal">
      <formula>"перекрыт"</formula>
    </cfRule>
  </conditionalFormatting>
  <conditionalFormatting sqref="H2:H12">
    <cfRule type="cellIs" dxfId="0" priority="1" operator="equal">
      <formula>"частично"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выгрузка</vt:lpstr>
      <vt:lpstr>излишки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Гладких Александр</cp:lastModifiedBy>
  <cp:revision>1</cp:revision>
  <dcterms:created xsi:type="dcterms:W3CDTF">2018-05-03T12:12:55Z</dcterms:created>
  <dcterms:modified xsi:type="dcterms:W3CDTF">2018-05-11T14:31:43Z</dcterms:modified>
</cp:coreProperties>
</file>