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externalReferences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M22" i="2"/>
  <c r="H22" i="2"/>
  <c r="G22" i="2"/>
  <c r="M21" i="2"/>
  <c r="M20" i="2"/>
  <c r="H20" i="2"/>
  <c r="M19" i="2"/>
  <c r="M18" i="2"/>
  <c r="M17" i="2"/>
  <c r="H17" i="2"/>
  <c r="M16" i="2"/>
  <c r="M15" i="2"/>
  <c r="H15" i="2"/>
  <c r="G15" i="2"/>
  <c r="M14" i="2"/>
  <c r="M13" i="2"/>
  <c r="H13" i="2"/>
  <c r="M12" i="2"/>
  <c r="M11" i="2"/>
  <c r="M10" i="2"/>
  <c r="M9" i="2"/>
  <c r="M8" i="2"/>
  <c r="H8" i="2"/>
  <c r="G8" i="2"/>
  <c r="M7" i="2"/>
  <c r="M6" i="2"/>
  <c r="M5" i="2"/>
  <c r="H5" i="2"/>
  <c r="M4" i="2"/>
  <c r="M3" i="2"/>
  <c r="M2" i="2"/>
  <c r="G52" i="1"/>
  <c r="E52" i="1"/>
  <c r="G51" i="1"/>
  <c r="E51" i="1"/>
  <c r="C51" i="1"/>
  <c r="N50" i="1"/>
  <c r="C50" i="1" s="1"/>
  <c r="E50" i="1" s="1"/>
  <c r="G50" i="1" s="1"/>
  <c r="F50" i="1"/>
  <c r="N49" i="1"/>
  <c r="C47" i="1" s="1"/>
  <c r="E47" i="1" s="1"/>
  <c r="G47" i="1" s="1"/>
  <c r="G49" i="1"/>
  <c r="E49" i="1"/>
  <c r="C49" i="1"/>
  <c r="G48" i="1"/>
  <c r="E48" i="1"/>
  <c r="C48" i="1"/>
  <c r="F47" i="1"/>
  <c r="E45" i="1"/>
  <c r="G45" i="1" s="1"/>
  <c r="E44" i="1"/>
  <c r="G44" i="1" s="1"/>
  <c r="C44" i="1"/>
  <c r="F43" i="1"/>
  <c r="G42" i="1"/>
  <c r="E42" i="1"/>
  <c r="G41" i="1"/>
  <c r="E41" i="1"/>
  <c r="C41" i="1"/>
  <c r="F40" i="1"/>
  <c r="E39" i="1"/>
  <c r="G39" i="1" s="1"/>
  <c r="C39" i="1"/>
  <c r="E38" i="1"/>
  <c r="G38" i="1" s="1"/>
  <c r="C38" i="1"/>
  <c r="F37" i="1"/>
  <c r="C37" i="1"/>
  <c r="E36" i="1"/>
  <c r="G36" i="1" s="1"/>
  <c r="C36" i="1"/>
  <c r="E35" i="1"/>
  <c r="G35" i="1" s="1"/>
  <c r="C35" i="1"/>
  <c r="F34" i="1"/>
  <c r="E33" i="1"/>
  <c r="G33" i="1" s="1"/>
  <c r="E32" i="1"/>
  <c r="G32" i="1" s="1"/>
  <c r="C32" i="1"/>
  <c r="F31" i="1"/>
  <c r="G30" i="1"/>
  <c r="E30" i="1"/>
  <c r="G29" i="1"/>
  <c r="E29" i="1"/>
  <c r="C29" i="1"/>
  <c r="F28" i="1"/>
  <c r="C28" i="1"/>
  <c r="E28" i="1" s="1"/>
  <c r="G28" i="1" s="1"/>
  <c r="E27" i="1"/>
  <c r="G27" i="1" s="1"/>
  <c r="E26" i="1"/>
  <c r="G26" i="1" s="1"/>
  <c r="C26" i="1"/>
  <c r="F25" i="1"/>
  <c r="E24" i="1"/>
  <c r="G24" i="1" s="1"/>
  <c r="E23" i="1"/>
  <c r="G23" i="1" s="1"/>
  <c r="C23" i="1"/>
  <c r="F22" i="1"/>
  <c r="E21" i="1"/>
  <c r="G21" i="1" s="1"/>
  <c r="E20" i="1"/>
  <c r="G20" i="1" s="1"/>
  <c r="C20" i="1"/>
  <c r="N19" i="1"/>
  <c r="C45" i="1" s="1"/>
  <c r="F19" i="1"/>
  <c r="C19" i="1"/>
  <c r="E19" i="1" s="1"/>
  <c r="G19" i="1" s="1"/>
  <c r="N18" i="1"/>
  <c r="C40" i="1" s="1"/>
  <c r="E40" i="1" s="1"/>
  <c r="G40" i="1" s="1"/>
  <c r="E18" i="1"/>
  <c r="G18" i="1" s="1"/>
  <c r="C18" i="1"/>
  <c r="H18" i="1" s="1"/>
  <c r="N17" i="1"/>
  <c r="E17" i="1"/>
  <c r="G17" i="1" s="1"/>
  <c r="C17" i="1"/>
  <c r="N16" i="1"/>
  <c r="C34" i="1" s="1"/>
  <c r="E34" i="1" s="1"/>
  <c r="G34" i="1" s="1"/>
  <c r="F16" i="1"/>
  <c r="C16" i="1"/>
  <c r="E16" i="1" s="1"/>
  <c r="G16" i="1" s="1"/>
  <c r="N15" i="1"/>
  <c r="C33" i="1" s="1"/>
  <c r="E15" i="1"/>
  <c r="G15" i="1" s="1"/>
  <c r="C15" i="1"/>
  <c r="N14" i="1"/>
  <c r="E14" i="1"/>
  <c r="G14" i="1" s="1"/>
  <c r="C14" i="1"/>
  <c r="N13" i="1"/>
  <c r="C30" i="1" s="1"/>
  <c r="F13" i="1"/>
  <c r="C13" i="1"/>
  <c r="E13" i="1" s="1"/>
  <c r="G13" i="1" s="1"/>
  <c r="N12" i="1"/>
  <c r="C27" i="1" s="1"/>
  <c r="E12" i="1"/>
  <c r="G12" i="1" s="1"/>
  <c r="N11" i="1"/>
  <c r="C21" i="1" s="1"/>
  <c r="E11" i="1"/>
  <c r="G11" i="1" s="1"/>
  <c r="C11" i="1"/>
  <c r="N10" i="1"/>
  <c r="F10" i="1"/>
  <c r="N9" i="1"/>
  <c r="C22" i="1" s="1"/>
  <c r="E22" i="1" s="1"/>
  <c r="G22" i="1" s="1"/>
  <c r="N8" i="1"/>
  <c r="N7" i="1"/>
  <c r="N6" i="1"/>
  <c r="C12" i="1" s="1"/>
  <c r="H45" i="1" l="1"/>
  <c r="H39" i="1"/>
  <c r="H49" i="1"/>
  <c r="H19" i="1"/>
  <c r="H21" i="1"/>
  <c r="H20" i="1"/>
  <c r="H30" i="1"/>
  <c r="H29" i="1"/>
  <c r="H28" i="1"/>
  <c r="H13" i="1"/>
  <c r="H36" i="1"/>
  <c r="C24" i="1"/>
  <c r="C25" i="1"/>
  <c r="E25" i="1" s="1"/>
  <c r="G25" i="1" s="1"/>
  <c r="C10" i="1"/>
  <c r="E10" i="1" s="1"/>
  <c r="G10" i="1" s="1"/>
  <c r="H16" i="1"/>
  <c r="E37" i="1"/>
  <c r="G37" i="1" s="1"/>
  <c r="H37" i="1" s="1"/>
  <c r="H14" i="1"/>
  <c r="H17" i="1"/>
  <c r="C31" i="1"/>
  <c r="E31" i="1" s="1"/>
  <c r="G31" i="1" s="1"/>
  <c r="C42" i="1"/>
  <c r="C43" i="1"/>
  <c r="E43" i="1" s="1"/>
  <c r="G43" i="1" s="1"/>
  <c r="K6" i="1"/>
  <c r="H15" i="1"/>
  <c r="H34" i="1"/>
  <c r="H35" i="1"/>
  <c r="H47" i="1"/>
  <c r="H48" i="1"/>
  <c r="C52" i="1"/>
  <c r="H38" i="1"/>
  <c r="H24" i="1" l="1"/>
  <c r="H23" i="1"/>
  <c r="H22" i="1"/>
  <c r="H10" i="1"/>
  <c r="H31" i="1"/>
  <c r="H42" i="1"/>
  <c r="H41" i="1"/>
  <c r="H40" i="1"/>
  <c r="H25" i="1"/>
  <c r="H11" i="1"/>
  <c r="H43" i="1"/>
  <c r="H32" i="1"/>
  <c r="H50" i="1"/>
  <c r="H52" i="1"/>
  <c r="H51" i="1"/>
  <c r="H27" i="1"/>
  <c r="K7" i="1"/>
  <c r="H26" i="1"/>
  <c r="H12" i="1"/>
  <c r="H44" i="1"/>
  <c r="H33" i="1"/>
</calcChain>
</file>

<file path=xl/sharedStrings.xml><?xml version="1.0" encoding="utf-8"?>
<sst xmlns="http://schemas.openxmlformats.org/spreadsheetml/2006/main" count="257" uniqueCount="78">
  <si>
    <t>Карта сварки изделия</t>
  </si>
  <si>
    <t xml:space="preserve">Номер заявки </t>
  </si>
  <si>
    <t xml:space="preserve">Вид доработки                               </t>
  </si>
  <si>
    <t>Автолавка</t>
  </si>
  <si>
    <t>Дата изготовления</t>
  </si>
  <si>
    <t>Длина м</t>
  </si>
  <si>
    <t>ФИО мастера, подпись</t>
  </si>
  <si>
    <t>Ермаков А.А.</t>
  </si>
  <si>
    <t>Базовое шасси</t>
  </si>
  <si>
    <t>Газель</t>
  </si>
  <si>
    <t>Сложнось изготовления</t>
  </si>
  <si>
    <t>минимальная</t>
  </si>
  <si>
    <t>Тариф на распиловку руб.</t>
  </si>
  <si>
    <t>распиловка</t>
  </si>
  <si>
    <t>Тариф на сварку руб.</t>
  </si>
  <si>
    <t>сварка</t>
  </si>
  <si>
    <t>основание</t>
  </si>
  <si>
    <t>Наименование изделия:</t>
  </si>
  <si>
    <t>Кол-во:</t>
  </si>
  <si>
    <t>НРВ /Числ-ть /Тариф</t>
  </si>
  <si>
    <t>ФИО исполнителя:</t>
  </si>
  <si>
    <t xml:space="preserve"> НРВ</t>
  </si>
  <si>
    <t>КТУ</t>
  </si>
  <si>
    <t>Итого факт РВ</t>
  </si>
  <si>
    <t>Факт тариф</t>
  </si>
  <si>
    <t>Сдача с 1-го предъявления</t>
  </si>
  <si>
    <t>Сдача со 2-го предъявления</t>
  </si>
  <si>
    <t>Сдача с 3-го предъявления</t>
  </si>
  <si>
    <t>пол</t>
  </si>
  <si>
    <t>Распиловка</t>
  </si>
  <si>
    <t>НРВ, мин</t>
  </si>
  <si>
    <t>Филатов</t>
  </si>
  <si>
    <t>передняя задняя панели</t>
  </si>
  <si>
    <t>Числ-ть, чел.</t>
  </si>
  <si>
    <t>Боковая панель</t>
  </si>
  <si>
    <t>Тариф</t>
  </si>
  <si>
    <t>крыша</t>
  </si>
  <si>
    <t>Основание</t>
  </si>
  <si>
    <t>Низовцев</t>
  </si>
  <si>
    <t>дверной проём</t>
  </si>
  <si>
    <t>фермы</t>
  </si>
  <si>
    <t>противоподкатный брус</t>
  </si>
  <si>
    <t>Передняя и задняя панели</t>
  </si>
  <si>
    <t>кронштейны боковой защиты</t>
  </si>
  <si>
    <t xml:space="preserve">Сверление портала задних дверей и боковой защиты </t>
  </si>
  <si>
    <t>сверление</t>
  </si>
  <si>
    <t>двери</t>
  </si>
  <si>
    <t>лестница</t>
  </si>
  <si>
    <t>Каркасный пол</t>
  </si>
  <si>
    <t>Ильин</t>
  </si>
  <si>
    <t>Крыша</t>
  </si>
  <si>
    <t>Дверной проём</t>
  </si>
  <si>
    <t>Противоподкатный брус</t>
  </si>
  <si>
    <t>Боковая защита</t>
  </si>
  <si>
    <t>Фермы</t>
  </si>
  <si>
    <t>Двери</t>
  </si>
  <si>
    <t>Лестница</t>
  </si>
  <si>
    <t>Дополнительные опции:</t>
  </si>
  <si>
    <t>Распиловка каркаса под витрины</t>
  </si>
  <si>
    <t>Каркас под витрины</t>
  </si>
  <si>
    <t>Вид доработки</t>
  </si>
  <si>
    <t>Тип модели</t>
  </si>
  <si>
    <t>Вид шасси фургона</t>
  </si>
  <si>
    <t>Длина</t>
  </si>
  <si>
    <t>Рабочий центр</t>
  </si>
  <si>
    <t>Работа</t>
  </si>
  <si>
    <t>НРВ</t>
  </si>
  <si>
    <t>Сварка каркаса/основания</t>
  </si>
  <si>
    <t>Сварка минимальная</t>
  </si>
  <si>
    <t>Сварка каркаса/дверного проёма</t>
  </si>
  <si>
    <t>Сварка каркаса / противоподкатный брус</t>
  </si>
  <si>
    <t>Сварка каркаса / боковой проём створки</t>
  </si>
  <si>
    <t>боковой проём створки</t>
  </si>
  <si>
    <t>Сварка каркаса/пола</t>
  </si>
  <si>
    <t>пола</t>
  </si>
  <si>
    <t>Сварка панелей козырьков</t>
  </si>
  <si>
    <t xml:space="preserve"> панелей козырьков</t>
  </si>
  <si>
    <t>Распиловка минимальная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</si>
</sst>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333333"/>
      <name val="Arial"/>
      <family val="2"/>
      <charset val="204"/>
    </font>
    <font>
      <sz val="10"/>
      <color rgb="FF000000"/>
      <name val="Arial Unicode MS"/>
    </font>
    <font>
      <i/>
      <sz val="8"/>
      <name val="Calibri"/>
      <family val="2"/>
      <scheme val="minor"/>
    </font>
    <font>
      <i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28">
    <xf numFmtId="0" fontId="0" fillId="0" borderId="0" xfId="0"/>
    <xf numFmtId="0" fontId="3" fillId="2" borderId="1" xfId="2" applyFont="1" applyBorder="1" applyAlignment="1">
      <alignment horizontal="center"/>
    </xf>
    <xf numFmtId="0" fontId="3" fillId="2" borderId="2" xfId="2" applyFont="1" applyBorder="1" applyAlignment="1">
      <alignment horizontal="center"/>
    </xf>
    <xf numFmtId="0" fontId="3" fillId="2" borderId="3" xfId="2" applyFont="1" applyBorder="1" applyAlignment="1">
      <alignment horizontal="center"/>
    </xf>
    <xf numFmtId="0" fontId="4" fillId="0" borderId="4" xfId="0" applyFont="1" applyBorder="1" applyAlignment="1"/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4" fontId="0" fillId="0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4" fontId="0" fillId="0" borderId="5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4" borderId="12" xfId="0" applyFill="1" applyBorder="1" applyAlignment="1"/>
    <xf numFmtId="4" fontId="0" fillId="4" borderId="12" xfId="0" applyNumberFormat="1" applyFill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7" fillId="4" borderId="14" xfId="0" applyFont="1" applyFill="1" applyBorder="1" applyAlignment="1">
      <alignment horizontal="right"/>
    </xf>
    <xf numFmtId="164" fontId="8" fillId="6" borderId="14" xfId="0" applyNumberFormat="1" applyFont="1" applyFill="1" applyBorder="1" applyAlignment="1"/>
    <xf numFmtId="0" fontId="7" fillId="4" borderId="15" xfId="0" applyFont="1" applyFill="1" applyBorder="1"/>
    <xf numFmtId="43" fontId="7" fillId="4" borderId="16" xfId="1" applyFont="1" applyFill="1" applyBorder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0" xfId="0" applyFont="1" applyFill="1" applyAlignment="1">
      <alignment horizontal="right" wrapText="1"/>
    </xf>
    <xf numFmtId="0" fontId="0" fillId="0" borderId="20" xfId="0" applyBorder="1" applyAlignment="1">
      <alignment horizontal="center" vertical="center"/>
    </xf>
    <xf numFmtId="0" fontId="0" fillId="4" borderId="5" xfId="0" applyFill="1" applyBorder="1" applyAlignment="1"/>
    <xf numFmtId="4" fontId="0" fillId="4" borderId="5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7" fillId="4" borderId="21" xfId="0" applyFont="1" applyFill="1" applyBorder="1" applyAlignment="1">
      <alignment horizontal="right"/>
    </xf>
    <xf numFmtId="164" fontId="8" fillId="5" borderId="14" xfId="0" applyNumberFormat="1" applyFont="1" applyFill="1" applyBorder="1" applyAlignment="1"/>
    <xf numFmtId="0" fontId="7" fillId="4" borderId="22" xfId="0" applyFont="1" applyFill="1" applyBorder="1"/>
    <xf numFmtId="43" fontId="7" fillId="4" borderId="23" xfId="1" applyFont="1" applyFill="1" applyBorder="1"/>
    <xf numFmtId="0" fontId="0" fillId="0" borderId="24" xfId="0" applyBorder="1" applyAlignment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4" borderId="27" xfId="0" applyFill="1" applyBorder="1" applyAlignment="1"/>
    <xf numFmtId="4" fontId="0" fillId="4" borderId="27" xfId="0" applyNumberFormat="1" applyFill="1" applyBorder="1" applyAlignment="1">
      <alignment vertical="center"/>
    </xf>
    <xf numFmtId="4" fontId="0" fillId="0" borderId="28" xfId="0" applyNumberFormat="1" applyBorder="1" applyAlignment="1">
      <alignment vertical="center"/>
    </xf>
    <xf numFmtId="4" fontId="0" fillId="5" borderId="29" xfId="0" applyNumberFormat="1" applyFill="1" applyBorder="1"/>
    <xf numFmtId="0" fontId="7" fillId="4" borderId="30" xfId="0" applyFont="1" applyFill="1" applyBorder="1"/>
    <xf numFmtId="43" fontId="7" fillId="4" borderId="31" xfId="1" applyFont="1" applyFill="1" applyBorder="1"/>
    <xf numFmtId="0" fontId="0" fillId="0" borderId="32" xfId="0" applyBorder="1" applyAlignment="1"/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164" fontId="8" fillId="6" borderId="15" xfId="0" applyNumberFormat="1" applyFont="1" applyFill="1" applyBorder="1" applyAlignment="1"/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164" fontId="8" fillId="5" borderId="15" xfId="0" applyNumberFormat="1" applyFont="1" applyFill="1" applyBorder="1" applyAlignment="1"/>
    <xf numFmtId="0" fontId="0" fillId="0" borderId="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/>
    <xf numFmtId="4" fontId="0" fillId="4" borderId="36" xfId="0" applyNumberFormat="1" applyFill="1" applyBorder="1" applyAlignment="1">
      <alignment vertical="center"/>
    </xf>
    <xf numFmtId="4" fontId="0" fillId="0" borderId="37" xfId="0" applyNumberFormat="1" applyBorder="1" applyAlignment="1">
      <alignment vertical="center"/>
    </xf>
    <xf numFmtId="4" fontId="0" fillId="5" borderId="30" xfId="0" applyNumberFormat="1" applyFill="1" applyBorder="1"/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0" fontId="0" fillId="0" borderId="20" xfId="0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0" fillId="0" borderId="35" xfId="0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4" borderId="15" xfId="0" applyFont="1" applyFill="1" applyBorder="1" applyAlignment="1">
      <alignment horizontal="right"/>
    </xf>
    <xf numFmtId="0" fontId="7" fillId="4" borderId="22" xfId="0" applyFont="1" applyFill="1" applyBorder="1" applyAlignment="1">
      <alignment horizontal="right"/>
    </xf>
    <xf numFmtId="0" fontId="7" fillId="4" borderId="30" xfId="0" applyFont="1" applyFill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34" xfId="0" applyFill="1" applyBorder="1" applyAlignment="1"/>
    <xf numFmtId="0" fontId="0" fillId="7" borderId="0" xfId="0" applyFill="1" applyBorder="1"/>
    <xf numFmtId="0" fontId="0" fillId="7" borderId="43" xfId="0" applyFill="1" applyBorder="1" applyAlignment="1"/>
    <xf numFmtId="0" fontId="0" fillId="7" borderId="41" xfId="0" applyFill="1" applyBorder="1" applyAlignment="1"/>
    <xf numFmtId="0" fontId="0" fillId="7" borderId="44" xfId="0" applyFill="1" applyBorder="1" applyAlignment="1"/>
    <xf numFmtId="4" fontId="0" fillId="8" borderId="12" xfId="0" applyNumberFormat="1" applyFill="1" applyBorder="1" applyAlignment="1">
      <alignment vertical="center"/>
    </xf>
    <xf numFmtId="0" fontId="0" fillId="0" borderId="26" xfId="0" applyBorder="1" applyAlignment="1">
      <alignment horizontal="center" vertical="center" wrapText="1"/>
    </xf>
    <xf numFmtId="4" fontId="0" fillId="8" borderId="27" xfId="0" applyNumberFormat="1" applyFill="1" applyBorder="1" applyAlignment="1">
      <alignment vertical="center"/>
    </xf>
    <xf numFmtId="0" fontId="0" fillId="7" borderId="1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4" fontId="0" fillId="8" borderId="36" xfId="0" applyNumberFormat="1" applyFill="1" applyBorder="1" applyAlignment="1">
      <alignment vertical="center"/>
    </xf>
    <xf numFmtId="0" fontId="11" fillId="9" borderId="45" xfId="0" applyNumberFormat="1" applyFont="1" applyFill="1" applyBorder="1" applyAlignment="1">
      <alignment horizontal="left" vertical="top" wrapText="1"/>
    </xf>
    <xf numFmtId="0" fontId="11" fillId="9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12" fillId="0" borderId="45" xfId="0" applyNumberFormat="1" applyFont="1" applyBorder="1" applyAlignment="1">
      <alignment horizontal="left" vertical="top" wrapText="1"/>
    </xf>
    <xf numFmtId="1" fontId="12" fillId="0" borderId="45" xfId="0" applyNumberFormat="1" applyFont="1" applyBorder="1" applyAlignment="1">
      <alignment horizontal="right" vertical="top" wrapText="1"/>
    </xf>
    <xf numFmtId="0" fontId="12" fillId="10" borderId="45" xfId="0" applyNumberFormat="1" applyFont="1" applyFill="1" applyBorder="1" applyAlignment="1">
      <alignment horizontal="left" vertical="top" wrapText="1"/>
    </xf>
    <xf numFmtId="4" fontId="12" fillId="0" borderId="45" xfId="0" applyNumberFormat="1" applyFont="1" applyBorder="1" applyAlignment="1">
      <alignment horizontal="right" vertical="top" wrapText="1"/>
    </xf>
    <xf numFmtId="4" fontId="12" fillId="0" borderId="0" xfId="0" applyNumberFormat="1" applyFont="1" applyBorder="1" applyAlignment="1">
      <alignment horizontal="right" vertical="top" wrapText="1"/>
    </xf>
    <xf numFmtId="0" fontId="0" fillId="10" borderId="0" xfId="0" applyFill="1"/>
    <xf numFmtId="2" fontId="12" fillId="10" borderId="45" xfId="0" applyNumberFormat="1" applyFont="1" applyFill="1" applyBorder="1" applyAlignment="1">
      <alignment horizontal="right" vertical="top" wrapText="1"/>
    </xf>
    <xf numFmtId="2" fontId="12" fillId="10" borderId="0" xfId="0" applyNumberFormat="1" applyFont="1" applyFill="1" applyBorder="1" applyAlignment="1">
      <alignment horizontal="right" vertical="top" wrapText="1"/>
    </xf>
    <xf numFmtId="4" fontId="12" fillId="10" borderId="45" xfId="0" applyNumberFormat="1" applyFont="1" applyFill="1" applyBorder="1" applyAlignment="1">
      <alignment horizontal="right" vertical="top" wrapText="1"/>
    </xf>
    <xf numFmtId="2" fontId="12" fillId="11" borderId="0" xfId="0" applyNumberFormat="1" applyFont="1" applyFill="1" applyBorder="1" applyAlignment="1">
      <alignment horizontal="right" vertical="top" wrapText="1"/>
    </xf>
    <xf numFmtId="2" fontId="12" fillId="0" borderId="45" xfId="0" applyNumberFormat="1" applyFont="1" applyBorder="1" applyAlignment="1">
      <alignment horizontal="right" vertical="top" wrapText="1"/>
    </xf>
    <xf numFmtId="2" fontId="12" fillId="0" borderId="0" xfId="0" applyNumberFormat="1" applyFont="1" applyBorder="1" applyAlignment="1">
      <alignment horizontal="right" vertical="top" wrapText="1"/>
    </xf>
  </cellXfs>
  <cellStyles count="3">
    <cellStyle name="Обычный" xfId="0" builtinId="0"/>
    <cellStyle name="Финансовый" xfId="1" builtinId="3"/>
    <cellStyle name="Хороший" xfId="2" builtinId="26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7;&#1048;-&#1089;&#1074;&#1072;&#1088;&#1082;&#1072;%20-%203%20(&#1085;&#1077;&#1090;%20&#1079;&#1072;&#1097;&#1080;&#1090;&#1099;)%20&#8212;%2013.05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толавка"/>
      <sheetName val="ТарифыСп"/>
      <sheetName val="ТарифыС"/>
    </sheetNames>
    <sheetDataSet>
      <sheetData sheetId="0"/>
      <sheetData sheetId="1"/>
      <sheetData sheetId="2">
        <row r="4">
          <cell r="I4" t="str">
            <v>Тариф</v>
          </cell>
          <cell r="J4" t="str">
            <v>НРВ</v>
          </cell>
        </row>
        <row r="5">
          <cell r="I5">
            <v>2736</v>
          </cell>
          <cell r="O5" t="str">
            <v>Автомастерская7Газонсваркаминимальная</v>
          </cell>
        </row>
        <row r="6">
          <cell r="I6">
            <v>323</v>
          </cell>
          <cell r="O6" t="str">
            <v>Автомастерская7Газонраспиловкаминимальная</v>
          </cell>
        </row>
        <row r="7">
          <cell r="I7">
            <v>2345</v>
          </cell>
          <cell r="O7" t="str">
            <v>Автомастерская6Газонсваркаминимальная</v>
          </cell>
        </row>
        <row r="8">
          <cell r="I8">
            <v>277</v>
          </cell>
          <cell r="O8" t="str">
            <v>Автомастерская6Газонраспиловкаминимальная</v>
          </cell>
        </row>
        <row r="9">
          <cell r="I9">
            <v>2193</v>
          </cell>
          <cell r="O9" t="str">
            <v>Автомастерская5Газонсваркаминимальная</v>
          </cell>
        </row>
        <row r="10">
          <cell r="I10">
            <v>248</v>
          </cell>
          <cell r="O10" t="str">
            <v>Автомастерская5Газонраспиловкаминимальная</v>
          </cell>
        </row>
        <row r="11">
          <cell r="I11">
            <v>1999</v>
          </cell>
          <cell r="O11" t="str">
            <v>Автомастерская4Газонсваркаминимальная</v>
          </cell>
        </row>
        <row r="12">
          <cell r="I12">
            <v>218</v>
          </cell>
          <cell r="O12" t="str">
            <v>Автомастерская4Газонраспиловкаминимальная</v>
          </cell>
        </row>
        <row r="13">
          <cell r="I13">
            <v>1880</v>
          </cell>
          <cell r="O13" t="str">
            <v>Автомастерская3Газонсваркаминимальная</v>
          </cell>
        </row>
        <row r="14">
          <cell r="I14">
            <v>218</v>
          </cell>
          <cell r="O14" t="str">
            <v>Автомастерская3Газонраспиловкаминимальная</v>
          </cell>
        </row>
        <row r="15">
          <cell r="I15">
            <v>1880</v>
          </cell>
          <cell r="O15" t="str">
            <v>Автомастерская2Газонсваркаминимальная</v>
          </cell>
        </row>
        <row r="16">
          <cell r="I16">
            <v>2511</v>
          </cell>
          <cell r="O16" t="str">
            <v>Автолавка7Газельсваркаминимальная</v>
          </cell>
        </row>
        <row r="17">
          <cell r="I17">
            <v>348</v>
          </cell>
          <cell r="O17" t="str">
            <v>Автолавка7Газельраспиловкаминимальная</v>
          </cell>
        </row>
        <row r="18">
          <cell r="I18">
            <v>2151</v>
          </cell>
          <cell r="O18" t="str">
            <v>Автолавка6Газельсваркаминимальная</v>
          </cell>
        </row>
        <row r="19">
          <cell r="I19">
            <v>298</v>
          </cell>
          <cell r="O19" t="str">
            <v>Автолавка6Газельраспиловкаминимальная</v>
          </cell>
        </row>
        <row r="20">
          <cell r="I20">
            <v>30.74</v>
          </cell>
          <cell r="J20">
            <v>9</v>
          </cell>
          <cell r="O20" t="str">
            <v>АвтолавкаГазельсваркаКаркас под витрины</v>
          </cell>
        </row>
        <row r="21">
          <cell r="I21">
            <v>41.87</v>
          </cell>
          <cell r="J21">
            <v>8</v>
          </cell>
          <cell r="O21" t="str">
            <v>АвтолавкаГазельраспиловкаКаркас под витрины</v>
          </cell>
        </row>
        <row r="22">
          <cell r="I22">
            <v>41.87</v>
          </cell>
          <cell r="J22">
            <v>8</v>
          </cell>
          <cell r="O22" t="str">
            <v>АвтолавкаГазельсваркаКаркас под холодильник</v>
          </cell>
        </row>
        <row r="23">
          <cell r="I23">
            <v>30.74</v>
          </cell>
          <cell r="J23">
            <v>9</v>
          </cell>
          <cell r="O23" t="str">
            <v>АвтолавкаГазельраспиловкаКаркас под холодильник</v>
          </cell>
        </row>
        <row r="24">
          <cell r="I24">
            <v>78.72</v>
          </cell>
          <cell r="J24">
            <v>22</v>
          </cell>
          <cell r="O24" t="str">
            <v>АвтолавкаГазельсваркаКаркасы ящиков и люк под генератор</v>
          </cell>
        </row>
        <row r="25">
          <cell r="I25">
            <v>146.53</v>
          </cell>
          <cell r="J25">
            <v>28</v>
          </cell>
          <cell r="O25" t="str">
            <v>АвтолавкаГазельраспиловкаКаркасы ящиков и люк под генератор</v>
          </cell>
        </row>
        <row r="26">
          <cell r="I26">
            <v>18.32</v>
          </cell>
          <cell r="J26">
            <v>4</v>
          </cell>
          <cell r="O26" t="str">
            <v>АвтолавкаГазельсваркакронштейнов фонарей</v>
          </cell>
        </row>
        <row r="27">
          <cell r="I27">
            <v>386.39</v>
          </cell>
          <cell r="J27">
            <v>73.8</v>
          </cell>
          <cell r="O27" t="str">
            <v>Автолавка5Газельсваркаоснование</v>
          </cell>
        </row>
        <row r="28">
          <cell r="I28">
            <v>41.87</v>
          </cell>
          <cell r="J28">
            <v>8</v>
          </cell>
          <cell r="O28" t="str">
            <v>Автолавка5Газельсваркадверной проём</v>
          </cell>
        </row>
        <row r="29">
          <cell r="I29">
            <v>35.24</v>
          </cell>
          <cell r="J29">
            <v>12</v>
          </cell>
          <cell r="O29" t="str">
            <v xml:space="preserve">Автолавка5ГазельсверлениеСверление портала задних дверей и боковой защиты </v>
          </cell>
        </row>
        <row r="30">
          <cell r="I30">
            <v>29.66</v>
          </cell>
          <cell r="J30">
            <v>5.6</v>
          </cell>
          <cell r="O30" t="str">
            <v>Автолавка5Газельсваркапротивоподкатный брус</v>
          </cell>
        </row>
        <row r="31">
          <cell r="I31">
            <v>54.95</v>
          </cell>
          <cell r="J31">
            <v>10.5</v>
          </cell>
          <cell r="O31" t="str">
            <v>Автолавка5Газельсваркабоковой проём створки</v>
          </cell>
        </row>
        <row r="32">
          <cell r="I32">
            <v>112.08</v>
          </cell>
          <cell r="J32">
            <v>21.4</v>
          </cell>
          <cell r="O32" t="str">
            <v>Автолавка5Газельсваркапола</v>
          </cell>
        </row>
        <row r="33">
          <cell r="I33">
            <v>125.6</v>
          </cell>
          <cell r="J33">
            <v>24</v>
          </cell>
          <cell r="O33" t="str">
            <v>Автолавка5Газельсварка панелей козырьков</v>
          </cell>
        </row>
        <row r="34">
          <cell r="I34">
            <v>287.52999999999997</v>
          </cell>
          <cell r="J34">
            <v>80</v>
          </cell>
          <cell r="O34" t="str">
            <v>Автолавка5Газельраспиловкаминимальная</v>
          </cell>
        </row>
        <row r="35">
          <cell r="I35">
            <v>376.8</v>
          </cell>
          <cell r="J35">
            <v>72</v>
          </cell>
          <cell r="O35" t="str">
            <v>Автолавка4Газельсваркаоснование</v>
          </cell>
        </row>
        <row r="36">
          <cell r="I36">
            <v>41.87</v>
          </cell>
          <cell r="J36">
            <v>8</v>
          </cell>
          <cell r="O36" t="str">
            <v>Автолавка4Газельсваркадверной проём</v>
          </cell>
        </row>
        <row r="37">
          <cell r="I37">
            <v>74.89</v>
          </cell>
          <cell r="J37">
            <v>25.5</v>
          </cell>
          <cell r="O37" t="str">
            <v xml:space="preserve">Автолавка4ГазельсверлениеСверление портала задних дверей и боковой защиты </v>
          </cell>
        </row>
        <row r="38">
          <cell r="I38">
            <v>29.66</v>
          </cell>
          <cell r="J38">
            <v>5.6</v>
          </cell>
          <cell r="O38" t="str">
            <v>Автолавка4Газельсваркапротивоподкатный брус</v>
          </cell>
        </row>
        <row r="39">
          <cell r="I39">
            <v>54.95</v>
          </cell>
          <cell r="J39">
            <v>10.5</v>
          </cell>
          <cell r="O39" t="str">
            <v>Автолавка4Газельсваркабоковой проём створки</v>
          </cell>
        </row>
        <row r="40">
          <cell r="I40">
            <v>125.6</v>
          </cell>
          <cell r="J40">
            <v>24</v>
          </cell>
          <cell r="O40" t="str">
            <v>Автолавка4Газельсварка панелей козырьков</v>
          </cell>
        </row>
        <row r="41">
          <cell r="I41">
            <v>224.23</v>
          </cell>
          <cell r="J41">
            <v>62</v>
          </cell>
          <cell r="O41" t="str">
            <v>Автолавка4Газельраспиловкаминимальная</v>
          </cell>
        </row>
        <row r="42">
          <cell r="I42">
            <v>358.48</v>
          </cell>
          <cell r="J42">
            <v>68.599999999999994</v>
          </cell>
          <cell r="O42" t="str">
            <v>Автолавка3Газельсваркаоснование</v>
          </cell>
        </row>
        <row r="43">
          <cell r="I43">
            <v>41.87</v>
          </cell>
          <cell r="J43">
            <v>8</v>
          </cell>
          <cell r="O43" t="str">
            <v>Автолавка3Газельсваркадверной проём</v>
          </cell>
        </row>
        <row r="44">
          <cell r="I44">
            <v>74.89</v>
          </cell>
          <cell r="J44">
            <v>25.5</v>
          </cell>
          <cell r="O44" t="str">
            <v xml:space="preserve">Автолавка3ГазельсверлениеСверление портала задних дверей и боковой защиты </v>
          </cell>
        </row>
        <row r="45">
          <cell r="I45">
            <v>29.66</v>
          </cell>
          <cell r="J45">
            <v>5.6</v>
          </cell>
          <cell r="O45" t="str">
            <v>Автолавка3Газельсваркапротивоподкатный брус</v>
          </cell>
        </row>
        <row r="46">
          <cell r="I46">
            <v>31.84</v>
          </cell>
          <cell r="J46">
            <v>6</v>
          </cell>
          <cell r="O46" t="str">
            <v>Автолавка3Газельсваркабоковой проём створки</v>
          </cell>
        </row>
        <row r="47">
          <cell r="I47">
            <v>125.6</v>
          </cell>
          <cell r="J47">
            <v>24</v>
          </cell>
          <cell r="O47" t="str">
            <v>Автолавка3Газельсварка панелей козырьков</v>
          </cell>
        </row>
        <row r="48">
          <cell r="I48">
            <v>193.37</v>
          </cell>
          <cell r="J48">
            <v>53</v>
          </cell>
          <cell r="O48" t="str">
            <v>Автолавка3Газельраспиловкаминимальная</v>
          </cell>
        </row>
        <row r="49">
          <cell r="I49">
            <v>1523</v>
          </cell>
          <cell r="O49" t="str">
            <v>Автолавка2Газельсваркаминимальная</v>
          </cell>
        </row>
        <row r="50">
          <cell r="I50">
            <v>190</v>
          </cell>
          <cell r="O50" t="str">
            <v>Автолавка2Газельраспиловкаминимальная</v>
          </cell>
        </row>
        <row r="51">
          <cell r="I51">
            <v>2736</v>
          </cell>
          <cell r="O51" t="str">
            <v>Автолавка7Газонсваркаминимальная</v>
          </cell>
        </row>
        <row r="52">
          <cell r="I52">
            <v>323</v>
          </cell>
          <cell r="O52" t="str">
            <v>Автолавка7Газонраспиловкаминимальная</v>
          </cell>
        </row>
        <row r="53">
          <cell r="I53">
            <v>2345</v>
          </cell>
          <cell r="O53" t="str">
            <v>Автолавка6Газонсваркаминимальная</v>
          </cell>
        </row>
        <row r="54">
          <cell r="I54">
            <v>277</v>
          </cell>
          <cell r="O54" t="str">
            <v>Автолавка6Газонраспиловкаминимальная</v>
          </cell>
        </row>
        <row r="55">
          <cell r="I55">
            <v>2193</v>
          </cell>
          <cell r="O55" t="str">
            <v>Автолавка5Газонсваркаминимальная</v>
          </cell>
        </row>
        <row r="56">
          <cell r="I56">
            <v>248</v>
          </cell>
          <cell r="O56" t="str">
            <v>Автолавка5Газонраспиловкаминимальная</v>
          </cell>
        </row>
        <row r="57">
          <cell r="I57">
            <v>1999</v>
          </cell>
          <cell r="O57" t="str">
            <v>Автолавка4Газонсваркаминимальная</v>
          </cell>
        </row>
        <row r="58">
          <cell r="I58">
            <v>218</v>
          </cell>
          <cell r="O58" t="str">
            <v>Автолавка4Газонраспиловкаминимальная</v>
          </cell>
        </row>
        <row r="59">
          <cell r="I59">
            <v>1880</v>
          </cell>
          <cell r="O59" t="str">
            <v>Автолавка3Газонсваркаминимальная</v>
          </cell>
        </row>
        <row r="60">
          <cell r="I60">
            <v>218</v>
          </cell>
          <cell r="O60" t="str">
            <v>Автолавка3Газонраспиловкаминимальная</v>
          </cell>
        </row>
        <row r="61">
          <cell r="I61">
            <v>1880</v>
          </cell>
          <cell r="O61" t="str">
            <v>Автолавка2Газонсваркаминимальная</v>
          </cell>
        </row>
        <row r="62">
          <cell r="I62">
            <v>3256</v>
          </cell>
          <cell r="O62" t="str">
            <v>Фургон хлебный изотерм7Газонсваркаминимальная</v>
          </cell>
        </row>
        <row r="63">
          <cell r="I63">
            <v>221</v>
          </cell>
          <cell r="O63" t="str">
            <v>Фургон хлебный изотерм7Газонраспиловкаминимальная</v>
          </cell>
        </row>
        <row r="64">
          <cell r="I64">
            <v>3256</v>
          </cell>
          <cell r="O64" t="str">
            <v>Фургон хлебный изотерм6Газонсваркаминимальная</v>
          </cell>
        </row>
        <row r="65">
          <cell r="I65">
            <v>221</v>
          </cell>
          <cell r="O65" t="str">
            <v>Фургон хлебный изотерм6Газонраспиловкаминимальная</v>
          </cell>
        </row>
        <row r="66">
          <cell r="I66">
            <v>2713</v>
          </cell>
          <cell r="O66" t="str">
            <v>Фургон хлебный изотерм5Газонсваркаминимальная</v>
          </cell>
        </row>
        <row r="67">
          <cell r="I67">
            <v>184</v>
          </cell>
          <cell r="O67" t="str">
            <v>Фургон хлебный изотерм5Газонраспиловкаминимальная</v>
          </cell>
        </row>
        <row r="68">
          <cell r="I68">
            <v>2713</v>
          </cell>
          <cell r="O68" t="str">
            <v>Фургон хлебный изотерм4Газонсваркаминимальная</v>
          </cell>
        </row>
        <row r="69">
          <cell r="I69">
            <v>184</v>
          </cell>
          <cell r="O69" t="str">
            <v>Фургон хлебный изотерм4Газонраспиловкаминимальная</v>
          </cell>
        </row>
        <row r="70">
          <cell r="I70">
            <v>2400</v>
          </cell>
          <cell r="O70" t="str">
            <v>Фургон хлебный изотерм3Газонсваркаминимальная</v>
          </cell>
        </row>
        <row r="71">
          <cell r="I71">
            <v>155</v>
          </cell>
          <cell r="O71" t="str">
            <v>Фургон хлебный изотерм3Газонраспиловкаминимальная</v>
          </cell>
        </row>
        <row r="72">
          <cell r="I72">
            <v>2400</v>
          </cell>
          <cell r="O72" t="str">
            <v>Фургон хлебный изотерм2Газонсваркаминимальная</v>
          </cell>
        </row>
        <row r="73">
          <cell r="I73">
            <v>155</v>
          </cell>
          <cell r="O73" t="str">
            <v>Фургон хлебный изотерм2Газонраспиловкаминимальная</v>
          </cell>
        </row>
        <row r="74">
          <cell r="I74">
            <v>2268</v>
          </cell>
          <cell r="O74" t="str">
            <v>Тушевоз7Газонсваркаминимальная</v>
          </cell>
        </row>
        <row r="75">
          <cell r="I75">
            <v>249</v>
          </cell>
          <cell r="O75" t="str">
            <v>Тушевоз7Газонраспиловкаминимальная</v>
          </cell>
        </row>
        <row r="76">
          <cell r="I76">
            <v>2073</v>
          </cell>
          <cell r="O76" t="str">
            <v>Тушевоз6Газонсваркаминимальная</v>
          </cell>
        </row>
        <row r="77">
          <cell r="I77">
            <v>217</v>
          </cell>
          <cell r="O77" t="str">
            <v>Тушевоз6Газонраспиловкаминимальная</v>
          </cell>
        </row>
        <row r="78">
          <cell r="I78">
            <v>1880</v>
          </cell>
          <cell r="O78" t="str">
            <v>Тушевоз5Газонсваркаминимальная</v>
          </cell>
        </row>
        <row r="79">
          <cell r="I79">
            <v>184</v>
          </cell>
          <cell r="O79" t="str">
            <v>Тушевоз5Газонраспиловкаминимальная</v>
          </cell>
        </row>
        <row r="80">
          <cell r="I80">
            <v>1633</v>
          </cell>
          <cell r="O80" t="str">
            <v>Тушевоз4Газонсваркаминимальная</v>
          </cell>
        </row>
        <row r="81">
          <cell r="I81">
            <v>152</v>
          </cell>
          <cell r="O81" t="str">
            <v>Тушевоз4Газонраспиловкаминимальная</v>
          </cell>
        </row>
        <row r="82">
          <cell r="I82">
            <v>1556</v>
          </cell>
          <cell r="O82" t="str">
            <v>Тушевоз3Газонсваркаминимальная</v>
          </cell>
        </row>
        <row r="83">
          <cell r="I83">
            <v>119</v>
          </cell>
          <cell r="O83" t="str">
            <v>Тушевоз3Газонраспиловкаминимальная</v>
          </cell>
        </row>
        <row r="84">
          <cell r="I84">
            <v>1556</v>
          </cell>
          <cell r="O84" t="str">
            <v>Тушевоз2Газонсваркаминимальная</v>
          </cell>
        </row>
        <row r="85">
          <cell r="I85">
            <v>3256</v>
          </cell>
          <cell r="O85" t="str">
            <v>Водовоз7Газонсваркаминимальная</v>
          </cell>
        </row>
        <row r="86">
          <cell r="I86">
            <v>322</v>
          </cell>
          <cell r="O86" t="str">
            <v>Водовоз7Газонраспиловкаминимальная</v>
          </cell>
        </row>
        <row r="87">
          <cell r="I87">
            <v>3256</v>
          </cell>
          <cell r="O87" t="str">
            <v>Водовоз6Газонсваркаминимальная</v>
          </cell>
        </row>
        <row r="88">
          <cell r="I88">
            <v>276</v>
          </cell>
          <cell r="O88" t="str">
            <v>Водовоз6Газонраспиловкаминимальная</v>
          </cell>
        </row>
        <row r="89">
          <cell r="I89">
            <v>2713</v>
          </cell>
          <cell r="O89" t="str">
            <v>Водовоз5Газонсваркаминимальная</v>
          </cell>
        </row>
        <row r="90">
          <cell r="I90">
            <v>229</v>
          </cell>
          <cell r="O90" t="str">
            <v>Водовоз5Газонраспиловкаминимальная</v>
          </cell>
        </row>
        <row r="91">
          <cell r="I91">
            <v>2713</v>
          </cell>
          <cell r="O91" t="str">
            <v>Водовоз4Газонсваркаминимальная</v>
          </cell>
        </row>
        <row r="92">
          <cell r="I92">
            <v>184</v>
          </cell>
          <cell r="O92" t="str">
            <v>Водовоз4Газонраспиловкаминимальная</v>
          </cell>
        </row>
        <row r="93">
          <cell r="I93">
            <v>2400</v>
          </cell>
          <cell r="O93" t="str">
            <v>Водовоз3Газонсваркаминимальная</v>
          </cell>
        </row>
        <row r="94">
          <cell r="I94">
            <v>155</v>
          </cell>
          <cell r="O94" t="str">
            <v>Водовоз3Газонраспиловкаминимальная</v>
          </cell>
        </row>
        <row r="95">
          <cell r="I95">
            <v>2400</v>
          </cell>
          <cell r="O95" t="str">
            <v>Водовоз2Газонсваркаминимальная</v>
          </cell>
        </row>
        <row r="96">
          <cell r="I96">
            <v>155</v>
          </cell>
          <cell r="O96" t="str">
            <v>Водовоз2Газонраспиловкаминимальная</v>
          </cell>
        </row>
        <row r="97">
          <cell r="I97">
            <v>3550</v>
          </cell>
          <cell r="O97" t="str">
            <v>Прицеп фургон7Газонсварка</v>
          </cell>
        </row>
        <row r="98">
          <cell r="I98">
            <v>2268</v>
          </cell>
          <cell r="O98" t="str">
            <v>Прицеп фургон7Газонсваркаминимальная</v>
          </cell>
        </row>
        <row r="99">
          <cell r="I99">
            <v>298</v>
          </cell>
          <cell r="O99" t="str">
            <v>Прицеп фургон7Газонраспиловка</v>
          </cell>
        </row>
        <row r="100">
          <cell r="I100">
            <v>298</v>
          </cell>
          <cell r="O100" t="str">
            <v>Прицеп фургон7Газонраспиловкаминимальная</v>
          </cell>
        </row>
        <row r="101">
          <cell r="I101">
            <v>3043</v>
          </cell>
          <cell r="O101" t="str">
            <v>Прицеп фургон6Газонсварка</v>
          </cell>
        </row>
        <row r="102">
          <cell r="I102">
            <v>2073</v>
          </cell>
          <cell r="O102" t="str">
            <v>Прицеп фургон6Газонсваркаминимальная</v>
          </cell>
        </row>
        <row r="103">
          <cell r="I103">
            <v>266</v>
          </cell>
          <cell r="O103" t="str">
            <v>Прицеп фургон6Газонраспиловка</v>
          </cell>
        </row>
        <row r="104">
          <cell r="I104">
            <v>266</v>
          </cell>
          <cell r="O104" t="str">
            <v>Прицеп фургон6Газонраспиловкаминимальная</v>
          </cell>
        </row>
        <row r="105">
          <cell r="I105">
            <v>2535</v>
          </cell>
          <cell r="O105" t="str">
            <v>Прицеп фургон5Газонсварка</v>
          </cell>
        </row>
        <row r="106">
          <cell r="I106">
            <v>1880</v>
          </cell>
          <cell r="O106" t="str">
            <v>Прицеп фургон5Газонсваркаминимальная</v>
          </cell>
        </row>
        <row r="107">
          <cell r="I107">
            <v>219</v>
          </cell>
          <cell r="O107" t="str">
            <v>Прицеп фургон5Газонраспиловка</v>
          </cell>
        </row>
        <row r="108">
          <cell r="I108">
            <v>219</v>
          </cell>
          <cell r="O108" t="str">
            <v>Прицеп фургон5Газонраспиловкаминимальная</v>
          </cell>
        </row>
        <row r="109">
          <cell r="I109">
            <v>2028</v>
          </cell>
          <cell r="O109" t="str">
            <v>Прицеп фургон4Газонсварка</v>
          </cell>
        </row>
        <row r="110">
          <cell r="I110">
            <v>1633</v>
          </cell>
          <cell r="O110" t="str">
            <v>Прицеп фургон4Газонсваркаминимальная</v>
          </cell>
        </row>
        <row r="111">
          <cell r="I111">
            <v>184</v>
          </cell>
          <cell r="O111" t="str">
            <v>Прицеп фургон4Газонраспиловка</v>
          </cell>
        </row>
        <row r="112">
          <cell r="I112">
            <v>184</v>
          </cell>
          <cell r="O112" t="str">
            <v>Прицеп фургон4Газонраспиловкаминимальная</v>
          </cell>
        </row>
        <row r="113">
          <cell r="I113">
            <v>1521</v>
          </cell>
          <cell r="O113" t="str">
            <v>Прицеп фургон3Газонсварка</v>
          </cell>
        </row>
        <row r="114">
          <cell r="I114">
            <v>1556</v>
          </cell>
          <cell r="O114" t="str">
            <v>Прицеп фургон3Газонсваркаминимальная</v>
          </cell>
        </row>
        <row r="115">
          <cell r="I115">
            <v>184</v>
          </cell>
          <cell r="O115" t="str">
            <v>Прицеп фургон3Газонраспиловка</v>
          </cell>
        </row>
        <row r="116">
          <cell r="I116">
            <v>152</v>
          </cell>
          <cell r="O116" t="str">
            <v>Прицеп фургон3Газонраспиловкаминимальная</v>
          </cell>
        </row>
        <row r="117">
          <cell r="I117">
            <v>1556</v>
          </cell>
          <cell r="O117" t="str">
            <v>Прицеп фургон2Газонсваркаминимальная</v>
          </cell>
        </row>
        <row r="118">
          <cell r="I118">
            <v>3256</v>
          </cell>
          <cell r="O118" t="str">
            <v>Фургон хлебный сэндвич7Газонсваркаминимальная</v>
          </cell>
        </row>
        <row r="119">
          <cell r="I119">
            <v>221</v>
          </cell>
          <cell r="O119" t="str">
            <v>Фургон хлебный сэндвич7Газонраспиловкаминимальная</v>
          </cell>
        </row>
        <row r="120">
          <cell r="I120">
            <v>3256</v>
          </cell>
          <cell r="O120" t="str">
            <v>Фургон хлебный сэндвич6Газонсваркаминимальная</v>
          </cell>
        </row>
        <row r="121">
          <cell r="I121">
            <v>221</v>
          </cell>
          <cell r="O121" t="str">
            <v>Фургон хлебный сэндвич6Газонраспиловкаминимальная</v>
          </cell>
        </row>
        <row r="122">
          <cell r="I122">
            <v>2713</v>
          </cell>
          <cell r="O122" t="str">
            <v>Фургон хлебный сэндвич5Газонсваркаминимальная</v>
          </cell>
        </row>
        <row r="123">
          <cell r="I123">
            <v>184</v>
          </cell>
          <cell r="O123" t="str">
            <v>Фургон хлебный сэндвич5Газонраспиловкаминимальная</v>
          </cell>
        </row>
        <row r="124">
          <cell r="I124">
            <v>621.02</v>
          </cell>
          <cell r="J124">
            <v>118.6</v>
          </cell>
          <cell r="O124" t="str">
            <v>Фургон хлебный сэндвич4Газонсваркаоснование</v>
          </cell>
        </row>
        <row r="125">
          <cell r="I125">
            <v>352.38</v>
          </cell>
          <cell r="J125">
            <v>68</v>
          </cell>
          <cell r="O125" t="str">
            <v>Фургон хлебный сэндвич4ГазонсваркаПередняя, задняя и боковая левая панели</v>
          </cell>
        </row>
        <row r="126">
          <cell r="I126">
            <v>136.07</v>
          </cell>
          <cell r="J126">
            <v>26</v>
          </cell>
          <cell r="O126" t="str">
            <v>Фургон хлебный сэндвич4Газонсваркапол</v>
          </cell>
        </row>
        <row r="127">
          <cell r="I127">
            <v>29.66</v>
          </cell>
          <cell r="J127">
            <v>3</v>
          </cell>
          <cell r="O127" t="str">
            <v>Фургон хлебный сэндвич4Газонсварказащита</v>
          </cell>
        </row>
        <row r="128">
          <cell r="I128">
            <v>125.6</v>
          </cell>
          <cell r="J128">
            <v>12</v>
          </cell>
          <cell r="O128" t="str">
            <v>Фургон хлебный сэндвич4Газонсваркадверной проём</v>
          </cell>
        </row>
        <row r="129">
          <cell r="I129">
            <v>47.1</v>
          </cell>
          <cell r="J129">
            <v>9</v>
          </cell>
          <cell r="O129" t="str">
            <v>Фургон хлебный сэндвич4Газонсваркакрыша</v>
          </cell>
        </row>
        <row r="130">
          <cell r="I130">
            <v>722</v>
          </cell>
          <cell r="J130">
            <v>69</v>
          </cell>
          <cell r="O130" t="str">
            <v>Фургон хлебный сэндвич4Газонсваркафермы</v>
          </cell>
        </row>
        <row r="131">
          <cell r="I131">
            <v>11.74</v>
          </cell>
          <cell r="J131">
            <v>4</v>
          </cell>
          <cell r="O131" t="str">
            <v xml:space="preserve">Фургон хлебный сэндвич4ГазонсверлениеСверление портала задних дверей и боковой защиты </v>
          </cell>
        </row>
        <row r="132">
          <cell r="I132">
            <v>100.48</v>
          </cell>
          <cell r="J132">
            <v>19.2</v>
          </cell>
          <cell r="O132" t="str">
            <v>Фургон хлебный сэндвич4Газонсваркакронштейны боковой защиты</v>
          </cell>
        </row>
        <row r="133">
          <cell r="I133">
            <v>405.88</v>
          </cell>
          <cell r="J133">
            <v>112</v>
          </cell>
          <cell r="O133" t="str">
            <v>Фургон хлебный сэндвич4Газонраспиловкаминимальная</v>
          </cell>
        </row>
        <row r="134">
          <cell r="I134">
            <v>2400</v>
          </cell>
          <cell r="O134" t="str">
            <v>Фургон хлебный сэндвич3Газонсваркаминимальная</v>
          </cell>
        </row>
        <row r="135">
          <cell r="I135">
            <v>155</v>
          </cell>
          <cell r="O135" t="str">
            <v>Фургон хлебный сэндвич3Газонраспиловкаминимальная</v>
          </cell>
        </row>
        <row r="136">
          <cell r="I136">
            <v>2400</v>
          </cell>
          <cell r="O136" t="str">
            <v>Фургон хлебный сэндвич2Газонсваркаминимальная</v>
          </cell>
        </row>
        <row r="137">
          <cell r="I137">
            <v>155</v>
          </cell>
          <cell r="O137" t="str">
            <v>Фургон хлебный сэндвич2Газонраспиловкаминимальная</v>
          </cell>
        </row>
        <row r="138">
          <cell r="I138">
            <v>1074.3399999999999</v>
          </cell>
          <cell r="J138">
            <v>102.6</v>
          </cell>
          <cell r="O138" t="str">
            <v>Фургон б/к 7Газонсваркаоснование</v>
          </cell>
        </row>
        <row r="139">
          <cell r="I139">
            <v>62.8</v>
          </cell>
          <cell r="J139">
            <v>24</v>
          </cell>
          <cell r="O139" t="str">
            <v>Фургон б/к 7Газонсваркадверной проём</v>
          </cell>
        </row>
        <row r="140">
          <cell r="I140">
            <v>219.8</v>
          </cell>
          <cell r="J140">
            <v>42</v>
          </cell>
          <cell r="O140" t="str">
            <v>Фургон б/к 7Газонсваркапол</v>
          </cell>
        </row>
        <row r="141">
          <cell r="I141">
            <v>150.72</v>
          </cell>
          <cell r="J141">
            <v>28.8</v>
          </cell>
          <cell r="O141" t="str">
            <v>Фургон б/к 7Газонсваркакронштейны боковой защиты</v>
          </cell>
        </row>
        <row r="142">
          <cell r="I142">
            <v>81.25</v>
          </cell>
          <cell r="J142">
            <v>28</v>
          </cell>
          <cell r="O142" t="str">
            <v xml:space="preserve">Фургон б/к 7ГазонсверлениеСверление портала задних дверей и боковой защиты </v>
          </cell>
        </row>
        <row r="143">
          <cell r="I143">
            <v>315.07</v>
          </cell>
          <cell r="J143">
            <v>87</v>
          </cell>
          <cell r="O143" t="str">
            <v>Фургон б/к 7Газонраспиловкаминимальная</v>
          </cell>
        </row>
        <row r="144">
          <cell r="I144">
            <v>842.57</v>
          </cell>
          <cell r="J144">
            <v>161</v>
          </cell>
          <cell r="O144" t="str">
            <v>Фургон б/к 6Газонсваркаоснование</v>
          </cell>
        </row>
        <row r="145">
          <cell r="I145">
            <v>62.8</v>
          </cell>
          <cell r="J145">
            <v>24</v>
          </cell>
          <cell r="O145" t="str">
            <v>Фургон б/к 6Газонсваркадверной проём</v>
          </cell>
        </row>
        <row r="146">
          <cell r="I146">
            <v>219.8</v>
          </cell>
          <cell r="J146">
            <v>42</v>
          </cell>
          <cell r="O146" t="str">
            <v>Фургон б/к 6Газонсваркапол</v>
          </cell>
        </row>
        <row r="147">
          <cell r="I147">
            <v>150.72</v>
          </cell>
          <cell r="J147">
            <v>28.8</v>
          </cell>
          <cell r="O147" t="str">
            <v>Фургон б/к 6Газонсваркакронштейны боковой защиты</v>
          </cell>
        </row>
        <row r="148">
          <cell r="I148">
            <v>81.25</v>
          </cell>
          <cell r="J148">
            <v>28</v>
          </cell>
          <cell r="O148" t="str">
            <v xml:space="preserve">Фургон б/к 6ГазонсверлениеСверление портала задних дверей и боковой защиты </v>
          </cell>
        </row>
        <row r="149">
          <cell r="I149">
            <v>264.62</v>
          </cell>
          <cell r="J149">
            <v>73</v>
          </cell>
          <cell r="O149" t="str">
            <v>Фургон б/к 6Газонраспиловкаминимальная</v>
          </cell>
        </row>
        <row r="150">
          <cell r="I150">
            <v>660.8</v>
          </cell>
          <cell r="J150">
            <v>126.2</v>
          </cell>
          <cell r="O150" t="str">
            <v>Фургон б/к 5Газонсваркаоснование</v>
          </cell>
        </row>
        <row r="151">
          <cell r="I151">
            <v>62.8</v>
          </cell>
          <cell r="J151">
            <v>24</v>
          </cell>
          <cell r="O151" t="str">
            <v>Фургон б/к 5Газонсваркадверной проём</v>
          </cell>
        </row>
        <row r="152">
          <cell r="I152">
            <v>219.8</v>
          </cell>
          <cell r="J152">
            <v>42</v>
          </cell>
          <cell r="O152" t="str">
            <v>Фургон б/к 5Газонсваркапол</v>
          </cell>
        </row>
        <row r="153">
          <cell r="I153">
            <v>150.72</v>
          </cell>
          <cell r="J153">
            <v>28.8</v>
          </cell>
          <cell r="O153" t="str">
            <v>Фургон б/к 5Газонсваркакронштейны боковой защиты</v>
          </cell>
        </row>
        <row r="154">
          <cell r="I154">
            <v>81.25</v>
          </cell>
          <cell r="J154">
            <v>28</v>
          </cell>
          <cell r="O154" t="str">
            <v xml:space="preserve">Фургон б/к 5ГазонсверлениеСверление портала задних дверей и боковой защиты </v>
          </cell>
        </row>
        <row r="155">
          <cell r="I155">
            <v>222.24</v>
          </cell>
          <cell r="J155">
            <v>61</v>
          </cell>
          <cell r="O155" t="str">
            <v>Фургон б/к 5Газонраспиловкаминимальная</v>
          </cell>
        </row>
        <row r="156">
          <cell r="I156">
            <v>608.11</v>
          </cell>
          <cell r="J156">
            <v>116.2</v>
          </cell>
          <cell r="O156" t="str">
            <v>Фургон б/к 4Газонсваркаоснование</v>
          </cell>
        </row>
        <row r="157">
          <cell r="I157">
            <v>62.8</v>
          </cell>
          <cell r="J157">
            <v>24</v>
          </cell>
          <cell r="O157" t="str">
            <v>Фургон б/к 4Газонсваркадверной проём</v>
          </cell>
        </row>
        <row r="158">
          <cell r="I158">
            <v>141.30000000000001</v>
          </cell>
          <cell r="J158">
            <v>27</v>
          </cell>
          <cell r="O158" t="str">
            <v>Фургон б/к 4Газонсваркапол</v>
          </cell>
        </row>
        <row r="159">
          <cell r="I159">
            <v>111.64</v>
          </cell>
          <cell r="J159">
            <v>21.33</v>
          </cell>
          <cell r="O159" t="str">
            <v>Фургон б/к 4Газонсваркакронштейны боковой защиты</v>
          </cell>
        </row>
        <row r="160">
          <cell r="I160">
            <v>81.25</v>
          </cell>
          <cell r="J160">
            <v>28</v>
          </cell>
          <cell r="O160" t="str">
            <v xml:space="preserve">Фургон б/к 4ГазонсверлениеСверление портала задних дверей и боковой защиты </v>
          </cell>
        </row>
        <row r="161">
          <cell r="I161">
            <v>193.79</v>
          </cell>
          <cell r="J161">
            <v>54</v>
          </cell>
          <cell r="O161" t="str">
            <v>Фургон б/к 4Газонраспиловкаминимальная</v>
          </cell>
        </row>
        <row r="162">
          <cell r="I162">
            <v>1556</v>
          </cell>
          <cell r="O162" t="str">
            <v>Фургон б/к 3Газонсваркаминимальная</v>
          </cell>
        </row>
        <row r="163">
          <cell r="I163">
            <v>152</v>
          </cell>
          <cell r="O163" t="str">
            <v>Фургон б/к 3Газонраспиловкаминимальная</v>
          </cell>
        </row>
        <row r="164">
          <cell r="I164">
            <v>1556</v>
          </cell>
          <cell r="O164" t="str">
            <v>Фургон б/к 2Газонсваркаминимальная</v>
          </cell>
        </row>
        <row r="165">
          <cell r="I165">
            <v>2763</v>
          </cell>
          <cell r="O165" t="str">
            <v>Фургон промтоварный7Газонсваркаминимальная</v>
          </cell>
        </row>
        <row r="166">
          <cell r="I166">
            <v>348</v>
          </cell>
          <cell r="O166" t="str">
            <v>Фургон промтоварный7Газонраспиловкаминимальная</v>
          </cell>
        </row>
        <row r="167">
          <cell r="I167">
            <v>600.79</v>
          </cell>
          <cell r="J167">
            <v>114.8</v>
          </cell>
          <cell r="O167" t="str">
            <v>Фургон промтоварный6Газонсваркаоснование</v>
          </cell>
        </row>
        <row r="168">
          <cell r="I168">
            <v>112.26</v>
          </cell>
          <cell r="J168">
            <v>21.45</v>
          </cell>
          <cell r="O168" t="str">
            <v>Фургон промтоварный6ГазонсваркаБоковая панель</v>
          </cell>
        </row>
        <row r="169">
          <cell r="I169">
            <v>207.23999999999998</v>
          </cell>
          <cell r="J169">
            <v>39.6</v>
          </cell>
          <cell r="O169" t="str">
            <v>Фургон промтоварный6ГазонсваркаПередняя, задняя панели</v>
          </cell>
        </row>
        <row r="170">
          <cell r="I170">
            <v>122.04</v>
          </cell>
          <cell r="J170">
            <v>46.64</v>
          </cell>
          <cell r="O170" t="str">
            <v>Фургон промтоварный6Газонсваркадвери</v>
          </cell>
        </row>
        <row r="171">
          <cell r="I171">
            <v>166.37</v>
          </cell>
          <cell r="J171">
            <v>31.79</v>
          </cell>
          <cell r="O171" t="str">
            <v>Фургон промтоварный6Газонсваркакрыша</v>
          </cell>
        </row>
        <row r="172">
          <cell r="I172">
            <v>100.48</v>
          </cell>
          <cell r="J172">
            <v>20.2</v>
          </cell>
          <cell r="O172" t="str">
            <v>Фургон промтоварный6Газонсваркакронштейны боковой защиты</v>
          </cell>
        </row>
        <row r="173">
          <cell r="I173">
            <v>51.81</v>
          </cell>
          <cell r="J173">
            <v>4.95</v>
          </cell>
          <cell r="O173" t="str">
            <v>Фургон промтоварный6Газонсваркалестница</v>
          </cell>
        </row>
        <row r="174">
          <cell r="I174">
            <v>51.88</v>
          </cell>
          <cell r="J174">
            <v>18</v>
          </cell>
          <cell r="O174" t="str">
            <v xml:space="preserve">Фургон промтоварный6ГазонсверлениеСверление портала задних дверей и боковой защиты </v>
          </cell>
        </row>
        <row r="175">
          <cell r="I175">
            <v>636.14</v>
          </cell>
          <cell r="J175">
            <v>176</v>
          </cell>
          <cell r="O175" t="str">
            <v>Фургон промтоварный6Газонраспиловкаминимальная</v>
          </cell>
        </row>
        <row r="176">
          <cell r="I176">
            <v>500.66</v>
          </cell>
          <cell r="J176">
            <v>95.6</v>
          </cell>
          <cell r="O176" t="str">
            <v>Фургон промтоварный5Газонсваркаоснование</v>
          </cell>
        </row>
        <row r="177">
          <cell r="I177">
            <v>86.35</v>
          </cell>
          <cell r="J177">
            <v>16.5</v>
          </cell>
          <cell r="O177" t="str">
            <v>Фургон промтоварный5ГазонсваркаБоковая панель</v>
          </cell>
        </row>
        <row r="178">
          <cell r="I178">
            <v>141.30000000000001</v>
          </cell>
          <cell r="J178">
            <v>27</v>
          </cell>
          <cell r="O178" t="str">
            <v>Фургон промтоварный5ГазонсваркаПередняя, задняя панели</v>
          </cell>
        </row>
        <row r="179">
          <cell r="I179">
            <v>96.47</v>
          </cell>
          <cell r="J179">
            <v>18.399999999999999</v>
          </cell>
          <cell r="O179" t="str">
            <v>Фургон промтоварный5Газонсваркадвери</v>
          </cell>
        </row>
        <row r="180">
          <cell r="I180">
            <v>151.24</v>
          </cell>
          <cell r="J180">
            <v>28.9</v>
          </cell>
          <cell r="O180" t="str">
            <v>Фургон промтоварный5Газонсваркакрыша</v>
          </cell>
        </row>
        <row r="181">
          <cell r="I181">
            <v>100.48</v>
          </cell>
          <cell r="J181">
            <v>20.2</v>
          </cell>
          <cell r="O181" t="str">
            <v>Фургон промтоварный5Газонсваркакронштейны боковой защиты</v>
          </cell>
        </row>
        <row r="182">
          <cell r="I182">
            <v>51.81</v>
          </cell>
          <cell r="J182">
            <v>4.95</v>
          </cell>
          <cell r="O182" t="str">
            <v>Фургон промтоварный5Газонсваркалестница</v>
          </cell>
        </row>
        <row r="183">
          <cell r="I183">
            <v>51.88</v>
          </cell>
          <cell r="J183">
            <v>18</v>
          </cell>
          <cell r="O183" t="str">
            <v xml:space="preserve">Фургон промтоварный5ГазонсверлениеСверление портала задних дверей и боковой защиты </v>
          </cell>
        </row>
        <row r="184">
          <cell r="I184">
            <v>515.28</v>
          </cell>
          <cell r="J184">
            <v>142</v>
          </cell>
          <cell r="O184" t="str">
            <v>Фургон промтоварный5Газонраспиловкаминимальная</v>
          </cell>
        </row>
        <row r="185">
          <cell r="I185">
            <v>432.62</v>
          </cell>
          <cell r="J185">
            <v>82.6</v>
          </cell>
          <cell r="O185" t="str">
            <v>Фургон промтоварный4Газонсваркаоснование</v>
          </cell>
        </row>
        <row r="186">
          <cell r="I186">
            <v>120.37</v>
          </cell>
          <cell r="J186">
            <v>23</v>
          </cell>
          <cell r="O186" t="str">
            <v>Фургон промтоварный4ГазонсваркаБоковая панель</v>
          </cell>
        </row>
        <row r="187">
          <cell r="I187">
            <v>112.52000000000001</v>
          </cell>
          <cell r="J187">
            <v>21.5</v>
          </cell>
          <cell r="O187" t="str">
            <v>Фургон промтоварный4ГазонсваркаПередняя, задняя панели</v>
          </cell>
        </row>
        <row r="188">
          <cell r="I188">
            <v>101.7</v>
          </cell>
          <cell r="J188">
            <v>19.399999999999999</v>
          </cell>
          <cell r="O188" t="str">
            <v>Фургон промтоварный4Газонсваркадвери</v>
          </cell>
        </row>
        <row r="189">
          <cell r="I189">
            <v>104.14</v>
          </cell>
          <cell r="J189">
            <v>19.899999999999999</v>
          </cell>
          <cell r="O189" t="str">
            <v>Фургон промтоварный4Газонсваркакрыша</v>
          </cell>
        </row>
        <row r="190">
          <cell r="I190">
            <v>132.51</v>
          </cell>
          <cell r="J190">
            <v>12.66</v>
          </cell>
          <cell r="O190" t="str">
            <v>Фургон промтоварный4Газонсваркакронштейны боковой защиты</v>
          </cell>
        </row>
        <row r="191">
          <cell r="I191">
            <v>51.81</v>
          </cell>
          <cell r="J191">
            <v>4.95</v>
          </cell>
          <cell r="O191" t="str">
            <v>Фургон промтоварный4Газонсваркалестница</v>
          </cell>
        </row>
        <row r="192">
          <cell r="I192">
            <v>11.75</v>
          </cell>
          <cell r="J192">
            <v>4</v>
          </cell>
          <cell r="O192" t="str">
            <v xml:space="preserve">Фургон промтоварный4ГазонсверлениеСверление портала задних дверей и боковой защиты </v>
          </cell>
        </row>
        <row r="193">
          <cell r="I193">
            <v>488.16</v>
          </cell>
          <cell r="J193">
            <v>135</v>
          </cell>
          <cell r="O193" t="str">
            <v>Фургон промтоварный4Газонраспиловкаминимальная</v>
          </cell>
        </row>
        <row r="194">
          <cell r="I194">
            <v>418.67</v>
          </cell>
          <cell r="J194">
            <v>80</v>
          </cell>
          <cell r="O194" t="str">
            <v>Фургон промтоварный3Газонсваркаоснование</v>
          </cell>
        </row>
        <row r="195">
          <cell r="I195">
            <v>125.6</v>
          </cell>
          <cell r="J195">
            <v>24</v>
          </cell>
          <cell r="O195" t="str">
            <v>Фургон промтоварный3ГазонсваркаБоковая панель</v>
          </cell>
        </row>
        <row r="196">
          <cell r="I196">
            <v>102.05000000000001</v>
          </cell>
          <cell r="J196">
            <v>19.5</v>
          </cell>
          <cell r="O196" t="str">
            <v>Фургон промтоварный3Газонсваркапередняя задняя панели</v>
          </cell>
        </row>
        <row r="197">
          <cell r="I197">
            <v>104.67</v>
          </cell>
          <cell r="J197">
            <v>20</v>
          </cell>
          <cell r="O197" t="str">
            <v>Фургон промтоварный3Газонсваркадвери</v>
          </cell>
        </row>
        <row r="198">
          <cell r="I198">
            <v>104.67</v>
          </cell>
          <cell r="J198">
            <v>19.899999999999999</v>
          </cell>
          <cell r="O198" t="str">
            <v>Фургон промтоварный3Газонсваркакрыша</v>
          </cell>
        </row>
        <row r="199">
          <cell r="I199">
            <v>132.51</v>
          </cell>
          <cell r="J199">
            <v>12.66</v>
          </cell>
          <cell r="O199" t="str">
            <v>Фургон промтоварный3Газонсваркакронштейны боковой защиты</v>
          </cell>
        </row>
        <row r="200">
          <cell r="I200">
            <v>51.81</v>
          </cell>
          <cell r="J200">
            <v>4.95</v>
          </cell>
          <cell r="O200" t="str">
            <v>Фургон промтоварный3Газонсваркалестница</v>
          </cell>
        </row>
        <row r="201">
          <cell r="I201">
            <v>11.75</v>
          </cell>
          <cell r="J201">
            <v>4</v>
          </cell>
          <cell r="O201" t="str">
            <v xml:space="preserve">Фургон промтоварный3ГазонсверлениеСверление портала задних дверей и боковой защиты </v>
          </cell>
        </row>
        <row r="202">
          <cell r="I202">
            <v>506.97</v>
          </cell>
          <cell r="J202">
            <v>140</v>
          </cell>
          <cell r="O202" t="str">
            <v>Фургон промтоварный3Газонраспиловкаминимальная</v>
          </cell>
        </row>
        <row r="203">
          <cell r="I203">
            <v>1931</v>
          </cell>
          <cell r="O203" t="str">
            <v>Фургон промтоварный2Газонсваркаминимальная</v>
          </cell>
        </row>
        <row r="204">
          <cell r="I204">
            <v>2736</v>
          </cell>
          <cell r="O204" t="str">
            <v>Автолавка/мастерская7Газонсваркаминимальная</v>
          </cell>
        </row>
        <row r="205">
          <cell r="I205">
            <v>323</v>
          </cell>
          <cell r="O205" t="str">
            <v>Автолавка/мастерская7Газонраспиловкаминимальная</v>
          </cell>
        </row>
        <row r="206">
          <cell r="I206">
            <v>2345</v>
          </cell>
          <cell r="O206" t="str">
            <v>Автолавка/мастерская6Газонсваркаминимальная</v>
          </cell>
        </row>
        <row r="207">
          <cell r="I207">
            <v>277</v>
          </cell>
          <cell r="O207" t="str">
            <v>Автолавка/мастерская6Газонраспиловкаминимальная</v>
          </cell>
        </row>
        <row r="208">
          <cell r="I208">
            <v>2193</v>
          </cell>
          <cell r="O208" t="str">
            <v>Автолавка/мастерская5Газонсваркаминимальная</v>
          </cell>
        </row>
        <row r="209">
          <cell r="I209">
            <v>248</v>
          </cell>
          <cell r="O209" t="str">
            <v>Автолавка/мастерская5Газонраспиловкаминимальная</v>
          </cell>
        </row>
        <row r="210">
          <cell r="I210">
            <v>1999</v>
          </cell>
          <cell r="O210" t="str">
            <v>Автолавка/мастерская4Газонсваркаминимальная</v>
          </cell>
        </row>
        <row r="211">
          <cell r="I211">
            <v>218</v>
          </cell>
          <cell r="O211" t="str">
            <v>Автолавка/мастерская4Газонраспиловкаминимальная</v>
          </cell>
        </row>
        <row r="212">
          <cell r="I212">
            <v>1880</v>
          </cell>
          <cell r="O212" t="str">
            <v>Автолавка/мастерская3Газонсваркаминимальная</v>
          </cell>
        </row>
        <row r="213">
          <cell r="I213">
            <v>218</v>
          </cell>
          <cell r="O213" t="str">
            <v>Автолавка/мастерская3Газонраспиловкаминимальная</v>
          </cell>
        </row>
        <row r="214">
          <cell r="I214">
            <v>1880</v>
          </cell>
          <cell r="O214" t="str">
            <v>Автолавка/мастерская2Газонсваркаминимальная</v>
          </cell>
        </row>
        <row r="215">
          <cell r="I215">
            <v>2268</v>
          </cell>
          <cell r="O215" t="str">
            <v>Фургон каркасный7Газонсваркаминимальная</v>
          </cell>
        </row>
        <row r="216">
          <cell r="I216">
            <v>298</v>
          </cell>
          <cell r="O216" t="str">
            <v>Фургон каркасный7Газонраспиловкаминимальная</v>
          </cell>
        </row>
        <row r="217">
          <cell r="I217">
            <v>2073</v>
          </cell>
          <cell r="O217" t="str">
            <v>Фургон каркасный6Газонсваркаминимальная</v>
          </cell>
        </row>
        <row r="218">
          <cell r="I218">
            <v>266</v>
          </cell>
          <cell r="O218" t="str">
            <v>Фургон каркасный6Газонраспиловкаминимальная</v>
          </cell>
        </row>
        <row r="219">
          <cell r="I219">
            <v>1880</v>
          </cell>
          <cell r="O219" t="str">
            <v>Фургон каркасный5Газонсваркаминимальная</v>
          </cell>
        </row>
        <row r="220">
          <cell r="I220">
            <v>219</v>
          </cell>
          <cell r="O220" t="str">
            <v>Фургон каркасный5Газонраспиловкаминимальная</v>
          </cell>
        </row>
        <row r="221">
          <cell r="I221">
            <v>1633</v>
          </cell>
          <cell r="O221" t="str">
            <v>Фургон каркасный4Газонсваркаминимальная</v>
          </cell>
        </row>
        <row r="222">
          <cell r="I222">
            <v>184</v>
          </cell>
          <cell r="O222" t="str">
            <v>Фургон каркасный4Газонраспиловкаминимальная</v>
          </cell>
        </row>
        <row r="223">
          <cell r="I223">
            <v>1556</v>
          </cell>
          <cell r="O223" t="str">
            <v>Фургон каркасный3Газонсваркаминимальная</v>
          </cell>
        </row>
        <row r="224">
          <cell r="I224">
            <v>184</v>
          </cell>
          <cell r="O224" t="str">
            <v>Фургон каркасный3Газонраспиловкаминимальная</v>
          </cell>
        </row>
        <row r="225">
          <cell r="I225">
            <v>1556</v>
          </cell>
          <cell r="O225" t="str">
            <v>Фургон каркасный2Газонсваркаминимальная</v>
          </cell>
        </row>
        <row r="226">
          <cell r="I226">
            <v>661.05</v>
          </cell>
          <cell r="J226">
            <v>126.3</v>
          </cell>
          <cell r="O226" t="str">
            <v>Фургон изотермический7Газонсваркаоснование</v>
          </cell>
        </row>
        <row r="227">
          <cell r="I227">
            <v>115.13</v>
          </cell>
          <cell r="J227">
            <v>22</v>
          </cell>
          <cell r="O227" t="str">
            <v>Фургон изотермический7ГазонсваркаБоковая панель</v>
          </cell>
        </row>
        <row r="228">
          <cell r="I228">
            <v>104.67</v>
          </cell>
          <cell r="J228">
            <v>20</v>
          </cell>
          <cell r="O228" t="str">
            <v>Фургон изотермический7ГазонсваркаПередняя, задняя панели</v>
          </cell>
        </row>
        <row r="229">
          <cell r="I229">
            <v>44.48</v>
          </cell>
          <cell r="J229">
            <v>8.5</v>
          </cell>
          <cell r="O229" t="str">
            <v>Фургон изотермический7Газонсваркадвери</v>
          </cell>
        </row>
        <row r="230">
          <cell r="I230">
            <v>60.18</v>
          </cell>
          <cell r="J230">
            <v>11.5</v>
          </cell>
        </row>
        <row r="231">
          <cell r="I231">
            <v>111.64</v>
          </cell>
          <cell r="J231">
            <v>10.67</v>
          </cell>
          <cell r="O231" t="str">
            <v>Фургон изотермический7Газонсваркакронштейны боковой защиты</v>
          </cell>
        </row>
        <row r="232">
          <cell r="I232">
            <v>57.57</v>
          </cell>
          <cell r="J232">
            <v>5.5</v>
          </cell>
        </row>
        <row r="233">
          <cell r="I233">
            <v>51.88</v>
          </cell>
          <cell r="J233">
            <v>18</v>
          </cell>
          <cell r="O233" t="str">
            <v xml:space="preserve">Фургон изотермический7ГазонсверлениеСверление портала задних дверей и боковой защиты </v>
          </cell>
        </row>
        <row r="234">
          <cell r="I234">
            <v>386.14</v>
          </cell>
          <cell r="J234">
            <v>107</v>
          </cell>
          <cell r="O234" t="str">
            <v>Фургон изотермический7Газонраспиловкаминимальная</v>
          </cell>
        </row>
        <row r="235">
          <cell r="I235">
            <v>661.05</v>
          </cell>
          <cell r="J235">
            <v>126.3</v>
          </cell>
          <cell r="O235" t="str">
            <v>Фургон изотермический6Газонсваркаоснование</v>
          </cell>
        </row>
        <row r="236">
          <cell r="I236">
            <v>115.13</v>
          </cell>
          <cell r="J236">
            <v>22</v>
          </cell>
          <cell r="O236" t="str">
            <v>Фургон изотермический6ГазонсваркаБоковая панель</v>
          </cell>
        </row>
        <row r="237">
          <cell r="I237">
            <v>104.67</v>
          </cell>
          <cell r="J237">
            <v>20</v>
          </cell>
          <cell r="O237" t="str">
            <v>Фургон изотермический6ГазонсваркаПередняя, задняя панели</v>
          </cell>
        </row>
        <row r="238">
          <cell r="I238">
            <v>44.48</v>
          </cell>
          <cell r="J238">
            <v>8.5</v>
          </cell>
          <cell r="O238" t="str">
            <v>Фургон изотермический6Газонсваркадвери</v>
          </cell>
        </row>
        <row r="239">
          <cell r="I239">
            <v>60.18</v>
          </cell>
          <cell r="J239">
            <v>11.5</v>
          </cell>
          <cell r="O239" t="str">
            <v>Фургон изотермический6Газонсваркакрыша</v>
          </cell>
        </row>
        <row r="240">
          <cell r="I240">
            <v>111.64</v>
          </cell>
          <cell r="J240">
            <v>10.67</v>
          </cell>
          <cell r="O240" t="str">
            <v>Фургон изотермический6Газонсваркакронштейны боковой защиты</v>
          </cell>
        </row>
        <row r="241">
          <cell r="I241">
            <v>57.57</v>
          </cell>
          <cell r="J241">
            <v>5.5</v>
          </cell>
          <cell r="O241" t="str">
            <v>Фургон изотермический6Газонсваркалестница</v>
          </cell>
        </row>
        <row r="242">
          <cell r="I242">
            <v>51.88</v>
          </cell>
          <cell r="J242">
            <v>18</v>
          </cell>
          <cell r="O242" t="str">
            <v xml:space="preserve">Фургон изотермический6ГазонсверлениеСверление портала задних дверей и боковой защиты </v>
          </cell>
        </row>
        <row r="243">
          <cell r="I243">
            <v>386.14</v>
          </cell>
          <cell r="J243">
            <v>107</v>
          </cell>
          <cell r="O243" t="str">
            <v>Фургон изотермический6Газонраспиловкаминимальная</v>
          </cell>
        </row>
        <row r="244">
          <cell r="I244">
            <v>628</v>
          </cell>
          <cell r="J244">
            <v>120</v>
          </cell>
          <cell r="O244" t="str">
            <v>Фургон изотермический5Газонсваркаоснование</v>
          </cell>
        </row>
        <row r="245">
          <cell r="I245">
            <v>115.13</v>
          </cell>
          <cell r="J245">
            <v>22</v>
          </cell>
          <cell r="O245" t="str">
            <v>Фургон изотермический5ГазонсваркаБоковая панель</v>
          </cell>
        </row>
        <row r="246">
          <cell r="I246">
            <v>104.67</v>
          </cell>
          <cell r="J246">
            <v>20</v>
          </cell>
          <cell r="O246" t="str">
            <v>Фургон изотермический5ГазонсваркаПередняя, задняя панели</v>
          </cell>
        </row>
        <row r="247">
          <cell r="I247">
            <v>44.48</v>
          </cell>
          <cell r="J247">
            <v>8.5</v>
          </cell>
          <cell r="O247" t="str">
            <v>Фургон изотермический5Газонсваркадвери</v>
          </cell>
        </row>
        <row r="248">
          <cell r="I248">
            <v>49.72</v>
          </cell>
          <cell r="J248">
            <v>9.5</v>
          </cell>
        </row>
        <row r="249">
          <cell r="I249">
            <v>111.64</v>
          </cell>
          <cell r="J249">
            <v>10.67</v>
          </cell>
          <cell r="O249" t="str">
            <v>Фургон изотермический5Газонсваркакронштейны боковой защиты</v>
          </cell>
        </row>
        <row r="250">
          <cell r="I250">
            <v>57.57</v>
          </cell>
          <cell r="J250">
            <v>5.5</v>
          </cell>
          <cell r="O250" t="str">
            <v>Фургон изотермический5Газонсваркалестница</v>
          </cell>
        </row>
        <row r="251">
          <cell r="I251">
            <v>51.88</v>
          </cell>
          <cell r="J251">
            <v>18</v>
          </cell>
          <cell r="O251" t="str">
            <v xml:space="preserve">Фургон изотермический5ГазонсверлениеСверление портала задних дверей и боковой защиты </v>
          </cell>
        </row>
        <row r="252">
          <cell r="I252">
            <v>335.78</v>
          </cell>
          <cell r="J252">
            <v>93</v>
          </cell>
          <cell r="O252" t="str">
            <v>Фургон изотермический5Газонраспиловкаминимальная</v>
          </cell>
        </row>
        <row r="253">
          <cell r="I253">
            <v>1999</v>
          </cell>
          <cell r="O253" t="str">
            <v>Фургон изотермический4Газонсваркаминимальная</v>
          </cell>
        </row>
        <row r="254">
          <cell r="I254">
            <v>218</v>
          </cell>
          <cell r="O254" t="str">
            <v>Фургон изотермический4Газонраспиловкаминимальная</v>
          </cell>
        </row>
        <row r="255">
          <cell r="I255">
            <v>1880</v>
          </cell>
          <cell r="O255" t="str">
            <v>Фургон изотермический3Газонсваркаминимальная</v>
          </cell>
        </row>
        <row r="256">
          <cell r="I256">
            <v>190</v>
          </cell>
          <cell r="O256" t="str">
            <v>Фургон изотермический3Газонраспиловкаминимальная</v>
          </cell>
        </row>
        <row r="257">
          <cell r="I257">
            <v>1880</v>
          </cell>
          <cell r="O257" t="str">
            <v>Фургон изотермический2Газонсваркаминимальная</v>
          </cell>
        </row>
        <row r="258">
          <cell r="I258">
            <v>2561</v>
          </cell>
          <cell r="O258" t="str">
            <v>Прицеп еврофура7Газонсварка</v>
          </cell>
        </row>
        <row r="259">
          <cell r="I259">
            <v>3506</v>
          </cell>
          <cell r="O259" t="str">
            <v>Прицеп еврофура7Газонсваркамаксимальная</v>
          </cell>
        </row>
        <row r="260">
          <cell r="I260">
            <v>3418</v>
          </cell>
          <cell r="O260" t="str">
            <v>Прицеп еврофура7Газонсваркасредняя</v>
          </cell>
        </row>
        <row r="261">
          <cell r="I261">
            <v>2718</v>
          </cell>
          <cell r="O261" t="str">
            <v>Прицеп еврофура7Газонсваркаминимальная</v>
          </cell>
        </row>
        <row r="262">
          <cell r="I262">
            <v>187</v>
          </cell>
          <cell r="J262">
            <v>59.618999999999993</v>
          </cell>
          <cell r="O262" t="str">
            <v>Прицеп еврофура7ГазонраспиловкаРаспиловка шасси прицепа</v>
          </cell>
        </row>
        <row r="263">
          <cell r="I263">
            <v>278</v>
          </cell>
          <cell r="O263" t="str">
            <v>Прицеп еврофура7Газонраспиловка</v>
          </cell>
        </row>
        <row r="264">
          <cell r="I264">
            <v>382</v>
          </cell>
          <cell r="O264" t="str">
            <v>Прицеп еврофура7Газонраспиловкамаксимальная</v>
          </cell>
        </row>
        <row r="265">
          <cell r="I265">
            <v>382</v>
          </cell>
          <cell r="O265" t="str">
            <v>Прицеп еврофура7Газонраспиловкасредняя</v>
          </cell>
        </row>
        <row r="266">
          <cell r="I266">
            <v>347</v>
          </cell>
          <cell r="O266" t="str">
            <v>Прицеп еврофура7Газонраспиловкаминимальная</v>
          </cell>
        </row>
        <row r="267">
          <cell r="I267">
            <v>2195</v>
          </cell>
          <cell r="O267" t="str">
            <v>Прицеп еврофура6Газонсварка</v>
          </cell>
        </row>
        <row r="268">
          <cell r="I268">
            <v>388</v>
          </cell>
          <cell r="O268" t="str">
            <v>Прицеп еврофура6Газонсварка</v>
          </cell>
        </row>
        <row r="269">
          <cell r="I269">
            <v>118.27</v>
          </cell>
          <cell r="J269">
            <v>22.6</v>
          </cell>
          <cell r="O269" t="str">
            <v>Прицеп еврофура6Газонсваркамаксимальнаядвери</v>
          </cell>
        </row>
        <row r="270">
          <cell r="I270">
            <v>295.68</v>
          </cell>
          <cell r="J270">
            <v>56.5</v>
          </cell>
          <cell r="O270" t="str">
            <v>Прицеп еврофура6Газонсваркамаксимальнаяролики</v>
          </cell>
        </row>
        <row r="271">
          <cell r="I271">
            <v>52.33</v>
          </cell>
          <cell r="J271">
            <v>10</v>
          </cell>
          <cell r="O271" t="str">
            <v>Прицеп еврофура6Газонсваркамаксимальнаякрыша</v>
          </cell>
        </row>
        <row r="272">
          <cell r="I272">
            <v>62.8</v>
          </cell>
          <cell r="J272">
            <v>12</v>
          </cell>
          <cell r="O272" t="str">
            <v>Прицеп еврофура6Газонсваркамаксимальнаякаретка</v>
          </cell>
        </row>
        <row r="273">
          <cell r="I273">
            <v>224.2</v>
          </cell>
          <cell r="J273">
            <v>42.84</v>
          </cell>
          <cell r="O273" t="str">
            <v>Прицеп еврофура6Газонсваркамаксимальнаястойки средние</v>
          </cell>
        </row>
        <row r="274">
          <cell r="I274">
            <v>114.22</v>
          </cell>
          <cell r="J274">
            <v>21.85</v>
          </cell>
          <cell r="O274" t="str">
            <v>Прицеп еврофура6Газонсваркамаксимальнаястойки передние, задние</v>
          </cell>
        </row>
        <row r="275">
          <cell r="I275">
            <v>90.82</v>
          </cell>
          <cell r="J275">
            <v>31</v>
          </cell>
          <cell r="O275" t="str">
            <v>Прицеп еврофура6Газонсверловкамаксимальнаястоек</v>
          </cell>
        </row>
        <row r="276">
          <cell r="I276">
            <v>118.27</v>
          </cell>
          <cell r="J276">
            <v>22.6</v>
          </cell>
          <cell r="O276" t="str">
            <v>Прицеп еврофура6Газонсваркасредняядвери</v>
          </cell>
        </row>
        <row r="277">
          <cell r="I277">
            <v>41.87</v>
          </cell>
          <cell r="J277">
            <v>8</v>
          </cell>
          <cell r="O277" t="str">
            <v>Прицеп еврофура6Газонсваркасредняякрыша</v>
          </cell>
        </row>
        <row r="278">
          <cell r="I278">
            <v>266.89999999999998</v>
          </cell>
          <cell r="J278">
            <v>51</v>
          </cell>
          <cell r="O278" t="str">
            <v>Прицеп еврофура6Газонсваркасредняяролики</v>
          </cell>
        </row>
        <row r="279">
          <cell r="I279">
            <v>171.04</v>
          </cell>
          <cell r="J279">
            <v>32.68</v>
          </cell>
          <cell r="O279" t="str">
            <v>Прицеп еврофура6Газонсваркасредняястойки средние</v>
          </cell>
        </row>
        <row r="280">
          <cell r="I280">
            <v>87.14</v>
          </cell>
          <cell r="J280">
            <v>16.649999999999999</v>
          </cell>
          <cell r="O280" t="str">
            <v>Прицеп еврофура6Газонсваркасредняястойки передние, задние</v>
          </cell>
        </row>
        <row r="281">
          <cell r="I281">
            <v>90.82</v>
          </cell>
          <cell r="J281">
            <v>31</v>
          </cell>
          <cell r="O281" t="str">
            <v>Прицеп еврофура6Газонсверловкасредняястоек</v>
          </cell>
        </row>
        <row r="282">
          <cell r="I282">
            <v>68.03</v>
          </cell>
          <cell r="J282">
            <v>13</v>
          </cell>
          <cell r="O282" t="str">
            <v>Прицеп еврофура6Газонсваркаминимальнаякрыша</v>
          </cell>
        </row>
        <row r="283">
          <cell r="I283">
            <v>164.11</v>
          </cell>
          <cell r="J283">
            <v>31</v>
          </cell>
          <cell r="O283" t="str">
            <v>Прицеп еврофура6Газонсваркаминимальнаястойки средние</v>
          </cell>
        </row>
        <row r="284">
          <cell r="I284">
            <v>83.6</v>
          </cell>
          <cell r="J284">
            <v>16</v>
          </cell>
          <cell r="O284" t="str">
            <v>Прицеп еврофура6Газонсваркаминимальнаястойки передние, задние</v>
          </cell>
        </row>
        <row r="285">
          <cell r="I285">
            <v>12.98</v>
          </cell>
          <cell r="J285">
            <v>4</v>
          </cell>
          <cell r="O285" t="str">
            <v>Прицеп еврофура6Газонсверловкаминимальнаястоек</v>
          </cell>
        </row>
        <row r="286">
          <cell r="I286">
            <v>293.07</v>
          </cell>
          <cell r="J286">
            <v>28</v>
          </cell>
          <cell r="O286" t="str">
            <v>Прицеп еврофура6Газонсваркаминимальнаяборта</v>
          </cell>
        </row>
        <row r="287">
          <cell r="I287">
            <v>167</v>
          </cell>
          <cell r="J287">
            <v>50.099999999999994</v>
          </cell>
          <cell r="O287" t="str">
            <v>Прицеп еврофура6ГазонраспиловкаРаспиловка шасси прицепа</v>
          </cell>
        </row>
        <row r="288">
          <cell r="I288">
            <v>278</v>
          </cell>
          <cell r="O288" t="str">
            <v>Прицеп еврофура6Газонраспиловка</v>
          </cell>
        </row>
        <row r="289">
          <cell r="I289">
            <v>160.46</v>
          </cell>
          <cell r="J289">
            <v>44</v>
          </cell>
          <cell r="O289" t="str">
            <v>Прицеп еврофура6Газонраспиловкамаксимальная</v>
          </cell>
        </row>
        <row r="290">
          <cell r="I290">
            <v>131.88999999999999</v>
          </cell>
          <cell r="J290">
            <v>36</v>
          </cell>
          <cell r="O290" t="str">
            <v>Прицеп еврофура6Газонраспиловкасредняя</v>
          </cell>
        </row>
        <row r="291">
          <cell r="I291">
            <v>227.49</v>
          </cell>
          <cell r="J291">
            <v>62.9</v>
          </cell>
          <cell r="O291" t="str">
            <v>Прицеп еврофура6Газонраспиловкаминимальная</v>
          </cell>
        </row>
        <row r="292">
          <cell r="I292">
            <v>1829</v>
          </cell>
          <cell r="O292" t="str">
            <v>Прицеп еврофура5Газонсварка</v>
          </cell>
        </row>
        <row r="293">
          <cell r="I293">
            <v>388</v>
          </cell>
          <cell r="O293" t="str">
            <v>Прицеп еврофура5Газонсварка</v>
          </cell>
        </row>
        <row r="294">
          <cell r="I294">
            <v>3155</v>
          </cell>
          <cell r="O294" t="str">
            <v>Прицеп еврофура5Газонсваркамаксимальная</v>
          </cell>
        </row>
        <row r="295">
          <cell r="I295">
            <v>3067</v>
          </cell>
          <cell r="O295" t="str">
            <v>Прицеп еврофура5Газонсваркасредняя</v>
          </cell>
        </row>
        <row r="296">
          <cell r="I296">
            <v>2629</v>
          </cell>
          <cell r="O296" t="str">
            <v>Прицеп еврофура5Газонсваркаминимальная</v>
          </cell>
        </row>
        <row r="297">
          <cell r="I297">
            <v>138</v>
          </cell>
          <cell r="J297">
            <v>41.382599999999996</v>
          </cell>
          <cell r="O297" t="str">
            <v>Прицеп еврофура5ГазонраспиловкаРаспиловка шасси прицепа</v>
          </cell>
        </row>
        <row r="298">
          <cell r="I298">
            <v>278</v>
          </cell>
          <cell r="O298" t="str">
            <v>Прицеп еврофура5Газонраспиловка</v>
          </cell>
        </row>
        <row r="299">
          <cell r="I299">
            <v>382</v>
          </cell>
          <cell r="O299" t="str">
            <v>Прицеп еврофура5Газонраспиловкамаксимальная</v>
          </cell>
        </row>
        <row r="300">
          <cell r="I300">
            <v>382</v>
          </cell>
          <cell r="O300" t="str">
            <v>Прицеп еврофура5Газонраспиловкасредняя</v>
          </cell>
        </row>
        <row r="301">
          <cell r="I301">
            <v>347</v>
          </cell>
          <cell r="O301" t="str">
            <v>Прицеп еврофура5Газонраспиловкаминимальная</v>
          </cell>
        </row>
        <row r="302">
          <cell r="I302">
            <v>1463</v>
          </cell>
          <cell r="O302" t="str">
            <v>Прицеп еврофура4Газонсварка</v>
          </cell>
        </row>
        <row r="303">
          <cell r="I303">
            <v>388</v>
          </cell>
          <cell r="O303" t="str">
            <v>Прицеп еврофура4Газонсварка</v>
          </cell>
        </row>
        <row r="304">
          <cell r="I304">
            <v>2718</v>
          </cell>
          <cell r="O304" t="str">
            <v>Прицеп еврофура4Газонсваркамаксимальная</v>
          </cell>
        </row>
        <row r="305">
          <cell r="I305">
            <v>2629</v>
          </cell>
          <cell r="O305" t="str">
            <v>Прицеп еврофура4Газонсваркасредняя</v>
          </cell>
        </row>
        <row r="306">
          <cell r="I306">
            <v>2103</v>
          </cell>
          <cell r="O306" t="str">
            <v>Прицеп еврофура4Газонсваркаминимальная</v>
          </cell>
        </row>
        <row r="307">
          <cell r="I307">
            <v>116</v>
          </cell>
          <cell r="J307">
            <v>34.819499999999991</v>
          </cell>
          <cell r="O307" t="str">
            <v>Прицеп еврофура4ГазонраспиловкаРаспиловка шасси прицепа</v>
          </cell>
        </row>
        <row r="308">
          <cell r="I308">
            <v>243</v>
          </cell>
          <cell r="O308" t="str">
            <v>Прицеп еврофура4Газонраспиловка</v>
          </cell>
        </row>
        <row r="309">
          <cell r="I309">
            <v>347</v>
          </cell>
          <cell r="O309" t="str">
            <v>Прицеп еврофура4Газонраспиловкамаксимальная</v>
          </cell>
        </row>
        <row r="310">
          <cell r="I310">
            <v>347</v>
          </cell>
          <cell r="O310" t="str">
            <v>Прицеп еврофура4Газонраспиловкасредняя</v>
          </cell>
        </row>
        <row r="311">
          <cell r="I311">
            <v>312</v>
          </cell>
          <cell r="O311" t="str">
            <v>Прицеп еврофура4Газонраспиловкаминимальная</v>
          </cell>
        </row>
        <row r="312">
          <cell r="I312">
            <v>1097</v>
          </cell>
          <cell r="O312" t="str">
            <v>Прицеп еврофура3Газонсварка</v>
          </cell>
        </row>
        <row r="313">
          <cell r="I313">
            <v>388</v>
          </cell>
          <cell r="O313" t="str">
            <v>Прицеп еврофура3Газонсварка</v>
          </cell>
        </row>
        <row r="314">
          <cell r="I314">
            <v>2718</v>
          </cell>
          <cell r="O314" t="str">
            <v>Прицеп еврофура3Газонсваркамаксимальная</v>
          </cell>
        </row>
        <row r="315">
          <cell r="I315">
            <v>2629</v>
          </cell>
          <cell r="O315" t="str">
            <v>Прицеп еврофура3Газонсваркасредняя</v>
          </cell>
        </row>
        <row r="316">
          <cell r="I316">
            <v>2103</v>
          </cell>
          <cell r="O316" t="str">
            <v>Прицеп еврофура3Газонсваркаминимальная</v>
          </cell>
        </row>
        <row r="317">
          <cell r="I317">
            <v>116</v>
          </cell>
          <cell r="J317">
            <v>34.819499999999991</v>
          </cell>
          <cell r="O317" t="str">
            <v>Прицеп еврофура3ГазонраспиловкаРаспиловка шасси прицепа</v>
          </cell>
        </row>
        <row r="318">
          <cell r="I318">
            <v>243</v>
          </cell>
          <cell r="O318" t="str">
            <v>Прицеп еврофура3Газонраспиловка</v>
          </cell>
        </row>
        <row r="319">
          <cell r="I319">
            <v>347</v>
          </cell>
          <cell r="O319" t="str">
            <v>Прицеп еврофура3Газонраспиловкамаксимальная</v>
          </cell>
        </row>
        <row r="320">
          <cell r="I320">
            <v>347</v>
          </cell>
          <cell r="O320" t="str">
            <v>Прицеп еврофура3Газонраспиловкасредняя</v>
          </cell>
        </row>
        <row r="321">
          <cell r="I321">
            <v>312</v>
          </cell>
          <cell r="O321" t="str">
            <v>Прицеп еврофура3Газонраспиловкаминимальная</v>
          </cell>
        </row>
        <row r="322">
          <cell r="I322">
            <v>2892</v>
          </cell>
          <cell r="O322" t="str">
            <v>Бортовая платформа з/о7Газонсварка</v>
          </cell>
        </row>
        <row r="323">
          <cell r="I323">
            <v>2629</v>
          </cell>
          <cell r="O323" t="str">
            <v>Бортовая платформа з/о6Газонсварка</v>
          </cell>
        </row>
        <row r="324">
          <cell r="I324">
            <v>2629</v>
          </cell>
          <cell r="O324" t="str">
            <v>Бортовая платформа з/о5Газонсварка</v>
          </cell>
        </row>
        <row r="325">
          <cell r="I325">
            <v>276</v>
          </cell>
          <cell r="O325" t="str">
            <v>Бортовая платформа з/оГазонсварка</v>
          </cell>
        </row>
        <row r="326">
          <cell r="I326">
            <v>2668</v>
          </cell>
          <cell r="O326" t="str">
            <v>Бортовая платформа с/о7Газонсварка</v>
          </cell>
        </row>
        <row r="327">
          <cell r="I327">
            <v>278</v>
          </cell>
          <cell r="O327" t="str">
            <v>Бортовая платформа с/о7Газонраспиловка</v>
          </cell>
        </row>
        <row r="328">
          <cell r="I328">
            <v>2367</v>
          </cell>
          <cell r="O328" t="str">
            <v>Бортовая платформа с/о6Газонсварка</v>
          </cell>
        </row>
        <row r="329">
          <cell r="I329">
            <v>243</v>
          </cell>
          <cell r="O329" t="str">
            <v>Бортовая платформа с/о6Газонраспиловка</v>
          </cell>
        </row>
        <row r="330">
          <cell r="I330">
            <v>2367</v>
          </cell>
          <cell r="O330" t="str">
            <v>Бортовая платформа с/о5Газонсварка</v>
          </cell>
        </row>
        <row r="331">
          <cell r="I331">
            <v>243</v>
          </cell>
          <cell r="O331" t="str">
            <v>Бортовая платформа с/о5Газонраспиловка</v>
          </cell>
        </row>
        <row r="332">
          <cell r="I332">
            <v>1753</v>
          </cell>
          <cell r="O332" t="str">
            <v>Бортовая платформа с/о4Газонсварка</v>
          </cell>
        </row>
        <row r="333">
          <cell r="I333">
            <v>173</v>
          </cell>
          <cell r="O333" t="str">
            <v>Бортовая платформа с/о4Газонраспиловка</v>
          </cell>
        </row>
        <row r="334">
          <cell r="I334">
            <v>1753</v>
          </cell>
          <cell r="O334" t="str">
            <v>Бортовая платформа с/о3Газонсварка</v>
          </cell>
        </row>
        <row r="335">
          <cell r="I335">
            <v>173</v>
          </cell>
          <cell r="O335" t="str">
            <v>Бортовая платформа с/о3Газонраспиловка</v>
          </cell>
        </row>
        <row r="336">
          <cell r="I336">
            <v>367.72</v>
          </cell>
          <cell r="J336">
            <v>102</v>
          </cell>
          <cell r="O336" t="str">
            <v>Еврофура7Газонраспиловкамаксимальная</v>
          </cell>
        </row>
        <row r="337">
          <cell r="I337">
            <v>350.09</v>
          </cell>
          <cell r="O337" t="str">
            <v>Еврофура7Газонраспиловка</v>
          </cell>
        </row>
        <row r="338">
          <cell r="I338">
            <v>427.82</v>
          </cell>
          <cell r="J338">
            <v>118.29</v>
          </cell>
          <cell r="O338" t="e">
            <v>#REF!</v>
          </cell>
        </row>
        <row r="339">
          <cell r="I339">
            <v>388</v>
          </cell>
          <cell r="O339" t="e">
            <v>#REF!</v>
          </cell>
        </row>
        <row r="340">
          <cell r="I340">
            <v>669.34</v>
          </cell>
          <cell r="J340">
            <v>128</v>
          </cell>
          <cell r="O340" t="str">
            <v>Еврофура7Газонсваркамаксимальнаяоснование</v>
          </cell>
        </row>
        <row r="341">
          <cell r="I341">
            <v>118.27</v>
          </cell>
          <cell r="J341">
            <v>22.6</v>
          </cell>
          <cell r="O341" t="str">
            <v>Еврофура7ГазонсваркамаксимальнаяДвери</v>
          </cell>
        </row>
        <row r="342">
          <cell r="I342">
            <v>295.68</v>
          </cell>
          <cell r="J342">
            <v>56.5</v>
          </cell>
          <cell r="O342" t="str">
            <v>Еврофура7Газонсваркамаксимальнаяролики</v>
          </cell>
        </row>
        <row r="343">
          <cell r="I343">
            <v>52.33</v>
          </cell>
          <cell r="J343">
            <v>10</v>
          </cell>
          <cell r="O343" t="str">
            <v>Еврофура7Газонсваркамаксимальнаякрыша</v>
          </cell>
        </row>
        <row r="344">
          <cell r="I344">
            <v>62.8</v>
          </cell>
          <cell r="J344">
            <v>12</v>
          </cell>
          <cell r="O344" t="str">
            <v>Еврофура7Газонсваркамаксимальнаякаретка</v>
          </cell>
        </row>
        <row r="345">
          <cell r="I345">
            <v>251.94</v>
          </cell>
          <cell r="J345">
            <v>48.14</v>
          </cell>
          <cell r="O345" t="str">
            <v>Еврофура7Газонсваркамаксимальнаястойки средние</v>
          </cell>
        </row>
        <row r="346">
          <cell r="I346">
            <v>128.35</v>
          </cell>
          <cell r="J346">
            <v>24.53</v>
          </cell>
          <cell r="O346" t="str">
            <v>Еврофура7Газонсваркамаксимальнаястойки передние, задние</v>
          </cell>
        </row>
        <row r="347">
          <cell r="I347">
            <v>103.8</v>
          </cell>
          <cell r="J347">
            <v>35</v>
          </cell>
          <cell r="O347" t="str">
            <v>Еврофура7Газонсверловкамаксимальнаястоек</v>
          </cell>
        </row>
        <row r="348">
          <cell r="I348">
            <v>75.36</v>
          </cell>
          <cell r="J348">
            <v>14.4</v>
          </cell>
          <cell r="O348" t="str">
            <v>Еврофура7Газонсваркамаксимальнаякронштейны боковой защиты</v>
          </cell>
        </row>
        <row r="349">
          <cell r="I349">
            <v>2541</v>
          </cell>
          <cell r="O349" t="str">
            <v>Еврофура7Газонсваркасредняя</v>
          </cell>
        </row>
        <row r="350">
          <cell r="I350">
            <v>669.34</v>
          </cell>
          <cell r="J350">
            <v>128</v>
          </cell>
          <cell r="O350" t="str">
            <v>Еврофура7Газонсваркаминимальнаяоснование</v>
          </cell>
        </row>
        <row r="351">
          <cell r="I351">
            <v>68.03</v>
          </cell>
          <cell r="J351">
            <v>13</v>
          </cell>
          <cell r="O351" t="str">
            <v>Еврофура7Газонсваркаминимальнаякрыша</v>
          </cell>
        </row>
        <row r="352">
          <cell r="I352">
            <v>164.11</v>
          </cell>
          <cell r="J352">
            <v>31</v>
          </cell>
          <cell r="O352" t="str">
            <v>Еврофура7Газонсваркаминимальнаястойки передние, задние</v>
          </cell>
        </row>
        <row r="353">
          <cell r="I353">
            <v>83.6</v>
          </cell>
          <cell r="J353">
            <v>16</v>
          </cell>
          <cell r="O353" t="str">
            <v>Еврофура7Газонсваркаминимальнаястойки средние</v>
          </cell>
        </row>
        <row r="354">
          <cell r="I354">
            <v>75.36</v>
          </cell>
          <cell r="J354">
            <v>14.4</v>
          </cell>
          <cell r="O354" t="str">
            <v>Еврофура7Газонсваркаминимальнаякронштейны боковой защиты</v>
          </cell>
        </row>
        <row r="355">
          <cell r="I355">
            <v>293.04000000000002</v>
          </cell>
          <cell r="J355">
            <v>56</v>
          </cell>
          <cell r="O355" t="str">
            <v>Еврофура7ГазонсваркаминимальнаяБорта</v>
          </cell>
        </row>
        <row r="356">
          <cell r="I356">
            <v>64.86</v>
          </cell>
          <cell r="J356">
            <v>22</v>
          </cell>
          <cell r="O356" t="str">
            <v>Еврофура7Газонсверловкаминимальнаястоек</v>
          </cell>
        </row>
        <row r="357">
          <cell r="I357">
            <v>243</v>
          </cell>
          <cell r="O357" t="str">
            <v>Еврофура6Газонраспиловка</v>
          </cell>
        </row>
        <row r="358">
          <cell r="I358">
            <v>431.76</v>
          </cell>
          <cell r="J358">
            <v>119.4</v>
          </cell>
          <cell r="O358" t="str">
            <v>Еврофура6Газонраспиловкамаксимальная</v>
          </cell>
        </row>
        <row r="359">
          <cell r="I359">
            <v>389.78</v>
          </cell>
          <cell r="J359">
            <v>108</v>
          </cell>
          <cell r="O359" t="str">
            <v>Еврофура6Газонраспиловкасредняя</v>
          </cell>
        </row>
        <row r="360">
          <cell r="I360">
            <v>448.15</v>
          </cell>
          <cell r="J360">
            <v>124</v>
          </cell>
          <cell r="O360" t="str">
            <v>Еврофура6Газонраспиловкаминимальная</v>
          </cell>
        </row>
        <row r="361">
          <cell r="I361">
            <v>600.44000000000005</v>
          </cell>
          <cell r="J361">
            <v>114.8</v>
          </cell>
          <cell r="O361" t="str">
            <v>Еврофура6Газонсваркамаксимальнаяоснование</v>
          </cell>
        </row>
        <row r="362">
          <cell r="I362">
            <v>118.27</v>
          </cell>
          <cell r="J362">
            <v>22.6</v>
          </cell>
          <cell r="O362" t="str">
            <v>Еврофура6ГазонсваркамаксимальнаяДвери</v>
          </cell>
        </row>
        <row r="363">
          <cell r="I363">
            <v>295.68</v>
          </cell>
          <cell r="J363">
            <v>56.5</v>
          </cell>
          <cell r="O363" t="str">
            <v>Еврофура6Газонсваркамаксимальнаяролики</v>
          </cell>
        </row>
        <row r="364">
          <cell r="I364">
            <v>52.33</v>
          </cell>
          <cell r="J364">
            <v>10</v>
          </cell>
          <cell r="O364" t="str">
            <v>Еврофура6Газонсваркамаксимальнаякрыша</v>
          </cell>
        </row>
        <row r="365">
          <cell r="I365">
            <v>62.8</v>
          </cell>
          <cell r="J365">
            <v>12</v>
          </cell>
          <cell r="O365" t="str">
            <v>Еврофура6Газонсваркамаксимальнаякаретка</v>
          </cell>
        </row>
        <row r="366">
          <cell r="I366">
            <v>224.2</v>
          </cell>
          <cell r="J366">
            <v>42.84</v>
          </cell>
          <cell r="O366" t="str">
            <v>Еврофура6Газонсваркамаксимальнаястойки средние</v>
          </cell>
        </row>
        <row r="367">
          <cell r="I367">
            <v>114.22</v>
          </cell>
          <cell r="J367">
            <v>21.85</v>
          </cell>
          <cell r="O367" t="str">
            <v>Еврофура7Газонсваркамаксимальнаястойки передние, задние</v>
          </cell>
        </row>
        <row r="368">
          <cell r="I368">
            <v>90.82</v>
          </cell>
          <cell r="J368">
            <v>31</v>
          </cell>
          <cell r="O368" t="str">
            <v>Еврофура6Газонсверловкамаксимальнаястоек</v>
          </cell>
        </row>
        <row r="369">
          <cell r="I369">
            <v>75.36</v>
          </cell>
          <cell r="J369">
            <v>14.4</v>
          </cell>
          <cell r="O369" t="str">
            <v>Еврофура6Газонсваркамаксимальнаякронштейны боковой защиты</v>
          </cell>
        </row>
        <row r="370">
          <cell r="I370">
            <v>603.58000000000004</v>
          </cell>
          <cell r="J370">
            <v>115.4</v>
          </cell>
          <cell r="O370" t="str">
            <v>Еврофура6Газонсваркасредняяоснование</v>
          </cell>
        </row>
        <row r="371">
          <cell r="I371">
            <v>118.27</v>
          </cell>
          <cell r="J371">
            <v>22.6</v>
          </cell>
          <cell r="O371" t="str">
            <v>Еврофура6ГазонсваркасредняяДвери</v>
          </cell>
        </row>
        <row r="372">
          <cell r="I372">
            <v>41.87</v>
          </cell>
          <cell r="J372">
            <v>8</v>
          </cell>
          <cell r="O372" t="str">
            <v>Еврофура6Газонсваркасредняякрыша</v>
          </cell>
        </row>
        <row r="373">
          <cell r="I373">
            <v>266.89999999999998</v>
          </cell>
          <cell r="J373">
            <v>51</v>
          </cell>
          <cell r="O373" t="str">
            <v>Еврофура6Газонсваркасредняяролики</v>
          </cell>
        </row>
        <row r="374">
          <cell r="I374">
            <v>171.04</v>
          </cell>
          <cell r="J374">
            <v>32.68</v>
          </cell>
          <cell r="O374" t="str">
            <v>Еврофура6Газонсваркасредняястойки средние</v>
          </cell>
        </row>
        <row r="375">
          <cell r="I375">
            <v>87.14</v>
          </cell>
          <cell r="J375">
            <v>16.649999999999999</v>
          </cell>
          <cell r="O375" t="str">
            <v>Еврофура6Газонсваркасредняястойки передние, задние</v>
          </cell>
        </row>
        <row r="376">
          <cell r="I376">
            <v>90.82</v>
          </cell>
          <cell r="J376">
            <v>31</v>
          </cell>
          <cell r="O376" t="str">
            <v>Еврофура6Газонсверловкасредняястоек</v>
          </cell>
        </row>
        <row r="377">
          <cell r="I377">
            <v>75.36</v>
          </cell>
          <cell r="J377">
            <v>14.4</v>
          </cell>
          <cell r="O377" t="str">
            <v>Еврофура6Газонсваркасредняякронштейны боковой защиты</v>
          </cell>
        </row>
        <row r="378">
          <cell r="I378">
            <v>658.88</v>
          </cell>
          <cell r="J378">
            <v>63</v>
          </cell>
          <cell r="O378" t="str">
            <v>Еврофура6Газонсваркаминимальнаяоснование</v>
          </cell>
        </row>
        <row r="379">
          <cell r="I379">
            <v>68.03</v>
          </cell>
          <cell r="J379">
            <v>13</v>
          </cell>
          <cell r="O379" t="str">
            <v>Еврофура6Газонсваркаминимальнаякрыша</v>
          </cell>
        </row>
        <row r="380">
          <cell r="I380">
            <v>164.11</v>
          </cell>
          <cell r="J380">
            <v>31</v>
          </cell>
          <cell r="O380" t="str">
            <v>Еврофура6Газонсваркаминимальнаястойки средние</v>
          </cell>
        </row>
        <row r="381">
          <cell r="I381">
            <v>83.6</v>
          </cell>
          <cell r="J381">
            <v>16</v>
          </cell>
          <cell r="O381" t="str">
            <v>Еврофура6Газонсваркаминимальнаястойки передние, задние</v>
          </cell>
        </row>
        <row r="382">
          <cell r="I382">
            <v>132.51</v>
          </cell>
          <cell r="J382">
            <v>25.3</v>
          </cell>
          <cell r="O382" t="str">
            <v>Еврофура6Газонсваркаминимальнаякронштейны боковой защиты</v>
          </cell>
        </row>
        <row r="383">
          <cell r="I383">
            <v>36.47</v>
          </cell>
          <cell r="J383">
            <v>12</v>
          </cell>
          <cell r="O383" t="str">
            <v>Еврофура6Газонсверловкаминимальнаястоек</v>
          </cell>
        </row>
        <row r="384">
          <cell r="I384">
            <v>209.33</v>
          </cell>
          <cell r="J384">
            <v>40</v>
          </cell>
          <cell r="O384" t="str">
            <v>Еврофура6ГазонсваркаминимальнаяБорта</v>
          </cell>
        </row>
        <row r="385">
          <cell r="I385">
            <v>342.27</v>
          </cell>
          <cell r="J385">
            <v>95</v>
          </cell>
          <cell r="O385" t="str">
            <v>Еврофура5Газонраспиловкамаксимальная</v>
          </cell>
        </row>
        <row r="386">
          <cell r="I386">
            <v>342.27</v>
          </cell>
          <cell r="O386" t="str">
            <v>Еврофура5Газонраспиловкасредняя</v>
          </cell>
        </row>
        <row r="387">
          <cell r="I387">
            <v>373.81</v>
          </cell>
          <cell r="J387">
            <v>103.36</v>
          </cell>
          <cell r="O387" t="str">
            <v>Еврофура5Газонраспиловкаминимальная</v>
          </cell>
        </row>
        <row r="388">
          <cell r="I388">
            <v>388</v>
          </cell>
          <cell r="O388" t="str">
            <v>Еврофура5Газонсварка</v>
          </cell>
        </row>
        <row r="389">
          <cell r="I389">
            <v>342.27</v>
          </cell>
          <cell r="J389">
            <v>97.4</v>
          </cell>
          <cell r="O389" t="str">
            <v>Еврофура5Газонсваркамаксимальнаяоснование</v>
          </cell>
        </row>
        <row r="390">
          <cell r="I390">
            <v>118.27</v>
          </cell>
          <cell r="J390">
            <v>22.6</v>
          </cell>
          <cell r="O390" t="str">
            <v>Еврофура5ГазонсваркамаксимальнаяДвери</v>
          </cell>
        </row>
        <row r="391">
          <cell r="I391">
            <v>266.89999999999998</v>
          </cell>
          <cell r="J391">
            <v>51</v>
          </cell>
          <cell r="O391" t="str">
            <v>Еврофура5Газонсваркамаксимальнаяролики</v>
          </cell>
        </row>
        <row r="392">
          <cell r="I392">
            <v>52.33</v>
          </cell>
          <cell r="J392">
            <v>10</v>
          </cell>
          <cell r="O392" t="str">
            <v>Еврофура5Газонсваркамаксимальнаякрыша</v>
          </cell>
        </row>
        <row r="393">
          <cell r="I393">
            <v>62.8</v>
          </cell>
          <cell r="J393">
            <v>12</v>
          </cell>
          <cell r="O393" t="str">
            <v>Еврофура5Газонсваркамаксимальнаякаретка</v>
          </cell>
        </row>
        <row r="394">
          <cell r="I394">
            <v>142</v>
          </cell>
          <cell r="J394">
            <v>27.13</v>
          </cell>
          <cell r="O394" t="str">
            <v>Еврофура5Газонсваркамаксимальнаястойки средние</v>
          </cell>
        </row>
        <row r="395">
          <cell r="I395">
            <v>116.18</v>
          </cell>
          <cell r="J395">
            <v>22.2</v>
          </cell>
          <cell r="O395" t="str">
            <v>Еврофура6Газонсваркамаксимальнаястойки передние, задние</v>
          </cell>
        </row>
        <row r="396">
          <cell r="I396">
            <v>50.69</v>
          </cell>
          <cell r="J396">
            <v>17</v>
          </cell>
          <cell r="O396" t="str">
            <v>Еврофура5Газонсверловкамаксимальнаястоек</v>
          </cell>
        </row>
        <row r="397">
          <cell r="I397">
            <v>66.25</v>
          </cell>
          <cell r="J397">
            <v>12.66</v>
          </cell>
          <cell r="O397" t="str">
            <v>Еврофура5Газонсваркамаксимальнаякронштейны боковой защиты</v>
          </cell>
        </row>
        <row r="398">
          <cell r="I398">
            <v>3067</v>
          </cell>
          <cell r="O398" t="str">
            <v>Еврофура5Газонсваркасредняя</v>
          </cell>
        </row>
        <row r="399">
          <cell r="I399">
            <v>558.22</v>
          </cell>
          <cell r="J399">
            <v>106.6</v>
          </cell>
          <cell r="O399" t="str">
            <v>Еврофура5Газонсваркаминимальнаяоснование</v>
          </cell>
        </row>
        <row r="400">
          <cell r="I400">
            <v>68.03</v>
          </cell>
          <cell r="J400">
            <v>13</v>
          </cell>
          <cell r="O400" t="str">
            <v>Еврофура5Газонсваркаминимальнаякрыша</v>
          </cell>
        </row>
        <row r="401">
          <cell r="I401">
            <v>94.2</v>
          </cell>
          <cell r="J401">
            <v>18</v>
          </cell>
          <cell r="O401" t="str">
            <v>Еврофура5Газонсваркаминимальнаястойки средние</v>
          </cell>
        </row>
        <row r="402">
          <cell r="I402">
            <v>115.3</v>
          </cell>
          <cell r="J402">
            <v>22</v>
          </cell>
          <cell r="O402" t="str">
            <v>Еврофура5Газонсваркаминимальнаястойки передние, задние</v>
          </cell>
        </row>
        <row r="403">
          <cell r="I403">
            <v>50.24</v>
          </cell>
          <cell r="J403">
            <v>9.6</v>
          </cell>
          <cell r="O403" t="str">
            <v>Еврофура5Газонсваркаминимальнаякронштейны боковой защиты</v>
          </cell>
        </row>
        <row r="404">
          <cell r="I404">
            <v>209.33</v>
          </cell>
          <cell r="J404">
            <v>40</v>
          </cell>
          <cell r="O404" t="str">
            <v>Еврофура5ГазонсваркаминимальнаяБорта</v>
          </cell>
        </row>
        <row r="405">
          <cell r="I405">
            <v>63.67</v>
          </cell>
          <cell r="J405">
            <v>22</v>
          </cell>
          <cell r="O405" t="str">
            <v>Еврофура5Газонсверловкаминимальнаястоек</v>
          </cell>
        </row>
        <row r="406">
          <cell r="I406">
            <v>167</v>
          </cell>
          <cell r="O406" t="str">
            <v>Еврофура5Газонраспиловка</v>
          </cell>
        </row>
        <row r="407">
          <cell r="I407">
            <v>278</v>
          </cell>
          <cell r="O407" t="str">
            <v>Еврофура5Газонраспиловка</v>
          </cell>
        </row>
        <row r="408">
          <cell r="I408">
            <v>382</v>
          </cell>
          <cell r="O408" t="str">
            <v>Еврофура4Газонраспиловкамаксимальная</v>
          </cell>
        </row>
        <row r="409">
          <cell r="I409">
            <v>382</v>
          </cell>
          <cell r="O409" t="str">
            <v>Еврофура4Газонраспиловкасредняя</v>
          </cell>
        </row>
        <row r="410">
          <cell r="I410">
            <v>372.12</v>
          </cell>
          <cell r="J410">
            <v>102.89</v>
          </cell>
          <cell r="O410" t="str">
            <v>Еврофура4Газонраспиловкаминимальная</v>
          </cell>
        </row>
        <row r="411">
          <cell r="I411">
            <v>388</v>
          </cell>
          <cell r="O411" t="str">
            <v>Еврофура4Газонсварка</v>
          </cell>
        </row>
        <row r="412">
          <cell r="I412">
            <v>3155</v>
          </cell>
          <cell r="O412" t="str">
            <v>Еврофура4Газонсваркамаксимальная</v>
          </cell>
        </row>
        <row r="413">
          <cell r="I413">
            <v>3067</v>
          </cell>
          <cell r="O413" t="str">
            <v>Еврофура4Газонсваркасредняя</v>
          </cell>
        </row>
        <row r="414">
          <cell r="I414">
            <v>533.79999999999995</v>
          </cell>
          <cell r="J414">
            <v>102</v>
          </cell>
          <cell r="O414" t="str">
            <v>Еврофура4Газонсваркаминимальнаяоснование</v>
          </cell>
        </row>
        <row r="415">
          <cell r="I415">
            <v>68.03</v>
          </cell>
          <cell r="J415">
            <v>13</v>
          </cell>
          <cell r="O415" t="str">
            <v>Еврофура4Газонсваркаминимальнаякрыша</v>
          </cell>
        </row>
        <row r="416">
          <cell r="I416">
            <v>94.2</v>
          </cell>
          <cell r="J416">
            <v>18</v>
          </cell>
          <cell r="O416" t="str">
            <v>Еврофура4Газонсваркаминимальнаястойки передние, задние</v>
          </cell>
        </row>
        <row r="417">
          <cell r="I417">
            <v>115.13</v>
          </cell>
          <cell r="J417">
            <v>22</v>
          </cell>
          <cell r="O417" t="str">
            <v>Еврофура4Газонсваркаминимальнаястойки средние</v>
          </cell>
        </row>
        <row r="418">
          <cell r="I418">
            <v>132.51</v>
          </cell>
          <cell r="J418">
            <v>12.7</v>
          </cell>
          <cell r="O418" t="str">
            <v>Еврофура4Газонсваркаминимальнаякронштейны боковой защиты</v>
          </cell>
        </row>
        <row r="419">
          <cell r="I419">
            <v>251.2</v>
          </cell>
          <cell r="J419">
            <v>24</v>
          </cell>
          <cell r="O419" t="str">
            <v>Еврофура4ГазонсваркаминимальнаяБорта</v>
          </cell>
        </row>
        <row r="420">
          <cell r="I420">
            <v>24.73</v>
          </cell>
          <cell r="J420">
            <v>8</v>
          </cell>
          <cell r="O420" t="str">
            <v>Еврофура4Газонсверловкаминимальнаястоек</v>
          </cell>
        </row>
        <row r="421">
          <cell r="I421">
            <v>278</v>
          </cell>
          <cell r="O421" t="str">
            <v>Еврофура5Газонраспиловка</v>
          </cell>
        </row>
        <row r="422">
          <cell r="I422">
            <v>388</v>
          </cell>
          <cell r="O422" t="str">
            <v>Еврофура3Газонраспиловкамаксимальная</v>
          </cell>
        </row>
        <row r="423">
          <cell r="I423">
            <v>382</v>
          </cell>
          <cell r="O423" t="str">
            <v>Еврофура5Газонраспиловкасредняя</v>
          </cell>
        </row>
        <row r="424">
          <cell r="I424">
            <v>347</v>
          </cell>
          <cell r="O424" t="str">
            <v>Еврофура5Газонраспиловкаминимальная</v>
          </cell>
        </row>
        <row r="425">
          <cell r="I425">
            <v>388</v>
          </cell>
          <cell r="O425" t="str">
            <v>Еврофура4Газонсварка</v>
          </cell>
        </row>
        <row r="426">
          <cell r="I426">
            <v>2629</v>
          </cell>
          <cell r="O426" t="str">
            <v>Еврофура4Газонсваркасредняя</v>
          </cell>
        </row>
        <row r="427">
          <cell r="I427">
            <v>2103</v>
          </cell>
          <cell r="O427" t="str">
            <v>Еврофура4Газонсваркаминимальная</v>
          </cell>
        </row>
        <row r="428">
          <cell r="I428">
            <v>243</v>
          </cell>
          <cell r="O428" t="str">
            <v>Еврофура4Газонраспиловка</v>
          </cell>
        </row>
        <row r="429">
          <cell r="I429">
            <v>312</v>
          </cell>
          <cell r="O429" t="str">
            <v>Еврофура4Газонраспиловкаминимальная</v>
          </cell>
        </row>
        <row r="430">
          <cell r="I430">
            <v>388</v>
          </cell>
          <cell r="O430" t="str">
            <v>Еврофура3Газонсварка</v>
          </cell>
        </row>
        <row r="431">
          <cell r="I431">
            <v>2718</v>
          </cell>
          <cell r="O431" t="str">
            <v>Еврофура3Газонсваркамаксимальная</v>
          </cell>
        </row>
        <row r="432">
          <cell r="I432">
            <v>2629</v>
          </cell>
          <cell r="O432" t="str">
            <v>Еврофура3Газонсваркасредняя</v>
          </cell>
        </row>
        <row r="433">
          <cell r="I433">
            <v>2103</v>
          </cell>
          <cell r="O433" t="str">
            <v>Еврофура3Газонсваркаминимальная</v>
          </cell>
        </row>
        <row r="434">
          <cell r="I434">
            <v>243</v>
          </cell>
          <cell r="O434" t="e">
            <v>#REF!</v>
          </cell>
        </row>
        <row r="435">
          <cell r="I435">
            <v>347</v>
          </cell>
          <cell r="O435" t="str">
            <v>Еврофура3Газонраспиловкамаксимальная</v>
          </cell>
        </row>
        <row r="436">
          <cell r="I436">
            <v>347</v>
          </cell>
          <cell r="O436" t="str">
            <v>Еврофура3Газонраспиловкасредняя</v>
          </cell>
        </row>
        <row r="437">
          <cell r="I437">
            <v>312</v>
          </cell>
          <cell r="O437" t="str">
            <v>Еврофура3Газонраспиловкаминимальная</v>
          </cell>
        </row>
        <row r="438">
          <cell r="I438">
            <v>255</v>
          </cell>
          <cell r="O438" t="e">
            <v>#REF!</v>
          </cell>
        </row>
        <row r="439">
          <cell r="I439">
            <v>327</v>
          </cell>
          <cell r="O439" t="e">
            <v>#REF!</v>
          </cell>
        </row>
        <row r="440">
          <cell r="I440">
            <v>102</v>
          </cell>
          <cell r="O440" t="str">
            <v>ЕврофураГазонсварка</v>
          </cell>
        </row>
        <row r="441">
          <cell r="I441">
            <v>327</v>
          </cell>
          <cell r="O441" t="str">
            <v>ЕврофураГазонсварка</v>
          </cell>
        </row>
        <row r="442">
          <cell r="I442">
            <v>408.09000000000003</v>
          </cell>
          <cell r="J442">
            <v>85</v>
          </cell>
          <cell r="O442" t="str">
            <v>Спальник5Газонсварка</v>
          </cell>
        </row>
        <row r="443">
          <cell r="I443">
            <v>88.73</v>
          </cell>
          <cell r="J443">
            <v>25</v>
          </cell>
          <cell r="O443" t="str">
            <v>Спальник5Газонраспиловка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H10" sqref="H10"/>
    </sheetView>
  </sheetViews>
  <sheetFormatPr defaultRowHeight="15"/>
  <cols>
    <col min="8" max="8" width="15" customWidth="1"/>
  </cols>
  <sheetData>
    <row r="1" spans="1:16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</row>
    <row r="2" spans="1:16" ht="30">
      <c r="A2" s="5" t="s">
        <v>1</v>
      </c>
      <c r="B2" s="6"/>
      <c r="C2" s="7">
        <v>4231</v>
      </c>
      <c r="D2" s="7"/>
      <c r="E2" s="7"/>
      <c r="F2" s="7"/>
      <c r="G2" s="7"/>
      <c r="H2" s="8" t="s">
        <v>2</v>
      </c>
      <c r="I2" s="8"/>
      <c r="J2" s="8"/>
      <c r="K2" s="9" t="s">
        <v>3</v>
      </c>
      <c r="L2" s="4"/>
    </row>
    <row r="3" spans="1:16">
      <c r="A3" s="5" t="s">
        <v>4</v>
      </c>
      <c r="B3" s="6"/>
      <c r="C3" s="10">
        <v>43230</v>
      </c>
      <c r="D3" s="7"/>
      <c r="E3" s="7"/>
      <c r="F3" s="7"/>
      <c r="G3" s="7"/>
      <c r="H3" s="8" t="s">
        <v>5</v>
      </c>
      <c r="I3" s="8"/>
      <c r="J3" s="8"/>
      <c r="K3" s="11">
        <v>4</v>
      </c>
      <c r="L3" s="4"/>
    </row>
    <row r="4" spans="1:16">
      <c r="A4" s="5" t="s">
        <v>6</v>
      </c>
      <c r="B4" s="6"/>
      <c r="C4" s="7" t="s">
        <v>7</v>
      </c>
      <c r="D4" s="7"/>
      <c r="E4" s="7"/>
      <c r="F4" s="7"/>
      <c r="G4" s="7"/>
      <c r="H4" s="8" t="s">
        <v>8</v>
      </c>
      <c r="I4" s="8"/>
      <c r="J4" s="8"/>
      <c r="K4" s="11" t="s">
        <v>9</v>
      </c>
      <c r="L4" s="4"/>
    </row>
    <row r="5" spans="1:16">
      <c r="A5" s="12"/>
      <c r="B5" s="13"/>
      <c r="C5" s="14"/>
      <c r="D5" s="15"/>
      <c r="E5" s="15"/>
      <c r="F5" s="15"/>
      <c r="G5" s="15"/>
      <c r="H5" s="16" t="s">
        <v>10</v>
      </c>
      <c r="I5" s="17"/>
      <c r="J5" s="18"/>
      <c r="K5" s="19" t="s">
        <v>11</v>
      </c>
      <c r="L5" s="20"/>
      <c r="M5" s="21"/>
      <c r="N5" s="21"/>
      <c r="O5" s="21"/>
      <c r="P5" s="21"/>
    </row>
    <row r="6" spans="1:16">
      <c r="A6" s="12"/>
      <c r="B6" s="13"/>
      <c r="C6" s="14"/>
      <c r="D6" s="22"/>
      <c r="E6" s="22"/>
      <c r="F6" s="22"/>
      <c r="G6" s="22"/>
      <c r="H6" s="8" t="s">
        <v>12</v>
      </c>
      <c r="I6" s="8"/>
      <c r="J6" s="8"/>
      <c r="K6" s="23">
        <f>SUMIF([1]ТарифыС!O:O,N6,[1]ТарифыС!I:I)</f>
        <v>224.23</v>
      </c>
      <c r="L6" s="20"/>
      <c r="M6" s="21" t="s">
        <v>13</v>
      </c>
      <c r="N6" s="21" t="str">
        <f>CONCATENATE($K$2,$K$3,$K$4,M6,$K$5)</f>
        <v>Автолавка4Газельраспиловкаминимальная</v>
      </c>
      <c r="O6" s="21"/>
      <c r="P6" s="21"/>
    </row>
    <row r="7" spans="1:16">
      <c r="A7" s="13"/>
      <c r="B7" s="13"/>
      <c r="C7" s="13"/>
      <c r="D7" s="15"/>
      <c r="E7" s="15"/>
      <c r="F7" s="15"/>
      <c r="G7" s="15"/>
      <c r="H7" s="8" t="s">
        <v>14</v>
      </c>
      <c r="I7" s="8"/>
      <c r="J7" s="8"/>
      <c r="K7" s="23">
        <f>C15+C18+C21+C24+C27+C30+C33+C36+C39+C42+C45</f>
        <v>448.33000000000004</v>
      </c>
      <c r="L7" s="24"/>
      <c r="M7" s="21" t="s">
        <v>15</v>
      </c>
      <c r="N7" s="21" t="str">
        <f>CONCATENATE($K$2,$K$3,$K$4,M7,$K$5)</f>
        <v>Автолавка4Газельсваркаминимальная</v>
      </c>
      <c r="O7" s="21"/>
      <c r="P7" s="21"/>
    </row>
    <row r="8" spans="1:16" ht="15.75" thickBot="1">
      <c r="A8" s="25"/>
      <c r="B8" s="26"/>
      <c r="C8" s="26"/>
      <c r="D8" s="26"/>
      <c r="E8" s="26"/>
      <c r="F8" s="26"/>
      <c r="G8" s="26"/>
      <c r="H8" s="26"/>
      <c r="I8" s="26"/>
      <c r="J8" s="26"/>
      <c r="K8" s="27"/>
      <c r="L8" s="28" t="s">
        <v>16</v>
      </c>
      <c r="M8" s="29" t="s">
        <v>15</v>
      </c>
      <c r="N8" s="21" t="str">
        <f>CONCATENATE($K$2,$K$3,$K$4,$M$8,$L$8)</f>
        <v>Автолавка4Газельсваркаоснование</v>
      </c>
    </row>
    <row r="9" spans="1:16" ht="60.75" thickBot="1">
      <c r="A9" s="30" t="s">
        <v>17</v>
      </c>
      <c r="B9" s="31" t="s">
        <v>18</v>
      </c>
      <c r="C9" s="32" t="s">
        <v>19</v>
      </c>
      <c r="D9" s="33" t="s">
        <v>20</v>
      </c>
      <c r="E9" s="34" t="s">
        <v>21</v>
      </c>
      <c r="F9" s="35" t="s">
        <v>22</v>
      </c>
      <c r="G9" s="34" t="s">
        <v>23</v>
      </c>
      <c r="H9" s="34" t="s">
        <v>24</v>
      </c>
      <c r="I9" s="36" t="s">
        <v>25</v>
      </c>
      <c r="J9" s="37" t="s">
        <v>26</v>
      </c>
      <c r="K9" s="37" t="s">
        <v>27</v>
      </c>
      <c r="L9" s="38" t="s">
        <v>28</v>
      </c>
      <c r="M9" s="29" t="s">
        <v>15</v>
      </c>
      <c r="N9" s="21" t="str">
        <f>CONCATENATE($K$2,$K$3,$K$4,$M$9,$L$9)</f>
        <v>Автолавка4Газельсваркапол</v>
      </c>
    </row>
    <row r="10" spans="1:16" ht="35.25" thickBot="1">
      <c r="A10" s="39" t="s">
        <v>29</v>
      </c>
      <c r="B10" s="40" t="s">
        <v>30</v>
      </c>
      <c r="C10" s="41">
        <f>SUMIF([1]ТарифыС!O:O,N6,[1]ТарифыС!J:J)</f>
        <v>62</v>
      </c>
      <c r="D10" s="42" t="s">
        <v>31</v>
      </c>
      <c r="E10" s="43" t="str">
        <f>IF(ISTEXT(D11),C10/C11,D11&amp;C10)</f>
        <v>62</v>
      </c>
      <c r="F10" s="44">
        <f>IFERROR(CHOOSE(COUNTA(D10:D12),1,MIN(2-F11,1.5),MIN(1+(1-F12)/2,1.5)),"")</f>
        <v>1</v>
      </c>
      <c r="G10" s="45">
        <f>IFERROR(E10*F10,0)</f>
        <v>62</v>
      </c>
      <c r="H10" s="46">
        <f>IFERROR(C12/C10*G10,0)</f>
        <v>224.23</v>
      </c>
      <c r="I10" s="47"/>
      <c r="J10" s="48"/>
      <c r="K10" s="49"/>
      <c r="L10" s="50" t="s">
        <v>32</v>
      </c>
      <c r="M10" s="29" t="s">
        <v>15</v>
      </c>
      <c r="N10" s="21" t="str">
        <f>CONCATENATE($K$2,$K$3,$K$4,$M$10,$L$10)</f>
        <v>Автолавка4Газельсваркапередняя задняя панели</v>
      </c>
    </row>
    <row r="11" spans="1:16" ht="23.25">
      <c r="A11" s="51"/>
      <c r="B11" s="52" t="s">
        <v>33</v>
      </c>
      <c r="C11" s="53">
        <f>SUMPRODUCT(--ISTEXT(D10:D12))</f>
        <v>1</v>
      </c>
      <c r="D11" s="54"/>
      <c r="E11" s="55" t="str">
        <f>IF(ISTEXT(D11),C10/C11,D11&amp;0)</f>
        <v>0</v>
      </c>
      <c r="F11" s="56">
        <v>1.5</v>
      </c>
      <c r="G11" s="57">
        <f t="shared" ref="G11:G12" si="0">IFERROR(E11*F11,0)</f>
        <v>0</v>
      </c>
      <c r="H11" s="58">
        <f>IFERROR(C12/C10*G11,0)</f>
        <v>0</v>
      </c>
      <c r="I11" s="59"/>
      <c r="J11" s="27"/>
      <c r="K11" s="60"/>
      <c r="L11" s="50" t="s">
        <v>34</v>
      </c>
      <c r="M11" s="29" t="s">
        <v>15</v>
      </c>
      <c r="N11" s="21" t="str">
        <f>CONCATENATE($K$2,$K$3,$K$4,$M$11,$L$11)</f>
        <v>Автолавка4ГазельсваркаБоковая панель</v>
      </c>
    </row>
    <row r="12" spans="1:16" ht="15.75" thickBot="1">
      <c r="A12" s="61"/>
      <c r="B12" s="62" t="s">
        <v>35</v>
      </c>
      <c r="C12" s="63">
        <f>SUMIF([1]ТарифыС!O:O,N6,[1]ТарифыС!I:I)</f>
        <v>224.23</v>
      </c>
      <c r="D12" s="64"/>
      <c r="E12" s="55" t="str">
        <f>IF(ISTEXT(D12),C10/C11,D12&amp;0)</f>
        <v>0</v>
      </c>
      <c r="F12" s="65"/>
      <c r="G12" s="66">
        <f t="shared" si="0"/>
        <v>0</v>
      </c>
      <c r="H12" s="67">
        <f>IFERROR(C12/C10*G12,0)</f>
        <v>0</v>
      </c>
      <c r="I12" s="68"/>
      <c r="J12" s="69"/>
      <c r="K12" s="70"/>
      <c r="L12" s="71" t="s">
        <v>36</v>
      </c>
      <c r="M12" s="72" t="s">
        <v>15</v>
      </c>
      <c r="N12" s="21" t="str">
        <f>CONCATENATE($K$2,$K$3,$K$4,$M$12,$L$12)</f>
        <v>Автолавка4Газельсваркакрыша</v>
      </c>
    </row>
    <row r="13" spans="1:16" ht="24" thickBot="1">
      <c r="A13" s="39" t="s">
        <v>37</v>
      </c>
      <c r="B13" s="40" t="s">
        <v>30</v>
      </c>
      <c r="C13" s="41">
        <f>SUMIF([1]ТарифыС!O:O,N8,[1]ТарифыС!J:J)</f>
        <v>72</v>
      </c>
      <c r="D13" s="42" t="s">
        <v>38</v>
      </c>
      <c r="E13" s="43" t="str">
        <f>IF(ISTEXT(D14),C13/C14,D14&amp;C13)</f>
        <v>72</v>
      </c>
      <c r="F13" s="73">
        <f>IFERROR(CHOOSE(COUNTA(D13:D15),1,MIN(2-F14,1.5),MIN(1+(1-F15)/2,1.5)),"")</f>
        <v>1</v>
      </c>
      <c r="G13" s="45">
        <f>IFERROR(E13*F13,0)</f>
        <v>72</v>
      </c>
      <c r="H13" s="46">
        <f>IFERROR(C15/C13*G13,0)</f>
        <v>376.8</v>
      </c>
      <c r="I13" s="74"/>
      <c r="J13" s="75"/>
      <c r="K13" s="49"/>
      <c r="L13" s="50" t="s">
        <v>39</v>
      </c>
      <c r="M13" s="29" t="s">
        <v>15</v>
      </c>
      <c r="N13" s="21" t="str">
        <f>CONCATENATE($K$2,$K$3,$K$4,$M$13,$L$13)</f>
        <v>Автолавка4Газельсваркадверной проём</v>
      </c>
    </row>
    <row r="14" spans="1:16">
      <c r="A14" s="51"/>
      <c r="B14" s="52" t="s">
        <v>33</v>
      </c>
      <c r="C14" s="53">
        <f>SUMPRODUCT(--ISTEXT(D13:D15))</f>
        <v>1</v>
      </c>
      <c r="D14" s="42"/>
      <c r="E14" s="55" t="str">
        <f>IF(ISTEXT(D14),C13/C14,D14&amp;0)</f>
        <v>0</v>
      </c>
      <c r="F14" s="76">
        <v>1.5</v>
      </c>
      <c r="G14" s="57">
        <f t="shared" ref="G14:G15" si="1">IFERROR(E14*F14,0)</f>
        <v>0</v>
      </c>
      <c r="H14" s="58">
        <f>IFERROR(C15/C13*G14,0)</f>
        <v>0</v>
      </c>
      <c r="I14" s="27"/>
      <c r="J14" s="77"/>
      <c r="K14" s="60"/>
      <c r="L14" s="50" t="s">
        <v>40</v>
      </c>
      <c r="M14" s="29" t="s">
        <v>15</v>
      </c>
      <c r="N14" s="21" t="str">
        <f>CONCATENATE($K$2,$K$3,$K$4,$M$14,$L$14)</f>
        <v>Автолавка4Газельсваркафермы</v>
      </c>
    </row>
    <row r="15" spans="1:16" ht="35.25" thickBot="1">
      <c r="A15" s="78"/>
      <c r="B15" s="79" t="s">
        <v>35</v>
      </c>
      <c r="C15" s="80">
        <f>SUMIF([1]ТарифыС!O:O,N8,[1]ТарифыС!I:I)</f>
        <v>376.8</v>
      </c>
      <c r="D15" s="81"/>
      <c r="E15" s="55" t="str">
        <f>IF(ISTEXT(D15),C13/C14,D15&amp;0)</f>
        <v>0</v>
      </c>
      <c r="F15" s="82"/>
      <c r="G15" s="66">
        <f t="shared" si="1"/>
        <v>0</v>
      </c>
      <c r="H15" s="67">
        <f>IFERROR(C15/C13*G15,0)</f>
        <v>0</v>
      </c>
      <c r="I15" s="83"/>
      <c r="J15" s="84"/>
      <c r="K15" s="85"/>
      <c r="L15" s="50" t="s">
        <v>41</v>
      </c>
      <c r="M15" s="29" t="s">
        <v>15</v>
      </c>
      <c r="N15" s="21" t="str">
        <f>CONCATENATE($K$2,$K$3,$K$4,$M$15,$L$15)</f>
        <v>Автолавка4Газельсваркапротивоподкатный брус</v>
      </c>
    </row>
    <row r="16" spans="1:16" ht="35.25" thickBot="1">
      <c r="A16" s="86" t="s">
        <v>42</v>
      </c>
      <c r="B16" s="40" t="s">
        <v>30</v>
      </c>
      <c r="C16" s="41">
        <f>SUMIF([1]ТарифыС!O:O,N10,[1]ТарифыС!J:J)</f>
        <v>0</v>
      </c>
      <c r="D16" s="42"/>
      <c r="E16" s="43" t="str">
        <f>IF(ISTEXT(D17),C16/C17,D17&amp;C16)</f>
        <v>0</v>
      </c>
      <c r="F16" s="73" t="str">
        <f>IFERROR(CHOOSE(COUNTA(D16:D18),1,MIN(2-F17,1.5),MIN(1+(1-F18)/2,1.5)),"")</f>
        <v/>
      </c>
      <c r="G16" s="45">
        <f>IFERROR(E16*F16,0)</f>
        <v>0</v>
      </c>
      <c r="H16" s="46">
        <f>IFERROR(C18/C16*G16,0)</f>
        <v>0</v>
      </c>
      <c r="I16" s="74"/>
      <c r="J16" s="75"/>
      <c r="K16" s="49"/>
      <c r="L16" s="87" t="s">
        <v>43</v>
      </c>
      <c r="M16" s="72" t="s">
        <v>15</v>
      </c>
      <c r="N16" s="21" t="str">
        <f>CONCATENATE($K$2,$K$3,$K$4,$M$16,$L$16)</f>
        <v>Автолавка4Газельсваркакронштейны боковой защиты</v>
      </c>
    </row>
    <row r="17" spans="1:14" ht="67.5">
      <c r="A17" s="88"/>
      <c r="B17" s="52" t="s">
        <v>33</v>
      </c>
      <c r="C17" s="53">
        <f>SUMPRODUCT(--ISTEXT(D16:D18))</f>
        <v>0</v>
      </c>
      <c r="D17" s="54"/>
      <c r="E17" s="55" t="str">
        <f>IF(ISTEXT(D17),C16/C17,D17&amp;0)</f>
        <v>0</v>
      </c>
      <c r="F17" s="76">
        <v>1.5</v>
      </c>
      <c r="G17" s="57">
        <f t="shared" ref="G17:G18" si="2">IFERROR(E17*F17,0)</f>
        <v>0</v>
      </c>
      <c r="H17" s="58">
        <f>IFERROR(C18/C16*G17,0)</f>
        <v>0</v>
      </c>
      <c r="I17" s="27"/>
      <c r="J17" s="77"/>
      <c r="K17" s="60"/>
      <c r="L17" s="89" t="s">
        <v>44</v>
      </c>
      <c r="M17" s="90" t="s">
        <v>45</v>
      </c>
      <c r="N17" s="21" t="str">
        <f>CONCATENATE($K$2,$K$3,$K$4,$M$17,$L$17)</f>
        <v xml:space="preserve">Автолавка4ГазельсверлениеСверление портала задних дверей и боковой защиты </v>
      </c>
    </row>
    <row r="18" spans="1:14" ht="15.75" thickBot="1">
      <c r="A18" s="91"/>
      <c r="B18" s="79" t="s">
        <v>35</v>
      </c>
      <c r="C18" s="80">
        <f>SUMIF([1]ТарифыС!O:O,N10,[1]ТарифыС!I:I)</f>
        <v>0</v>
      </c>
      <c r="D18" s="81"/>
      <c r="E18" s="55" t="str">
        <f>IF(ISTEXT(D18),C16/C17,D18&amp;0)</f>
        <v>0</v>
      </c>
      <c r="F18" s="82"/>
      <c r="G18" s="66">
        <f t="shared" si="2"/>
        <v>0</v>
      </c>
      <c r="H18" s="67">
        <f>IFERROR(C18/C16*G18,0)</f>
        <v>0</v>
      </c>
      <c r="I18" s="83"/>
      <c r="J18" s="84"/>
      <c r="K18" s="85"/>
      <c r="L18" s="92" t="s">
        <v>46</v>
      </c>
      <c r="M18" s="29" t="s">
        <v>15</v>
      </c>
      <c r="N18" s="21" t="str">
        <f>CONCATENATE($K$2,$K$3,$K$4,$M$18,$L$18)</f>
        <v>Автолавка4Газельсваркадвери</v>
      </c>
    </row>
    <row r="19" spans="1:14" ht="15.75" thickBot="1">
      <c r="A19" s="86" t="s">
        <v>34</v>
      </c>
      <c r="B19" s="40" t="s">
        <v>30</v>
      </c>
      <c r="C19" s="41">
        <f>SUMIF([1]ТарифыС!O:O,N11,[1]ТарифыС!J:J)</f>
        <v>0</v>
      </c>
      <c r="D19" s="42"/>
      <c r="E19" s="43" t="str">
        <f>IF(ISTEXT(D20),C19/C20,D20&amp;C19)</f>
        <v>0</v>
      </c>
      <c r="F19" s="73" t="str">
        <f>IFERROR(CHOOSE(COUNTA(D19:D21),1,MIN(2-F20,1.5),MIN(1+(1-F21)/2,1.5)),"")</f>
        <v/>
      </c>
      <c r="G19" s="45">
        <f>IFERROR(E19*F19,0)</f>
        <v>0</v>
      </c>
      <c r="H19" s="46">
        <f>IFERROR(C21/C19*G19,0)</f>
        <v>0</v>
      </c>
      <c r="I19" s="74"/>
      <c r="J19" s="75"/>
      <c r="K19" s="49"/>
      <c r="L19" s="93" t="s">
        <v>47</v>
      </c>
      <c r="M19" s="29" t="s">
        <v>15</v>
      </c>
      <c r="N19" s="21" t="str">
        <f>CONCATENATE($K$2,$K$3,$K$4,$M$19,$L$19)</f>
        <v>Автолавка4Газельсваркалестница</v>
      </c>
    </row>
    <row r="20" spans="1:14">
      <c r="A20" s="88"/>
      <c r="B20" s="52" t="s">
        <v>33</v>
      </c>
      <c r="C20" s="53">
        <f>SUMPRODUCT(--ISTEXT(D19:D21))</f>
        <v>0</v>
      </c>
      <c r="D20" s="54"/>
      <c r="E20" s="55" t="str">
        <f>IF(ISTEXT(D20),C19/C20,D20&amp;0)</f>
        <v>0</v>
      </c>
      <c r="F20" s="76">
        <v>1.5</v>
      </c>
      <c r="G20" s="57">
        <f t="shared" ref="G20:G21" si="3">IFERROR(E20*F20,0)</f>
        <v>0</v>
      </c>
      <c r="H20" s="58">
        <f>IFERROR(C21/C19*G20,0)</f>
        <v>0</v>
      </c>
      <c r="I20" s="27"/>
      <c r="J20" s="77"/>
      <c r="K20" s="60"/>
      <c r="L20" s="24"/>
    </row>
    <row r="21" spans="1:14" ht="15.75" thickBot="1">
      <c r="A21" s="91"/>
      <c r="B21" s="79" t="s">
        <v>35</v>
      </c>
      <c r="C21" s="80">
        <f>SUMIF([1]ТарифыС!O:O,N11,[1]ТарифыС!I:I)</f>
        <v>0</v>
      </c>
      <c r="D21" s="81"/>
      <c r="E21" s="55" t="str">
        <f>IF(ISTEXT(D21),C19/C20,D21&amp;0)</f>
        <v>0</v>
      </c>
      <c r="F21" s="82"/>
      <c r="G21" s="66">
        <f t="shared" si="3"/>
        <v>0</v>
      </c>
      <c r="H21" s="67">
        <f>IFERROR(C21/C19*G21,0)</f>
        <v>0</v>
      </c>
      <c r="I21" s="83"/>
      <c r="J21" s="84"/>
      <c r="K21" s="85"/>
      <c r="L21" s="24"/>
    </row>
    <row r="22" spans="1:14" ht="15.75" thickBot="1">
      <c r="A22" s="39" t="s">
        <v>48</v>
      </c>
      <c r="B22" s="40" t="s">
        <v>30</v>
      </c>
      <c r="C22" s="41">
        <f>SUMIF([1]ТарифыС!O:O,N9,[1]ТарифыС!J:J)</f>
        <v>0</v>
      </c>
      <c r="D22" s="42" t="s">
        <v>49</v>
      </c>
      <c r="E22" s="43" t="str">
        <f>IF(ISTEXT(D23),C22/C23,D23&amp;C22)</f>
        <v>0</v>
      </c>
      <c r="F22" s="73">
        <f>IFERROR(CHOOSE(COUNTA(D22:D24),1,MIN(2-F23,1.5),MIN(1+(1-F24)/2,1.5)),"")</f>
        <v>1</v>
      </c>
      <c r="G22" s="45">
        <f>IFERROR(E22*F22,0)</f>
        <v>0</v>
      </c>
      <c r="H22" s="46">
        <f>IFERROR(C24/C22*G22,0)</f>
        <v>0</v>
      </c>
      <c r="I22" s="48"/>
      <c r="J22" s="75"/>
      <c r="K22" s="49"/>
      <c r="L22" s="24"/>
    </row>
    <row r="23" spans="1:14">
      <c r="A23" s="51"/>
      <c r="B23" s="52" t="s">
        <v>33</v>
      </c>
      <c r="C23" s="53">
        <f>SUMPRODUCT(--ISTEXT(D22:D24))</f>
        <v>1</v>
      </c>
      <c r="D23" s="54"/>
      <c r="E23" s="55" t="str">
        <f>IF(ISTEXT(D23),C22/C23,D23&amp;0)</f>
        <v>0</v>
      </c>
      <c r="F23" s="76">
        <v>1.5</v>
      </c>
      <c r="G23" s="57">
        <f t="shared" ref="G23:G24" si="4">IFERROR(E23*F23,0)</f>
        <v>0</v>
      </c>
      <c r="H23" s="58">
        <f>IFERROR(C24/C22*G23,0)</f>
        <v>0</v>
      </c>
      <c r="I23" s="27"/>
      <c r="J23" s="77"/>
      <c r="K23" s="60"/>
      <c r="L23" s="24"/>
    </row>
    <row r="24" spans="1:14" ht="15.75" thickBot="1">
      <c r="A24" s="78"/>
      <c r="B24" s="79" t="s">
        <v>35</v>
      </c>
      <c r="C24" s="80">
        <f>SUMIF([1]ТарифыС!O:O,N9,[1]ТарифыС!I:I)</f>
        <v>0</v>
      </c>
      <c r="D24" s="81"/>
      <c r="E24" s="55" t="str">
        <f>IF(ISTEXT(D24),C22/C23,D24&amp;0)</f>
        <v>0</v>
      </c>
      <c r="F24" s="82"/>
      <c r="G24" s="66">
        <f t="shared" si="4"/>
        <v>0</v>
      </c>
      <c r="H24" s="67">
        <f>IFERROR(C24/C22*G24,0)</f>
        <v>0</v>
      </c>
      <c r="I24" s="83"/>
      <c r="J24" s="84"/>
      <c r="K24" s="85"/>
      <c r="L24" s="24"/>
    </row>
    <row r="25" spans="1:14" ht="15.75" thickBot="1">
      <c r="A25" s="39" t="s">
        <v>50</v>
      </c>
      <c r="B25" s="40" t="s">
        <v>30</v>
      </c>
      <c r="C25" s="41">
        <f>SUMIF([1]ТарифыС!O:O,N12,[1]ТарифыС!J:J)</f>
        <v>0</v>
      </c>
      <c r="D25" s="42"/>
      <c r="E25" s="43" t="str">
        <f>IF(ISTEXT(D26),C25/C26,D26&amp;C25)</f>
        <v>0</v>
      </c>
      <c r="F25" s="73" t="str">
        <f>IFERROR(CHOOSE(COUNTA(D25:D27),1,MIN(2-F26,1.5),MIN(1+(1-F27)/2,1.5)),"")</f>
        <v/>
      </c>
      <c r="G25" s="45">
        <f>IFERROR(E25*F25,0)</f>
        <v>0</v>
      </c>
      <c r="H25" s="46">
        <f>IFERROR(C27/C25*G25,0)</f>
        <v>0</v>
      </c>
      <c r="I25" s="48"/>
      <c r="J25" s="75"/>
      <c r="K25" s="49"/>
      <c r="L25" s="24"/>
    </row>
    <row r="26" spans="1:14">
      <c r="A26" s="51"/>
      <c r="B26" s="52" t="s">
        <v>33</v>
      </c>
      <c r="C26" s="53">
        <f>SUMPRODUCT(--ISTEXT(D25:D27))</f>
        <v>0</v>
      </c>
      <c r="D26" s="54"/>
      <c r="E26" s="55" t="str">
        <f>IF(ISTEXT(D26),C25/C26,D26&amp;0)</f>
        <v>0</v>
      </c>
      <c r="F26" s="76">
        <v>1.5</v>
      </c>
      <c r="G26" s="57">
        <f t="shared" ref="G26:G27" si="5">IFERROR(E26*F26,0)</f>
        <v>0</v>
      </c>
      <c r="H26" s="58">
        <f>IFERROR(C27/C25*G26,0)</f>
        <v>0</v>
      </c>
      <c r="I26" s="27"/>
      <c r="J26" s="77"/>
      <c r="K26" s="60"/>
      <c r="L26" s="24"/>
    </row>
    <row r="27" spans="1:14" ht="15.75" thickBot="1">
      <c r="A27" s="78"/>
      <c r="B27" s="79" t="s">
        <v>35</v>
      </c>
      <c r="C27" s="80">
        <f>SUMIF([1]ТарифыС!O:O,N12,[1]ТарифыС!I:I)</f>
        <v>0</v>
      </c>
      <c r="D27" s="81"/>
      <c r="E27" s="55" t="str">
        <f>IF(ISTEXT(D27),C25/C26,D27&amp;0)</f>
        <v>0</v>
      </c>
      <c r="F27" s="82"/>
      <c r="G27" s="66">
        <f t="shared" si="5"/>
        <v>0</v>
      </c>
      <c r="H27" s="67">
        <f>IFERROR(C27/C25*G27,0)</f>
        <v>0</v>
      </c>
      <c r="I27" s="83"/>
      <c r="J27" s="84"/>
      <c r="K27" s="85"/>
      <c r="L27" s="24"/>
    </row>
    <row r="28" spans="1:14" ht="15.75" thickBot="1">
      <c r="A28" s="39" t="s">
        <v>51</v>
      </c>
      <c r="B28" s="40" t="s">
        <v>30</v>
      </c>
      <c r="C28" s="41">
        <f>SUMIF([1]ТарифыС!O:O,N13,[1]ТарифыС!J:J)</f>
        <v>8</v>
      </c>
      <c r="D28" s="42"/>
      <c r="E28" s="43" t="str">
        <f>IF(ISTEXT(D29),C28/C29,D29&amp;C28)</f>
        <v>8</v>
      </c>
      <c r="F28" s="73" t="str">
        <f>IFERROR(CHOOSE(COUNTA(D28:D30),1,MIN(2-F29,1.5),MIN(1+(1-F30)/2,1.5)),"")</f>
        <v/>
      </c>
      <c r="G28" s="45">
        <f>IFERROR(E28*F28,0)</f>
        <v>0</v>
      </c>
      <c r="H28" s="46">
        <f>IFERROR(C30/C28*G28,0)</f>
        <v>0</v>
      </c>
      <c r="I28" s="48"/>
      <c r="J28" s="75"/>
      <c r="K28" s="49"/>
      <c r="L28" s="24"/>
    </row>
    <row r="29" spans="1:14">
      <c r="A29" s="51"/>
      <c r="B29" s="52" t="s">
        <v>33</v>
      </c>
      <c r="C29" s="53">
        <f>SUMPRODUCT(--ISTEXT(D28:D30))</f>
        <v>0</v>
      </c>
      <c r="D29" s="54"/>
      <c r="E29" s="55" t="str">
        <f>IF(ISTEXT(D29),C28/C29,D29&amp;0)</f>
        <v>0</v>
      </c>
      <c r="F29" s="76">
        <v>1.5</v>
      </c>
      <c r="G29" s="57">
        <f t="shared" ref="G29:G30" si="6">IFERROR(E29*F29,0)</f>
        <v>0</v>
      </c>
      <c r="H29" s="58">
        <f>IFERROR(C30/C28*G29,0)</f>
        <v>0</v>
      </c>
      <c r="I29" s="27"/>
      <c r="J29" s="77"/>
      <c r="K29" s="60"/>
      <c r="L29" s="24"/>
    </row>
    <row r="30" spans="1:14" ht="15.75" thickBot="1">
      <c r="A30" s="78"/>
      <c r="B30" s="79" t="s">
        <v>35</v>
      </c>
      <c r="C30" s="80">
        <f>SUMIF([1]ТарифыС!O:O,N13,[1]ТарифыС!I:I)</f>
        <v>41.87</v>
      </c>
      <c r="D30" s="81"/>
      <c r="E30" s="55" t="str">
        <f>IF(ISTEXT(D30),C28/C29,D30&amp;0)</f>
        <v>0</v>
      </c>
      <c r="F30" s="82"/>
      <c r="G30" s="66">
        <f t="shared" si="6"/>
        <v>0</v>
      </c>
      <c r="H30" s="67">
        <f>IFERROR(C30/C28*G30,0)</f>
        <v>0</v>
      </c>
      <c r="I30" s="83"/>
      <c r="J30" s="84"/>
      <c r="K30" s="85"/>
      <c r="L30" s="24"/>
    </row>
    <row r="31" spans="1:14" ht="15.75" thickBot="1">
      <c r="A31" s="39" t="s">
        <v>52</v>
      </c>
      <c r="B31" s="40" t="s">
        <v>30</v>
      </c>
      <c r="C31" s="41">
        <f>SUMIF([1]ТарифыС!O:O,N15,[1]ТарифыС!J:J)</f>
        <v>5.6</v>
      </c>
      <c r="D31" s="42"/>
      <c r="E31" s="43" t="str">
        <f>IF(ISTEXT(D32),C31/C32,D32&amp;C31)</f>
        <v>5,6</v>
      </c>
      <c r="F31" s="73" t="str">
        <f>IFERROR(CHOOSE(COUNTA(D31:D33),1,MIN(2-F32,1.5),MIN(1+(1-F33)/2,1.5)),"")</f>
        <v/>
      </c>
      <c r="G31" s="45">
        <f>IFERROR(E31*F31,0)</f>
        <v>0</v>
      </c>
      <c r="H31" s="46">
        <f>IFERROR(C33/C31*G31,0)</f>
        <v>0</v>
      </c>
      <c r="I31" s="48"/>
      <c r="J31" s="75"/>
      <c r="K31" s="49"/>
      <c r="L31" s="24"/>
    </row>
    <row r="32" spans="1:14">
      <c r="A32" s="51"/>
      <c r="B32" s="52" t="s">
        <v>33</v>
      </c>
      <c r="C32" s="53">
        <f>SUMPRODUCT(--ISTEXT(D31:D33))</f>
        <v>0</v>
      </c>
      <c r="D32" s="54"/>
      <c r="E32" s="55" t="str">
        <f>IF(ISTEXT(D32),C31/C32,D32&amp;0)</f>
        <v>0</v>
      </c>
      <c r="F32" s="76">
        <v>1.5</v>
      </c>
      <c r="G32" s="57">
        <f t="shared" ref="G32:G33" si="7">IFERROR(E32*F32,0)</f>
        <v>0</v>
      </c>
      <c r="H32" s="58">
        <f>IFERROR(C33/C31*G32,0)</f>
        <v>0</v>
      </c>
      <c r="I32" s="27"/>
      <c r="J32" s="77"/>
      <c r="K32" s="60"/>
      <c r="L32" s="24"/>
    </row>
    <row r="33" spans="1:12" ht="15.75" thickBot="1">
      <c r="A33" s="78"/>
      <c r="B33" s="79" t="s">
        <v>35</v>
      </c>
      <c r="C33" s="80">
        <f>SUMIF([1]ТарифыС!O:O,N15,[1]ТарифыС!I:I)</f>
        <v>29.66</v>
      </c>
      <c r="D33" s="81"/>
      <c r="E33" s="55" t="str">
        <f>IF(ISTEXT(D33),C31/C32,D33&amp;0)</f>
        <v>0</v>
      </c>
      <c r="F33" s="82"/>
      <c r="G33" s="66">
        <f t="shared" si="7"/>
        <v>0</v>
      </c>
      <c r="H33" s="67">
        <f>IFERROR(C33/C31*G33,0)</f>
        <v>0</v>
      </c>
      <c r="I33" s="83"/>
      <c r="J33" s="84"/>
      <c r="K33" s="85"/>
      <c r="L33" s="24"/>
    </row>
    <row r="34" spans="1:12" ht="15.75" thickBot="1">
      <c r="A34" s="39" t="s">
        <v>53</v>
      </c>
      <c r="B34" s="40" t="s">
        <v>30</v>
      </c>
      <c r="C34" s="41">
        <f>SUMIF([1]ТарифыС!O:O,N16,[1]ТарифыС!J:J)</f>
        <v>0</v>
      </c>
      <c r="D34" s="42"/>
      <c r="E34" s="43" t="str">
        <f>IF(ISTEXT(D35),C34/C35,D35&amp;C34)</f>
        <v>0</v>
      </c>
      <c r="F34" s="73" t="str">
        <f>IFERROR(CHOOSE(COUNTA(D34:D36),1,MIN(2-F35,1.5),MIN(1+(1-F36)/2,1.5)),"")</f>
        <v/>
      </c>
      <c r="G34" s="45">
        <f>IFERROR(E34*F34,0)</f>
        <v>0</v>
      </c>
      <c r="H34" s="46">
        <f>IFERROR(C36/C34*G34,0)</f>
        <v>0</v>
      </c>
      <c r="I34" s="48"/>
      <c r="J34" s="75"/>
      <c r="K34" s="49"/>
      <c r="L34" s="24"/>
    </row>
    <row r="35" spans="1:12">
      <c r="A35" s="51"/>
      <c r="B35" s="52" t="s">
        <v>33</v>
      </c>
      <c r="C35" s="53">
        <f>SUMPRODUCT(--ISTEXT(D34:D36))</f>
        <v>0</v>
      </c>
      <c r="D35" s="54"/>
      <c r="E35" s="55" t="str">
        <f>IF(ISTEXT(D35),C34/C35,D35&amp;0)</f>
        <v>0</v>
      </c>
      <c r="F35" s="76">
        <v>1.5</v>
      </c>
      <c r="G35" s="57">
        <f>IFERROR(E35*F35,0)</f>
        <v>0</v>
      </c>
      <c r="H35" s="58">
        <f>IFERROR(C36/C34*G35,0)</f>
        <v>0</v>
      </c>
      <c r="I35" s="27"/>
      <c r="J35" s="77"/>
      <c r="K35" s="60"/>
      <c r="L35" s="24"/>
    </row>
    <row r="36" spans="1:12" ht="15.75" thickBot="1">
      <c r="A36" s="78"/>
      <c r="B36" s="79" t="s">
        <v>35</v>
      </c>
      <c r="C36" s="80">
        <f>SUMIF([1]ТарифыС!O:O,N16,[1]ТарифыС!I:I)</f>
        <v>0</v>
      </c>
      <c r="D36" s="81"/>
      <c r="E36" s="55" t="str">
        <f>IF(ISTEXT(D36),C34/C35,D36&amp;0)</f>
        <v>0</v>
      </c>
      <c r="F36" s="82"/>
      <c r="G36" s="66">
        <f>IFERROR(E36*F36,0)</f>
        <v>0</v>
      </c>
      <c r="H36" s="67">
        <f>IFERROR(C36/C34*G36,0)</f>
        <v>0</v>
      </c>
      <c r="I36" s="83"/>
      <c r="J36" s="84"/>
      <c r="K36" s="85"/>
      <c r="L36" s="24"/>
    </row>
    <row r="37" spans="1:12" ht="15.75" thickBot="1">
      <c r="A37" s="39" t="s">
        <v>54</v>
      </c>
      <c r="B37" s="40" t="s">
        <v>30</v>
      </c>
      <c r="C37" s="41">
        <f>SUMIF([1]ТарифыС!O:O,N14,[1]ТарифыС!J:J)</f>
        <v>0</v>
      </c>
      <c r="D37" s="42"/>
      <c r="E37" s="94" t="str">
        <f>IF(ISTEXT(D38),C37/C38,D38&amp;C37)</f>
        <v>0</v>
      </c>
      <c r="F37" s="73" t="str">
        <f>IFERROR(CHOOSE(COUNTA(D37:D39),1,MIN(2-F38,1.5),MIN(1+(1-F39)/2,1.5)),"")</f>
        <v/>
      </c>
      <c r="G37" s="45">
        <f>IFERROR(E37*F37,0)</f>
        <v>0</v>
      </c>
      <c r="H37" s="46">
        <f>IFERROR(C39/C37*G37,0)</f>
        <v>0</v>
      </c>
      <c r="I37" s="48"/>
      <c r="J37" s="75"/>
      <c r="K37" s="49"/>
      <c r="L37" s="24"/>
    </row>
    <row r="38" spans="1:12">
      <c r="A38" s="51"/>
      <c r="B38" s="52" t="s">
        <v>33</v>
      </c>
      <c r="C38" s="53">
        <f>SUMPRODUCT(--ISTEXT(D37:D39))</f>
        <v>0</v>
      </c>
      <c r="D38" s="54"/>
      <c r="E38" s="95" t="str">
        <f>IF(ISTEXT(D38),C37/C38,D38&amp;0)</f>
        <v>0</v>
      </c>
      <c r="F38" s="76">
        <v>1.5</v>
      </c>
      <c r="G38" s="57">
        <f t="shared" ref="G38:G39" si="8">IFERROR(E38*F38,0)</f>
        <v>0</v>
      </c>
      <c r="H38" s="58">
        <f>IFERROR(C39/C37*G38,0)</f>
        <v>0</v>
      </c>
      <c r="I38" s="27"/>
      <c r="J38" s="77"/>
      <c r="K38" s="60"/>
      <c r="L38" s="24"/>
    </row>
    <row r="39" spans="1:12" ht="15.75" thickBot="1">
      <c r="A39" s="78"/>
      <c r="B39" s="79" t="s">
        <v>35</v>
      </c>
      <c r="C39" s="80">
        <f>SUMIF([1]ТарифыС!O:O,N14,[1]ТарифыС!I:I)</f>
        <v>0</v>
      </c>
      <c r="D39" s="81"/>
      <c r="E39" s="96" t="str">
        <f>IF(ISTEXT(D39),C37/C38,D39&amp;0)</f>
        <v>0</v>
      </c>
      <c r="F39" s="82"/>
      <c r="G39" s="66">
        <f t="shared" si="8"/>
        <v>0</v>
      </c>
      <c r="H39" s="67">
        <f>IFERROR(C39/C37*G39,0)</f>
        <v>0</v>
      </c>
      <c r="I39" s="83"/>
      <c r="J39" s="84"/>
      <c r="K39" s="85"/>
      <c r="L39" s="24"/>
    </row>
    <row r="40" spans="1:12" ht="15.75" thickBot="1">
      <c r="A40" s="97" t="s">
        <v>55</v>
      </c>
      <c r="B40" s="40" t="s">
        <v>30</v>
      </c>
      <c r="C40" s="41">
        <f>SUMIF([1]ТарифыС!O:O,N18,[1]ТарифыС!J:J)</f>
        <v>0</v>
      </c>
      <c r="D40" s="42"/>
      <c r="E40" s="94" t="str">
        <f>IF(ISTEXT(D41),C40/C41,D41&amp;C40)</f>
        <v>0</v>
      </c>
      <c r="F40" s="73" t="str">
        <f>IFERROR(CHOOSE(COUNTA(D40:D42),1,MIN(2-F41,1.5),MIN(1+(1-F42)/2,1.5)),"")</f>
        <v/>
      </c>
      <c r="G40" s="45">
        <f>IFERROR(E40*F40,0)</f>
        <v>0</v>
      </c>
      <c r="H40" s="46">
        <f>IFERROR(C42/C40*G40,0)</f>
        <v>0</v>
      </c>
      <c r="I40" s="48"/>
      <c r="J40" s="75"/>
      <c r="K40" s="49"/>
      <c r="L40" s="24"/>
    </row>
    <row r="41" spans="1:12">
      <c r="A41" s="98"/>
      <c r="B41" s="52" t="s">
        <v>33</v>
      </c>
      <c r="C41" s="53">
        <f>SUMPRODUCT(--ISTEXT(D40:D42))</f>
        <v>0</v>
      </c>
      <c r="D41" s="54"/>
      <c r="E41" s="95" t="str">
        <f>IF(ISTEXT(D41),C40/C41,D41&amp;0)</f>
        <v>0</v>
      </c>
      <c r="F41" s="76">
        <v>1.5</v>
      </c>
      <c r="G41" s="57">
        <f t="shared" ref="G41:G42" si="9">IFERROR(E41*F41,0)</f>
        <v>0</v>
      </c>
      <c r="H41" s="58">
        <f>IFERROR(C42/C40*G41,0)</f>
        <v>0</v>
      </c>
      <c r="I41" s="27"/>
      <c r="J41" s="77"/>
      <c r="K41" s="60"/>
      <c r="L41" s="24"/>
    </row>
    <row r="42" spans="1:12" ht="15.75" thickBot="1">
      <c r="A42" s="99"/>
      <c r="B42" s="79" t="s">
        <v>35</v>
      </c>
      <c r="C42" s="80">
        <f>SUMIF([1]ТарифыС!O:O,N18,[1]ТарифыС!I:I)</f>
        <v>0</v>
      </c>
      <c r="D42" s="81"/>
      <c r="E42" s="96" t="str">
        <f>IF(ISTEXT(D42),C40/C41,D42&amp;0)</f>
        <v>0</v>
      </c>
      <c r="F42" s="82"/>
      <c r="G42" s="66">
        <f t="shared" si="9"/>
        <v>0</v>
      </c>
      <c r="H42" s="67">
        <f>IFERROR(C42/C40*G42,0)</f>
        <v>0</v>
      </c>
      <c r="I42" s="83"/>
      <c r="J42" s="84"/>
      <c r="K42" s="85"/>
      <c r="L42" s="24"/>
    </row>
    <row r="43" spans="1:12" ht="15.75" thickBot="1">
      <c r="A43" s="39" t="s">
        <v>56</v>
      </c>
      <c r="B43" s="40" t="s">
        <v>30</v>
      </c>
      <c r="C43" s="41">
        <f>SUMIF([1]ТарифыС!O:O,N19,[1]ТарифыС!J:J)</f>
        <v>0</v>
      </c>
      <c r="D43" s="42"/>
      <c r="E43" s="94" t="str">
        <f>IF(ISTEXT(D44),C43/C44,D44&amp;C43)</f>
        <v>0</v>
      </c>
      <c r="F43" s="73" t="str">
        <f>IFERROR(CHOOSE(COUNTA(D43:D45),1,MIN(2-F44,1.5),MIN(1+(1-F45)/2,1.5)),"")</f>
        <v/>
      </c>
      <c r="G43" s="45">
        <f>IFERROR(E43*F43,0)</f>
        <v>0</v>
      </c>
      <c r="H43" s="46">
        <f>IFERROR(C45/C43*G43,0)</f>
        <v>0</v>
      </c>
      <c r="I43" s="48"/>
      <c r="J43" s="75"/>
      <c r="K43" s="49"/>
      <c r="L43" s="24"/>
    </row>
    <row r="44" spans="1:12">
      <c r="A44" s="51"/>
      <c r="B44" s="52" t="s">
        <v>33</v>
      </c>
      <c r="C44" s="53">
        <f>SUMPRODUCT(--ISTEXT(D43:D45))</f>
        <v>0</v>
      </c>
      <c r="D44" s="54"/>
      <c r="E44" s="95" t="str">
        <f>IF(ISTEXT(D44),C43/C44,D44&amp;0)</f>
        <v>0</v>
      </c>
      <c r="F44" s="76">
        <v>1.5</v>
      </c>
      <c r="G44" s="57">
        <f t="shared" ref="G44:G45" si="10">IFERROR(E44*F44,0)</f>
        <v>0</v>
      </c>
      <c r="H44" s="58">
        <f>IFERROR(C45/C43*G44,0)</f>
        <v>0</v>
      </c>
      <c r="I44" s="27"/>
      <c r="J44" s="77"/>
      <c r="K44" s="60"/>
      <c r="L44" s="24"/>
    </row>
    <row r="45" spans="1:12" ht="15.75" thickBot="1">
      <c r="A45" s="78"/>
      <c r="B45" s="79" t="s">
        <v>35</v>
      </c>
      <c r="C45" s="80">
        <f>SUMIF([1]ТарифыС!O:O,N19,[1]ТарифыС!I:I)</f>
        <v>0</v>
      </c>
      <c r="D45" s="81"/>
      <c r="E45" s="96" t="str">
        <f>IF(ISTEXT(D45),C43/C44,D45&amp;0)</f>
        <v>0</v>
      </c>
      <c r="F45" s="82"/>
      <c r="G45" s="66">
        <f t="shared" si="10"/>
        <v>0</v>
      </c>
      <c r="H45" s="67">
        <f>IFERROR(C45/C43*G45,0)</f>
        <v>0</v>
      </c>
      <c r="I45" s="83"/>
      <c r="J45" s="84"/>
      <c r="K45" s="85"/>
      <c r="L45" s="24"/>
    </row>
    <row r="46" spans="1:12" ht="15.75" thickBot="1">
      <c r="A46" s="100" t="s">
        <v>57</v>
      </c>
      <c r="B46" s="101"/>
      <c r="C46" s="102"/>
      <c r="D46" s="102"/>
      <c r="E46" s="102"/>
      <c r="F46" s="102"/>
      <c r="G46" s="102"/>
      <c r="H46" s="103"/>
      <c r="I46" s="104"/>
      <c r="J46" s="104"/>
      <c r="K46" s="105"/>
      <c r="L46" s="24"/>
    </row>
    <row r="47" spans="1:12" ht="15.75" thickBot="1">
      <c r="A47" s="86" t="s">
        <v>58</v>
      </c>
      <c r="B47" s="40" t="s">
        <v>30</v>
      </c>
      <c r="C47" s="106">
        <f>SUMIF([1]ТарифыС!O:O,N49,[1]ТарифыС!J:J)</f>
        <v>8</v>
      </c>
      <c r="D47" s="42"/>
      <c r="E47" s="43" t="str">
        <f>IF(ISTEXT(D48),C47/C48,D48&amp;C47)</f>
        <v>8</v>
      </c>
      <c r="F47" s="44" t="str">
        <f>IFERROR(CHOOSE(COUNTA(D47:D49),1,MIN(2-F48,1.5),MIN(1+(1-F49)/2,1.5)),"")</f>
        <v/>
      </c>
      <c r="G47" s="45">
        <f>IFERROR(E47*F47,0)</f>
        <v>0</v>
      </c>
      <c r="H47" s="46">
        <f>IFERROR(C49/C47*G47,0)</f>
        <v>0</v>
      </c>
      <c r="I47" s="47"/>
      <c r="J47" s="48"/>
      <c r="K47" s="49"/>
      <c r="L47" s="24"/>
    </row>
    <row r="48" spans="1:12">
      <c r="A48" s="88"/>
      <c r="B48" s="52" t="s">
        <v>33</v>
      </c>
      <c r="C48" s="53">
        <f>SUMPRODUCT(--ISTEXT(D47:D49))</f>
        <v>0</v>
      </c>
      <c r="D48" s="54"/>
      <c r="E48" s="55" t="str">
        <f>IF(ISTEXT(D48),C47/C48,D48&amp;0)</f>
        <v>0</v>
      </c>
      <c r="F48" s="56">
        <v>1.5</v>
      </c>
      <c r="G48" s="57">
        <f t="shared" ref="G48:G49" si="11">IFERROR(E48*F48,0)</f>
        <v>0</v>
      </c>
      <c r="H48" s="58">
        <f>IFERROR(C49/C47*G48,0)</f>
        <v>0</v>
      </c>
      <c r="I48" s="59"/>
      <c r="J48" s="27"/>
      <c r="K48" s="60"/>
      <c r="L48" s="24"/>
    </row>
    <row r="49" spans="1:14" ht="24" thickBot="1">
      <c r="A49" s="107"/>
      <c r="B49" s="62" t="s">
        <v>35</v>
      </c>
      <c r="C49" s="108">
        <f>SUMIF([1]ТарифыС!O:O,N49,[1]ТарифыС!I:I)</f>
        <v>41.87</v>
      </c>
      <c r="D49" s="64"/>
      <c r="E49" s="55" t="str">
        <f>IF(ISTEXT(D49),C47/C48,D49&amp;0)</f>
        <v>0</v>
      </c>
      <c r="F49" s="65"/>
      <c r="G49" s="66">
        <f t="shared" si="11"/>
        <v>0</v>
      </c>
      <c r="H49" s="67">
        <f>IFERROR(C49/C47*G49,0)</f>
        <v>0</v>
      </c>
      <c r="I49" s="68"/>
      <c r="J49" s="69"/>
      <c r="K49" s="70"/>
      <c r="L49" s="50" t="s">
        <v>59</v>
      </c>
      <c r="M49" s="29" t="s">
        <v>13</v>
      </c>
      <c r="N49" s="21" t="str">
        <f>CONCATENATE($K$2,$K$4,M49,L49)</f>
        <v>АвтолавкаГазельраспиловкаКаркас под витрины</v>
      </c>
    </row>
    <row r="50" spans="1:14" ht="24" thickBot="1">
      <c r="A50" s="109" t="s">
        <v>59</v>
      </c>
      <c r="B50" s="40" t="s">
        <v>30</v>
      </c>
      <c r="C50" s="106">
        <f>SUMIF([1]ТарифыС!O:O,N50,[1]ТарифыС!J:J)</f>
        <v>9</v>
      </c>
      <c r="D50" s="42"/>
      <c r="E50" s="94" t="str">
        <f>IF(ISTEXT(D51),C50/C51,D51&amp;C50)</f>
        <v>9</v>
      </c>
      <c r="F50" s="73" t="str">
        <f>IFERROR(CHOOSE(COUNTA(D50:D52),1,MIN(2-F51,1.5),MIN(1+(1-F52)/2,1.5)),"")</f>
        <v/>
      </c>
      <c r="G50" s="45">
        <f>IFERROR(E50*F50,0)</f>
        <v>0</v>
      </c>
      <c r="H50" s="46">
        <f>IFERROR(C52/C50*G50,0)</f>
        <v>0</v>
      </c>
      <c r="I50" s="48"/>
      <c r="J50" s="75"/>
      <c r="K50" s="49"/>
      <c r="L50" s="50" t="s">
        <v>59</v>
      </c>
      <c r="M50" s="29" t="s">
        <v>15</v>
      </c>
      <c r="N50" s="21" t="str">
        <f>CONCATENATE($K$2,$K$4,M50,L50)</f>
        <v>АвтолавкаГазельсваркаКаркас под витрины</v>
      </c>
    </row>
    <row r="51" spans="1:14">
      <c r="A51" s="110"/>
      <c r="B51" s="52" t="s">
        <v>33</v>
      </c>
      <c r="C51" s="53">
        <f>SUMPRODUCT(--ISTEXT(D50:D52))</f>
        <v>0</v>
      </c>
      <c r="D51" s="54"/>
      <c r="E51" s="95" t="str">
        <f>IF(ISTEXT(D51),C50/C51,D51&amp;0)</f>
        <v>0</v>
      </c>
      <c r="F51" s="76">
        <v>1.5</v>
      </c>
      <c r="G51" s="57">
        <f t="shared" ref="G51:G52" si="12">IFERROR(E51*F51,0)</f>
        <v>0</v>
      </c>
      <c r="H51" s="58">
        <f>IFERROR(C52/C50*G51,0)</f>
        <v>0</v>
      </c>
      <c r="I51" s="27"/>
      <c r="J51" s="77"/>
      <c r="K51" s="60"/>
      <c r="L51" s="50"/>
      <c r="M51" s="29"/>
      <c r="N51" s="21"/>
    </row>
    <row r="52" spans="1:14" ht="15.75" thickBot="1">
      <c r="A52" s="111"/>
      <c r="B52" s="79" t="s">
        <v>35</v>
      </c>
      <c r="C52" s="112">
        <f>SUMIF([1]ТарифыС!O:O,N50,[1]ТарифыС!I:I)</f>
        <v>30.74</v>
      </c>
      <c r="D52" s="81"/>
      <c r="E52" s="96" t="str">
        <f>IF(ISTEXT(D52),C50/C51,D52&amp;0)</f>
        <v>0</v>
      </c>
      <c r="F52" s="82"/>
      <c r="G52" s="66">
        <f t="shared" si="12"/>
        <v>0</v>
      </c>
      <c r="H52" s="67">
        <f>IFERROR(C52/C50*G52,0)</f>
        <v>0</v>
      </c>
      <c r="I52" s="83"/>
      <c r="J52" s="84"/>
      <c r="K52" s="85"/>
      <c r="L52" s="24"/>
    </row>
  </sheetData>
  <mergeCells count="68">
    <mergeCell ref="A47:A49"/>
    <mergeCell ref="J47:J49"/>
    <mergeCell ref="K47:K49"/>
    <mergeCell ref="A50:A52"/>
    <mergeCell ref="I50:I52"/>
    <mergeCell ref="J50:J52"/>
    <mergeCell ref="K50:K52"/>
    <mergeCell ref="A40:A42"/>
    <mergeCell ref="I40:I42"/>
    <mergeCell ref="J40:J42"/>
    <mergeCell ref="K40:K42"/>
    <mergeCell ref="A43:A45"/>
    <mergeCell ref="I43:I45"/>
    <mergeCell ref="J43:J45"/>
    <mergeCell ref="K43:K45"/>
    <mergeCell ref="A34:A36"/>
    <mergeCell ref="I34:I36"/>
    <mergeCell ref="J34:J36"/>
    <mergeCell ref="K34:K36"/>
    <mergeCell ref="A37:A39"/>
    <mergeCell ref="I37:I39"/>
    <mergeCell ref="J37:J39"/>
    <mergeCell ref="K37:K39"/>
    <mergeCell ref="A28:A30"/>
    <mergeCell ref="I28:I30"/>
    <mergeCell ref="J28:J30"/>
    <mergeCell ref="K28:K30"/>
    <mergeCell ref="A31:A33"/>
    <mergeCell ref="I31:I33"/>
    <mergeCell ref="J31:J33"/>
    <mergeCell ref="K31:K33"/>
    <mergeCell ref="A22:A24"/>
    <mergeCell ref="I22:I24"/>
    <mergeCell ref="J22:J24"/>
    <mergeCell ref="K22:K24"/>
    <mergeCell ref="A25:A27"/>
    <mergeCell ref="I25:I27"/>
    <mergeCell ref="J25:J27"/>
    <mergeCell ref="K25:K27"/>
    <mergeCell ref="A16:A18"/>
    <mergeCell ref="I16:I18"/>
    <mergeCell ref="J16:J18"/>
    <mergeCell ref="K16:K18"/>
    <mergeCell ref="A19:A21"/>
    <mergeCell ref="I19:I21"/>
    <mergeCell ref="J19:J21"/>
    <mergeCell ref="K19:K21"/>
    <mergeCell ref="A8:K8"/>
    <mergeCell ref="A10:A12"/>
    <mergeCell ref="J10:J12"/>
    <mergeCell ref="K10:K12"/>
    <mergeCell ref="A13:A15"/>
    <mergeCell ref="I13:I15"/>
    <mergeCell ref="J13:J15"/>
    <mergeCell ref="K13:K15"/>
    <mergeCell ref="A5:C5"/>
    <mergeCell ref="H5:J5"/>
    <mergeCell ref="A6:C6"/>
    <mergeCell ref="H6:J6"/>
    <mergeCell ref="A7:C7"/>
    <mergeCell ref="H7:J7"/>
    <mergeCell ref="A1:K1"/>
    <mergeCell ref="A2:B2"/>
    <mergeCell ref="H2:J2"/>
    <mergeCell ref="A3:B3"/>
    <mergeCell ref="H3:J3"/>
    <mergeCell ref="A4:B4"/>
    <mergeCell ref="H4:J4"/>
  </mergeCells>
  <conditionalFormatting sqref="G13:G15 G37:G39">
    <cfRule type="cellIs" dxfId="31" priority="25" operator="lessThan">
      <formula>47</formula>
    </cfRule>
    <cfRule type="cellIs" dxfId="30" priority="26" operator="greaterThan">
      <formula>94</formula>
    </cfRule>
    <cfRule type="cellIs" dxfId="29" priority="27" operator="lessThan">
      <formula>47</formula>
    </cfRule>
    <cfRule type="cellIs" dxfId="28" priority="28" operator="greaterThan">
      <formula>94</formula>
    </cfRule>
  </conditionalFormatting>
  <conditionalFormatting sqref="G10:G12 G22:G36">
    <cfRule type="cellIs" dxfId="27" priority="29" operator="lessThan">
      <formula>47</formula>
    </cfRule>
    <cfRule type="cellIs" dxfId="26" priority="30" operator="greaterThan">
      <formula>94</formula>
    </cfRule>
    <cfRule type="cellIs" dxfId="25" priority="31" operator="lessThan">
      <formula>47</formula>
    </cfRule>
    <cfRule type="cellIs" dxfId="24" priority="32" operator="greaterThan">
      <formula>94</formula>
    </cfRule>
  </conditionalFormatting>
  <conditionalFormatting sqref="G19:G21">
    <cfRule type="cellIs" dxfId="23" priority="13" operator="lessThan">
      <formula>47</formula>
    </cfRule>
    <cfRule type="cellIs" dxfId="22" priority="14" operator="greaterThan">
      <formula>94</formula>
    </cfRule>
    <cfRule type="cellIs" dxfId="21" priority="15" operator="lessThan">
      <formula>47</formula>
    </cfRule>
    <cfRule type="cellIs" dxfId="20" priority="16" operator="greaterThan">
      <formula>94</formula>
    </cfRule>
  </conditionalFormatting>
  <conditionalFormatting sqref="G16:G18">
    <cfRule type="cellIs" dxfId="19" priority="21" operator="lessThan">
      <formula>47</formula>
    </cfRule>
    <cfRule type="cellIs" dxfId="18" priority="22" operator="greaterThan">
      <formula>94</formula>
    </cfRule>
    <cfRule type="cellIs" dxfId="17" priority="23" operator="lessThan">
      <formula>47</formula>
    </cfRule>
    <cfRule type="cellIs" dxfId="16" priority="24" operator="greaterThan">
      <formula>94</formula>
    </cfRule>
  </conditionalFormatting>
  <conditionalFormatting sqref="G40:G42">
    <cfRule type="cellIs" dxfId="15" priority="17" operator="lessThan">
      <formula>47</formula>
    </cfRule>
    <cfRule type="cellIs" dxfId="14" priority="18" operator="greaterThan">
      <formula>94</formula>
    </cfRule>
    <cfRule type="cellIs" dxfId="13" priority="19" operator="lessThan">
      <formula>47</formula>
    </cfRule>
    <cfRule type="cellIs" dxfId="12" priority="20" operator="greaterThan">
      <formula>94</formula>
    </cfRule>
  </conditionalFormatting>
  <conditionalFormatting sqref="G43:G45">
    <cfRule type="cellIs" dxfId="11" priority="9" operator="lessThan">
      <formula>47</formula>
    </cfRule>
    <cfRule type="cellIs" dxfId="10" priority="10" operator="greaterThan">
      <formula>94</formula>
    </cfRule>
    <cfRule type="cellIs" dxfId="9" priority="11" operator="lessThan">
      <formula>47</formula>
    </cfRule>
    <cfRule type="cellIs" dxfId="8" priority="12" operator="greaterThan">
      <formula>94</formula>
    </cfRule>
  </conditionalFormatting>
  <conditionalFormatting sqref="G50:G52">
    <cfRule type="cellIs" dxfId="7" priority="5" operator="lessThan">
      <formula>47</formula>
    </cfRule>
    <cfRule type="cellIs" dxfId="6" priority="6" operator="greaterThan">
      <formula>94</formula>
    </cfRule>
    <cfRule type="cellIs" dxfId="5" priority="7" operator="lessThan">
      <formula>47</formula>
    </cfRule>
    <cfRule type="cellIs" dxfId="4" priority="8" operator="greaterThan">
      <formula>94</formula>
    </cfRule>
  </conditionalFormatting>
  <conditionalFormatting sqref="G47:G49">
    <cfRule type="cellIs" dxfId="3" priority="1" operator="lessThan">
      <formula>47</formula>
    </cfRule>
    <cfRule type="cellIs" dxfId="2" priority="2" operator="greaterThan">
      <formula>94</formula>
    </cfRule>
    <cfRule type="cellIs" dxfId="1" priority="3" operator="lessThan">
      <formula>47</formula>
    </cfRule>
    <cfRule type="cellIs" dxfId="0" priority="4" operator="greaterThan">
      <formula>94</formula>
    </cfRule>
  </conditionalFormatting>
  <dataValidations count="2">
    <dataValidation type="list" allowBlank="1" showInputMessage="1" showErrorMessage="1" sqref="K2:K4">
      <formula1>#REF!</formula1>
    </dataValidation>
    <dataValidation type="list" allowBlank="1" showInputMessage="1" showErrorMessage="1" sqref="L48 A50:A52">
      <formula1>$L$48:$L$49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2" sqref="A2:M23"/>
    </sheetView>
  </sheetViews>
  <sheetFormatPr defaultRowHeight="15"/>
  <sheetData>
    <row r="1" spans="1:13" ht="38.25">
      <c r="A1" s="113" t="s">
        <v>60</v>
      </c>
      <c r="B1" s="113" t="s">
        <v>61</v>
      </c>
      <c r="C1" s="113" t="s">
        <v>62</v>
      </c>
      <c r="D1" s="113" t="s">
        <v>63</v>
      </c>
      <c r="E1" s="113" t="s">
        <v>64</v>
      </c>
      <c r="F1" s="113" t="s">
        <v>65</v>
      </c>
      <c r="G1" s="113" t="s">
        <v>35</v>
      </c>
      <c r="H1" s="114" t="s">
        <v>66</v>
      </c>
      <c r="J1" s="113" t="s">
        <v>65</v>
      </c>
      <c r="K1" s="113" t="s">
        <v>65</v>
      </c>
      <c r="L1" s="115"/>
    </row>
    <row r="2" spans="1:13" ht="33.75">
      <c r="A2" s="116" t="s">
        <v>3</v>
      </c>
      <c r="B2" s="116" t="s">
        <v>9</v>
      </c>
      <c r="C2" s="116"/>
      <c r="D2" s="117">
        <v>5</v>
      </c>
      <c r="E2" s="118" t="s">
        <v>67</v>
      </c>
      <c r="F2" s="118" t="s">
        <v>68</v>
      </c>
      <c r="G2" s="119">
        <v>386.39</v>
      </c>
      <c r="H2" s="120">
        <v>73.8</v>
      </c>
      <c r="J2" s="118" t="s">
        <v>16</v>
      </c>
      <c r="K2" s="118" t="s">
        <v>15</v>
      </c>
      <c r="L2" s="121"/>
      <c r="M2" s="121" t="str">
        <f t="shared" ref="M2:M23" si="0">CONCATENATE(A2,D2,B2,K2,J2)</f>
        <v>Автолавка5Газельсваркаоснование</v>
      </c>
    </row>
    <row r="3" spans="1:13" ht="45">
      <c r="A3" s="116" t="s">
        <v>3</v>
      </c>
      <c r="B3" s="116" t="s">
        <v>9</v>
      </c>
      <c r="C3" s="116"/>
      <c r="D3" s="117">
        <v>5</v>
      </c>
      <c r="E3" s="118" t="s">
        <v>69</v>
      </c>
      <c r="F3" s="118" t="s">
        <v>68</v>
      </c>
      <c r="G3" s="122">
        <v>41.87</v>
      </c>
      <c r="H3" s="123">
        <v>8</v>
      </c>
      <c r="I3" s="121"/>
      <c r="J3" s="118" t="s">
        <v>39</v>
      </c>
      <c r="K3" s="118" t="s">
        <v>15</v>
      </c>
      <c r="L3" s="121"/>
      <c r="M3" s="121" t="str">
        <f t="shared" si="0"/>
        <v>Автолавка5Газельсваркадверной проём</v>
      </c>
    </row>
    <row r="4" spans="1:13" ht="67.5">
      <c r="A4" s="116" t="s">
        <v>3</v>
      </c>
      <c r="B4" s="116" t="s">
        <v>9</v>
      </c>
      <c r="C4" s="116"/>
      <c r="D4" s="117">
        <v>5</v>
      </c>
      <c r="E4" s="118" t="s">
        <v>44</v>
      </c>
      <c r="F4" s="118" t="s">
        <v>68</v>
      </c>
      <c r="G4" s="122">
        <v>35.24</v>
      </c>
      <c r="H4" s="123">
        <v>12</v>
      </c>
      <c r="I4" s="121"/>
      <c r="J4" s="118" t="s">
        <v>44</v>
      </c>
      <c r="K4" s="118" t="s">
        <v>45</v>
      </c>
      <c r="L4" s="121"/>
      <c r="M4" s="121" t="str">
        <f t="shared" si="0"/>
        <v xml:space="preserve">Автолавка5ГазельсверлениеСверление портала задних дверей и боковой защиты </v>
      </c>
    </row>
    <row r="5" spans="1:13" ht="56.25">
      <c r="A5" s="116" t="s">
        <v>3</v>
      </c>
      <c r="B5" s="116" t="s">
        <v>9</v>
      </c>
      <c r="C5" s="116"/>
      <c r="D5" s="117">
        <v>5</v>
      </c>
      <c r="E5" s="118" t="s">
        <v>70</v>
      </c>
      <c r="F5" s="118" t="s">
        <v>68</v>
      </c>
      <c r="G5" s="124">
        <v>29.66</v>
      </c>
      <c r="H5" s="125">
        <f>2*2.8</f>
        <v>5.6</v>
      </c>
      <c r="I5" s="121"/>
      <c r="J5" s="118" t="s">
        <v>41</v>
      </c>
      <c r="K5" s="118" t="s">
        <v>15</v>
      </c>
      <c r="L5" s="121"/>
      <c r="M5" s="121" t="str">
        <f t="shared" si="0"/>
        <v>Автолавка5Газельсваркапротивоподкатный брус</v>
      </c>
    </row>
    <row r="6" spans="1:13" ht="56.25">
      <c r="A6" s="116" t="s">
        <v>3</v>
      </c>
      <c r="B6" s="116" t="s">
        <v>9</v>
      </c>
      <c r="C6" s="116"/>
      <c r="D6" s="117">
        <v>5</v>
      </c>
      <c r="E6" s="118" t="s">
        <v>71</v>
      </c>
      <c r="F6" s="118" t="s">
        <v>68</v>
      </c>
      <c r="G6" s="119">
        <v>54.95</v>
      </c>
      <c r="H6" s="120">
        <v>10.5</v>
      </c>
      <c r="J6" s="116" t="s">
        <v>72</v>
      </c>
      <c r="K6" s="116" t="s">
        <v>15</v>
      </c>
      <c r="M6" s="121" t="str">
        <f t="shared" si="0"/>
        <v>Автолавка5Газельсваркабоковой проём створки</v>
      </c>
    </row>
    <row r="7" spans="1:13" ht="33.75">
      <c r="A7" s="116" t="s">
        <v>3</v>
      </c>
      <c r="B7" s="116" t="s">
        <v>9</v>
      </c>
      <c r="C7" s="116"/>
      <c r="D7" s="117">
        <v>5</v>
      </c>
      <c r="E7" s="118" t="s">
        <v>73</v>
      </c>
      <c r="F7" s="118" t="s">
        <v>68</v>
      </c>
      <c r="G7" s="119">
        <v>112.08</v>
      </c>
      <c r="H7" s="120">
        <v>21.4</v>
      </c>
      <c r="J7" s="118" t="s">
        <v>74</v>
      </c>
      <c r="K7" s="118" t="s">
        <v>15</v>
      </c>
      <c r="L7" s="121"/>
      <c r="M7" s="121" t="str">
        <f t="shared" si="0"/>
        <v>Автолавка5Газельсваркапола</v>
      </c>
    </row>
    <row r="8" spans="1:13" ht="33.75">
      <c r="A8" s="116" t="s">
        <v>3</v>
      </c>
      <c r="B8" s="116" t="s">
        <v>9</v>
      </c>
      <c r="C8" s="116"/>
      <c r="D8" s="117">
        <v>5</v>
      </c>
      <c r="E8" s="118" t="s">
        <v>75</v>
      </c>
      <c r="F8" s="118" t="s">
        <v>68</v>
      </c>
      <c r="G8" s="119">
        <f>41.87+83.73</f>
        <v>125.6</v>
      </c>
      <c r="H8" s="120">
        <f>8+16</f>
        <v>24</v>
      </c>
      <c r="J8" s="116" t="s">
        <v>76</v>
      </c>
      <c r="K8" s="116" t="s">
        <v>15</v>
      </c>
      <c r="M8" s="121" t="str">
        <f t="shared" si="0"/>
        <v>Автолавка5Газельсварка панелей козырьков</v>
      </c>
    </row>
    <row r="9" spans="1:13" ht="45">
      <c r="A9" s="116" t="s">
        <v>3</v>
      </c>
      <c r="B9" s="116" t="s">
        <v>9</v>
      </c>
      <c r="C9" s="116"/>
      <c r="D9" s="117">
        <v>5</v>
      </c>
      <c r="E9" s="116" t="s">
        <v>29</v>
      </c>
      <c r="F9" s="116" t="s">
        <v>77</v>
      </c>
      <c r="G9" s="126">
        <v>287.52999999999997</v>
      </c>
      <c r="H9" s="127">
        <v>80</v>
      </c>
      <c r="J9" s="116" t="s">
        <v>11</v>
      </c>
      <c r="K9" s="116" t="s">
        <v>13</v>
      </c>
      <c r="M9" t="str">
        <f t="shared" si="0"/>
        <v>Автолавка5Газельраспиловкаминимальная</v>
      </c>
    </row>
    <row r="10" spans="1:13" ht="33.75">
      <c r="A10" s="116" t="s">
        <v>3</v>
      </c>
      <c r="B10" s="116" t="s">
        <v>9</v>
      </c>
      <c r="C10" s="116"/>
      <c r="D10" s="117">
        <v>4</v>
      </c>
      <c r="E10" s="118" t="s">
        <v>67</v>
      </c>
      <c r="F10" s="118" t="s">
        <v>68</v>
      </c>
      <c r="G10" s="119">
        <v>376.8</v>
      </c>
      <c r="H10" s="120">
        <v>72</v>
      </c>
      <c r="J10" s="118" t="s">
        <v>16</v>
      </c>
      <c r="K10" s="118" t="s">
        <v>15</v>
      </c>
      <c r="L10" s="121"/>
      <c r="M10" s="121" t="str">
        <f t="shared" si="0"/>
        <v>Автолавка4Газельсваркаоснование</v>
      </c>
    </row>
    <row r="11" spans="1:13" ht="45">
      <c r="A11" s="116" t="s">
        <v>3</v>
      </c>
      <c r="B11" s="116" t="s">
        <v>9</v>
      </c>
      <c r="C11" s="116"/>
      <c r="D11" s="117">
        <v>4</v>
      </c>
      <c r="E11" s="118" t="s">
        <v>69</v>
      </c>
      <c r="F11" s="118" t="s">
        <v>68</v>
      </c>
      <c r="G11" s="122">
        <v>41.87</v>
      </c>
      <c r="H11" s="123">
        <v>8</v>
      </c>
      <c r="I11" s="121"/>
      <c r="J11" s="118" t="s">
        <v>39</v>
      </c>
      <c r="K11" s="118" t="s">
        <v>15</v>
      </c>
      <c r="L11" s="121"/>
      <c r="M11" s="121" t="str">
        <f t="shared" si="0"/>
        <v>Автолавка4Газельсваркадверной проём</v>
      </c>
    </row>
    <row r="12" spans="1:13" ht="67.5">
      <c r="A12" s="116" t="s">
        <v>3</v>
      </c>
      <c r="B12" s="116" t="s">
        <v>9</v>
      </c>
      <c r="C12" s="116"/>
      <c r="D12" s="117">
        <v>4</v>
      </c>
      <c r="E12" s="118" t="s">
        <v>44</v>
      </c>
      <c r="F12" s="118" t="s">
        <v>68</v>
      </c>
      <c r="G12" s="122">
        <v>74.89</v>
      </c>
      <c r="H12" s="123">
        <v>25.5</v>
      </c>
      <c r="I12" s="121"/>
      <c r="J12" s="118" t="s">
        <v>44</v>
      </c>
      <c r="K12" s="118" t="s">
        <v>45</v>
      </c>
      <c r="L12" s="121"/>
      <c r="M12" s="121" t="str">
        <f t="shared" si="0"/>
        <v xml:space="preserve">Автолавка4ГазельсверлениеСверление портала задних дверей и боковой защиты </v>
      </c>
    </row>
    <row r="13" spans="1:13" ht="56.25">
      <c r="A13" s="116" t="s">
        <v>3</v>
      </c>
      <c r="B13" s="116" t="s">
        <v>9</v>
      </c>
      <c r="C13" s="116"/>
      <c r="D13" s="117">
        <v>4</v>
      </c>
      <c r="E13" s="118" t="s">
        <v>70</v>
      </c>
      <c r="F13" s="118" t="s">
        <v>68</v>
      </c>
      <c r="G13" s="124">
        <v>29.66</v>
      </c>
      <c r="H13" s="125">
        <f>2*2.8</f>
        <v>5.6</v>
      </c>
      <c r="I13" s="121"/>
      <c r="J13" s="118" t="s">
        <v>41</v>
      </c>
      <c r="K13" s="118" t="s">
        <v>15</v>
      </c>
      <c r="L13" s="121"/>
      <c r="M13" s="121" t="str">
        <f t="shared" si="0"/>
        <v>Автолавка4Газельсваркапротивоподкатный брус</v>
      </c>
    </row>
    <row r="14" spans="1:13" ht="56.25">
      <c r="A14" s="116" t="s">
        <v>3</v>
      </c>
      <c r="B14" s="116" t="s">
        <v>9</v>
      </c>
      <c r="C14" s="116"/>
      <c r="D14" s="117">
        <v>4</v>
      </c>
      <c r="E14" s="118" t="s">
        <v>71</v>
      </c>
      <c r="F14" s="118" t="s">
        <v>68</v>
      </c>
      <c r="G14" s="119">
        <v>54.95</v>
      </c>
      <c r="H14" s="120">
        <v>10.5</v>
      </c>
      <c r="J14" s="116" t="s">
        <v>72</v>
      </c>
      <c r="K14" s="116" t="s">
        <v>15</v>
      </c>
      <c r="M14" s="121" t="str">
        <f t="shared" si="0"/>
        <v>Автолавка4Газельсваркабоковой проём створки</v>
      </c>
    </row>
    <row r="15" spans="1:13" ht="33.75">
      <c r="A15" s="116" t="s">
        <v>3</v>
      </c>
      <c r="B15" s="116" t="s">
        <v>9</v>
      </c>
      <c r="C15" s="116"/>
      <c r="D15" s="117">
        <v>4</v>
      </c>
      <c r="E15" s="118" t="s">
        <v>75</v>
      </c>
      <c r="F15" s="118" t="s">
        <v>68</v>
      </c>
      <c r="G15" s="119">
        <f>41.87+83.73</f>
        <v>125.6</v>
      </c>
      <c r="H15" s="120">
        <f>8+16</f>
        <v>24</v>
      </c>
      <c r="J15" s="116" t="s">
        <v>76</v>
      </c>
      <c r="K15" s="116" t="s">
        <v>15</v>
      </c>
      <c r="M15" s="121" t="str">
        <f t="shared" si="0"/>
        <v>Автолавка4Газельсварка панелей козырьков</v>
      </c>
    </row>
    <row r="16" spans="1:13" ht="45">
      <c r="A16" s="116" t="s">
        <v>3</v>
      </c>
      <c r="B16" s="116" t="s">
        <v>9</v>
      </c>
      <c r="C16" s="116"/>
      <c r="D16" s="117">
        <v>4</v>
      </c>
      <c r="E16" s="116" t="s">
        <v>29</v>
      </c>
      <c r="F16" s="116" t="s">
        <v>77</v>
      </c>
      <c r="G16" s="126">
        <v>224.23</v>
      </c>
      <c r="H16" s="127">
        <v>62</v>
      </c>
      <c r="J16" s="116" t="s">
        <v>11</v>
      </c>
      <c r="K16" s="116" t="s">
        <v>13</v>
      </c>
      <c r="M16" t="str">
        <f t="shared" si="0"/>
        <v>Автолавка4Газельраспиловкаминимальная</v>
      </c>
    </row>
    <row r="17" spans="1:13" ht="33.75">
      <c r="A17" s="116" t="s">
        <v>3</v>
      </c>
      <c r="B17" s="116" t="s">
        <v>9</v>
      </c>
      <c r="C17" s="116"/>
      <c r="D17" s="117">
        <v>3</v>
      </c>
      <c r="E17" s="118" t="s">
        <v>67</v>
      </c>
      <c r="F17" s="118" t="s">
        <v>68</v>
      </c>
      <c r="G17" s="119">
        <v>358.48</v>
      </c>
      <c r="H17" s="120">
        <f>34.3*2</f>
        <v>68.599999999999994</v>
      </c>
      <c r="J17" s="118" t="s">
        <v>16</v>
      </c>
      <c r="K17" s="118" t="s">
        <v>15</v>
      </c>
      <c r="L17" s="121"/>
      <c r="M17" s="121" t="str">
        <f t="shared" si="0"/>
        <v>Автолавка3Газельсваркаоснование</v>
      </c>
    </row>
    <row r="18" spans="1:13" ht="45">
      <c r="A18" s="116" t="s">
        <v>3</v>
      </c>
      <c r="B18" s="116" t="s">
        <v>9</v>
      </c>
      <c r="C18" s="116"/>
      <c r="D18" s="117">
        <v>3</v>
      </c>
      <c r="E18" s="118" t="s">
        <v>69</v>
      </c>
      <c r="F18" s="118" t="s">
        <v>68</v>
      </c>
      <c r="G18" s="122">
        <v>41.87</v>
      </c>
      <c r="H18" s="123">
        <v>8</v>
      </c>
      <c r="I18" s="121"/>
      <c r="J18" s="118" t="s">
        <v>39</v>
      </c>
      <c r="K18" s="118" t="s">
        <v>15</v>
      </c>
      <c r="L18" s="121"/>
      <c r="M18" s="121" t="str">
        <f t="shared" si="0"/>
        <v>Автолавка3Газельсваркадверной проём</v>
      </c>
    </row>
    <row r="19" spans="1:13" ht="67.5">
      <c r="A19" s="116" t="s">
        <v>3</v>
      </c>
      <c r="B19" s="116" t="s">
        <v>9</v>
      </c>
      <c r="C19" s="116"/>
      <c r="D19" s="117">
        <v>3</v>
      </c>
      <c r="E19" s="118" t="s">
        <v>44</v>
      </c>
      <c r="F19" s="118" t="s">
        <v>68</v>
      </c>
      <c r="G19" s="122">
        <v>74.89</v>
      </c>
      <c r="H19" s="123">
        <v>25.5</v>
      </c>
      <c r="I19" s="121"/>
      <c r="J19" s="118" t="s">
        <v>44</v>
      </c>
      <c r="K19" s="118" t="s">
        <v>45</v>
      </c>
      <c r="L19" s="121"/>
      <c r="M19" s="121" t="str">
        <f t="shared" si="0"/>
        <v xml:space="preserve">Автолавка3ГазельсверлениеСверление портала задних дверей и боковой защиты </v>
      </c>
    </row>
    <row r="20" spans="1:13" ht="56.25">
      <c r="A20" s="116" t="s">
        <v>3</v>
      </c>
      <c r="B20" s="116" t="s">
        <v>9</v>
      </c>
      <c r="C20" s="116"/>
      <c r="D20" s="117">
        <v>3</v>
      </c>
      <c r="E20" s="118" t="s">
        <v>70</v>
      </c>
      <c r="F20" s="118" t="s">
        <v>68</v>
      </c>
      <c r="G20" s="124">
        <v>29.66</v>
      </c>
      <c r="H20" s="125">
        <f>2*2.8</f>
        <v>5.6</v>
      </c>
      <c r="I20" s="121"/>
      <c r="J20" s="118" t="s">
        <v>41</v>
      </c>
      <c r="K20" s="118" t="s">
        <v>15</v>
      </c>
      <c r="L20" s="121"/>
      <c r="M20" s="121" t="str">
        <f t="shared" si="0"/>
        <v>Автолавка3Газельсваркапротивоподкатный брус</v>
      </c>
    </row>
    <row r="21" spans="1:13" ht="56.25">
      <c r="A21" s="116" t="s">
        <v>3</v>
      </c>
      <c r="B21" s="116" t="s">
        <v>9</v>
      </c>
      <c r="C21" s="116"/>
      <c r="D21" s="117">
        <v>3</v>
      </c>
      <c r="E21" s="118" t="s">
        <v>71</v>
      </c>
      <c r="F21" s="118" t="s">
        <v>68</v>
      </c>
      <c r="G21" s="119">
        <v>31.84</v>
      </c>
      <c r="H21" s="120">
        <v>6</v>
      </c>
      <c r="J21" s="116" t="s">
        <v>72</v>
      </c>
      <c r="K21" s="116" t="s">
        <v>15</v>
      </c>
      <c r="M21" s="121" t="str">
        <f t="shared" si="0"/>
        <v>Автолавка3Газельсваркабоковой проём створки</v>
      </c>
    </row>
    <row r="22" spans="1:13" ht="33.75">
      <c r="A22" s="116" t="s">
        <v>3</v>
      </c>
      <c r="B22" s="116" t="s">
        <v>9</v>
      </c>
      <c r="C22" s="116"/>
      <c r="D22" s="117">
        <v>3</v>
      </c>
      <c r="E22" s="118" t="s">
        <v>75</v>
      </c>
      <c r="F22" s="118" t="s">
        <v>68</v>
      </c>
      <c r="G22" s="119">
        <f>41.87+83.73</f>
        <v>125.6</v>
      </c>
      <c r="H22" s="120">
        <f>8+16</f>
        <v>24</v>
      </c>
      <c r="J22" s="116" t="s">
        <v>76</v>
      </c>
      <c r="K22" s="116" t="s">
        <v>15</v>
      </c>
      <c r="M22" s="121" t="str">
        <f t="shared" si="0"/>
        <v>Автолавка3Газельсварка панелей козырьков</v>
      </c>
    </row>
    <row r="23" spans="1:13" ht="45">
      <c r="A23" s="116" t="s">
        <v>3</v>
      </c>
      <c r="B23" s="116" t="s">
        <v>9</v>
      </c>
      <c r="C23" s="116"/>
      <c r="D23" s="117">
        <v>3</v>
      </c>
      <c r="E23" s="116" t="s">
        <v>29</v>
      </c>
      <c r="F23" s="116" t="s">
        <v>77</v>
      </c>
      <c r="G23" s="126">
        <v>193.37</v>
      </c>
      <c r="H23" s="127">
        <v>53</v>
      </c>
      <c r="J23" s="116" t="s">
        <v>11</v>
      </c>
      <c r="K23" s="116" t="s">
        <v>13</v>
      </c>
      <c r="M23" s="121" t="str">
        <f t="shared" si="0"/>
        <v>Автолавка3Газельраспиловкаминимальная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2018-05-18T09:09:05Z</dcterms:modified>
</cp:coreProperties>
</file>