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8205" activeTab="1"/>
  </bookViews>
  <sheets>
    <sheet name="БД" sheetId="1" r:id="rId1"/>
    <sheet name="УЧЕТ" sheetId="2" r:id="rId2"/>
  </sheets>
  <definedNames>
    <definedName name="_ri">БД!$B$2:$B$10</definedName>
    <definedName name="_year">БД!$E$1:$L$1</definedName>
    <definedName name="_xlnm._FilterDatabase" localSheetId="0" hidden="1">БД!$B$1:$D$9</definedName>
    <definedName name="_xlnm.Print_Area" localSheetId="0">БД!$B$1:$D$9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 a="1"/>
  <c r="I2" i="2" s="1"/>
  <c r="I3" i="2" a="1"/>
  <c r="I3" i="2"/>
  <c r="I4" i="2" a="1"/>
  <c r="I4" i="2" s="1"/>
  <c r="I5" i="2" a="1"/>
  <c r="I5" i="2"/>
  <c r="I6" i="2" a="1"/>
  <c r="I6" i="2" s="1"/>
  <c r="I7" i="2" a="1"/>
  <c r="I7" i="2"/>
  <c r="I8" i="2" a="1"/>
  <c r="I8" i="2" s="1"/>
  <c r="I9" i="2" a="1"/>
  <c r="I9" i="2"/>
  <c r="I10" i="2" a="1"/>
  <c r="I10" i="2" s="1"/>
  <c r="I11" i="2" a="1"/>
  <c r="I11" i="2"/>
  <c r="I12" i="2" a="1"/>
  <c r="I12" i="2" s="1"/>
  <c r="I13" i="2" a="1"/>
  <c r="I13" i="2"/>
  <c r="I14" i="2" a="1"/>
  <c r="I14" i="2" s="1"/>
  <c r="I15" i="2" a="1"/>
  <c r="I15" i="2"/>
  <c r="I16" i="2" a="1"/>
  <c r="I16" i="2" s="1"/>
  <c r="I17" i="2" a="1"/>
  <c r="I17" i="2"/>
  <c r="I18" i="2" a="1"/>
  <c r="I18" i="2" s="1"/>
  <c r="I19" i="2" a="1"/>
  <c r="I19" i="2"/>
  <c r="I20" i="2" a="1"/>
  <c r="I20" i="2" s="1"/>
  <c r="I21" i="2" a="1"/>
  <c r="I21" i="2"/>
  <c r="I22" i="2" a="1"/>
  <c r="I22" i="2" s="1"/>
  <c r="I23" i="2" a="1"/>
  <c r="I23" i="2"/>
  <c r="E13" i="2" l="1"/>
  <c r="E14" i="2"/>
  <c r="E15" i="2"/>
  <c r="E16" i="2"/>
  <c r="E17" i="2"/>
  <c r="E18" i="2"/>
  <c r="E19" i="2"/>
  <c r="E20" i="2"/>
  <c r="E21" i="2"/>
  <c r="E22" i="2"/>
  <c r="E23" i="2"/>
  <c r="E12" i="2"/>
  <c r="E7" i="2"/>
  <c r="E8" i="2"/>
  <c r="E9" i="2"/>
  <c r="E10" i="2"/>
  <c r="E11" i="2"/>
  <c r="E3" i="2"/>
  <c r="E4" i="2"/>
  <c r="E5" i="2"/>
  <c r="E6" i="2"/>
  <c r="C22" i="2" l="1"/>
  <c r="C15" i="2"/>
  <c r="C6" i="2"/>
  <c r="C11" i="2"/>
  <c r="C7" i="2"/>
  <c r="C21" i="2"/>
  <c r="C18" i="2"/>
  <c r="C14" i="2"/>
  <c r="C3" i="2"/>
  <c r="C10" i="2"/>
  <c r="C12" i="2"/>
  <c r="C17" i="2"/>
  <c r="C13" i="2"/>
  <c r="C8" i="2"/>
  <c r="C19" i="2"/>
  <c r="C5" i="2"/>
  <c r="C4" i="2"/>
  <c r="C9" i="2"/>
  <c r="C23" i="2"/>
  <c r="C20" i="2"/>
  <c r="C16" i="2"/>
  <c r="D23" i="2"/>
  <c r="D20" i="2"/>
  <c r="D16" i="2"/>
  <c r="D22" i="2"/>
  <c r="D19" i="2"/>
  <c r="D15" i="2"/>
  <c r="D21" i="2"/>
  <c r="D18" i="2"/>
  <c r="D14" i="2"/>
  <c r="D17" i="2"/>
  <c r="D13" i="2"/>
  <c r="D12" i="2"/>
  <c r="D8" i="2"/>
  <c r="D7" i="2"/>
  <c r="D11" i="2"/>
  <c r="D10" i="2"/>
  <c r="D9" i="2"/>
  <c r="D6" i="2"/>
  <c r="D5" i="2"/>
  <c r="D4" i="2"/>
  <c r="D3" i="2"/>
  <c r="E2" i="2" l="1"/>
  <c r="D2" i="2" l="1"/>
  <c r="C2" i="2"/>
  <c r="F1" i="1" l="1"/>
  <c r="G1" i="1" l="1"/>
  <c r="H1" i="1" s="1"/>
  <c r="I1" i="1" s="1"/>
  <c r="J1" i="1" s="1"/>
  <c r="K1" i="1" s="1"/>
  <c r="L1" i="1" s="1"/>
</calcChain>
</file>

<file path=xl/sharedStrings.xml><?xml version="1.0" encoding="utf-8"?>
<sst xmlns="http://schemas.openxmlformats.org/spreadsheetml/2006/main" count="66" uniqueCount="42">
  <si>
    <t>2013-2014</t>
  </si>
  <si>
    <t>(р)</t>
  </si>
  <si>
    <t>РИ</t>
  </si>
  <si>
    <t>РИ_1</t>
  </si>
  <si>
    <t>РИ_2</t>
  </si>
  <si>
    <t>2014-2015</t>
  </si>
  <si>
    <t>2017-2018</t>
  </si>
  <si>
    <t>2019-2020</t>
  </si>
  <si>
    <t>Ф</t>
  </si>
  <si>
    <t>Код</t>
  </si>
  <si>
    <t>Артикуль</t>
  </si>
  <si>
    <t>АГ</t>
  </si>
  <si>
    <t>БТ</t>
  </si>
  <si>
    <t>Товар</t>
  </si>
  <si>
    <t>Гвозди</t>
  </si>
  <si>
    <t>Молоток</t>
  </si>
  <si>
    <t>Рубанок</t>
  </si>
  <si>
    <t>Пила</t>
  </si>
  <si>
    <t>Станок электр.</t>
  </si>
  <si>
    <t>Станок наждачный</t>
  </si>
  <si>
    <t>Тиски</t>
  </si>
  <si>
    <t>Домкрат</t>
  </si>
  <si>
    <t>2015-2016</t>
  </si>
  <si>
    <t>Получатели</t>
  </si>
  <si>
    <t>Дегтерев И.В.</t>
  </si>
  <si>
    <t>Пугачева А</t>
  </si>
  <si>
    <t>Татьяна Б</t>
  </si>
  <si>
    <t>Лариса Д</t>
  </si>
  <si>
    <t>Пушкин А.С.</t>
  </si>
  <si>
    <t>Лермонтов М.Ю.</t>
  </si>
  <si>
    <t>Степан Разин</t>
  </si>
  <si>
    <t>Павлов В</t>
  </si>
  <si>
    <t>Гончаров О.</t>
  </si>
  <si>
    <t>Иванов С</t>
  </si>
  <si>
    <t>ф</t>
  </si>
  <si>
    <t>период</t>
  </si>
  <si>
    <t>Цена</t>
  </si>
  <si>
    <t>2020-2021</t>
  </si>
  <si>
    <t>2016-2017</t>
  </si>
  <si>
    <t>Мясорубка</t>
  </si>
  <si>
    <t>2018-2019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</si>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</sst>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5" tint="-0.25098422193060094"/>
        </stop>
        <stop position="0.5">
          <color theme="7" tint="0.59999389629810485"/>
        </stop>
        <stop position="1">
          <color theme="5" tint="-0.25098422193060094"/>
        </stop>
      </gradient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/>
    <xf numFmtId="0" fontId="0" fillId="0" borderId="7" xfId="0" applyBorder="1" applyAlignment="1">
      <alignment horizontal="right" vertical="center"/>
    </xf>
    <xf numFmtId="0" fontId="0" fillId="0" borderId="8" xfId="0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0" fillId="0" borderId="9" xfId="0" applyFill="1" applyBorder="1"/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7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theme="5" tint="-0.25098422193060094"/>
          </stop>
          <stop position="0.5">
            <color theme="7" tint="0.59999389629810485"/>
          </stop>
          <stop position="1">
            <color theme="5" tint="-0.25098422193060094"/>
          </stop>
        </gradient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I23" totalsRowShown="0" headerRowDxfId="6">
  <autoFilter ref="A1:I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ф" dataDxfId="5"/>
    <tableColumn id="2" name="Получатели" dataDxfId="4"/>
    <tableColumn id="3" name="Артикуль" dataDxfId="3">
      <calculatedColumnFormula>VLOOKUP(E2,БД!$B$2:$D$9,2,0)</calculatedColumnFormula>
    </tableColumn>
    <tableColumn id="4" name="Товар" dataDxfId="2">
      <calculatedColumnFormula>VLOOKUP(E2,БД!$B$2:$D$9,3,0)</calculatedColumnFormula>
    </tableColumn>
    <tableColumn id="5" name="РИ">
      <calculatedColumnFormula>IF(ISBLANK(G2),F2,G2)</calculatedColumnFormula>
    </tableColumn>
    <tableColumn id="6" name="РИ_1"/>
    <tableColumn id="7" name="РИ_2"/>
    <tableColumn id="8" name="период" dataDxfId="1"/>
    <tableColumn id="9" name="Цена" dataDxfId="0">
      <calculatedColumnFormula array="1">SUM(IFERROR((E2=_ri)*(H2=_year)*БД!$E$2:$L$9,))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0"/>
  <sheetViews>
    <sheetView zoomScaleNormal="100" zoomScaleSheetLayoutView="100" workbookViewId="0">
      <pane ySplit="1" topLeftCell="A2" activePane="bottomLeft" state="frozen"/>
      <selection pane="bottomLeft" activeCell="B9" sqref="B9"/>
    </sheetView>
  </sheetViews>
  <sheetFormatPr defaultRowHeight="15" x14ac:dyDescent="0.25"/>
  <cols>
    <col min="1" max="1" width="6.42578125" bestFit="1" customWidth="1"/>
    <col min="2" max="2" width="11.7109375" style="6" bestFit="1" customWidth="1"/>
    <col min="3" max="3" width="11.7109375" customWidth="1"/>
    <col min="4" max="4" width="23.42578125" customWidth="1"/>
    <col min="5" max="12" width="11.5703125" customWidth="1"/>
  </cols>
  <sheetData>
    <row r="1" spans="1:12" x14ac:dyDescent="0.25">
      <c r="A1" s="2" t="s">
        <v>8</v>
      </c>
      <c r="B1" s="2" t="s">
        <v>9</v>
      </c>
      <c r="C1" s="2" t="s">
        <v>10</v>
      </c>
      <c r="D1" s="2" t="s">
        <v>13</v>
      </c>
      <c r="E1" s="3" t="s">
        <v>0</v>
      </c>
      <c r="F1" s="4" t="str">
        <f>RIGHT(E1,4)&amp;"-"&amp;"20"&amp;RIGHT(E1,2)+1</f>
        <v>2014-2015</v>
      </c>
      <c r="G1" s="4" t="str">
        <f t="shared" ref="G1:L1" si="0">RIGHT(F1,4)&amp;"-"&amp;"20"&amp;RIGHT(F1,2)+1</f>
        <v>2015-2016</v>
      </c>
      <c r="H1" s="4" t="str">
        <f t="shared" si="0"/>
        <v>2016-2017</v>
      </c>
      <c r="I1" s="4" t="str">
        <f t="shared" si="0"/>
        <v>2017-2018</v>
      </c>
      <c r="J1" s="4" t="str">
        <f t="shared" si="0"/>
        <v>2018-2019</v>
      </c>
      <c r="K1" s="4" t="str">
        <f t="shared" si="0"/>
        <v>2019-2020</v>
      </c>
      <c r="L1" s="5" t="str">
        <f t="shared" si="0"/>
        <v>2020-2021</v>
      </c>
    </row>
    <row r="2" spans="1:12" x14ac:dyDescent="0.25">
      <c r="A2" s="11" t="s">
        <v>1</v>
      </c>
      <c r="B2" s="7">
        <v>740201</v>
      </c>
      <c r="C2" s="17" t="s">
        <v>11</v>
      </c>
      <c r="D2" s="8" t="s">
        <v>14</v>
      </c>
      <c r="E2" s="11">
        <v>2100</v>
      </c>
      <c r="F2" s="11">
        <v>2200</v>
      </c>
      <c r="G2" s="11">
        <v>2250</v>
      </c>
      <c r="H2" s="11">
        <v>2400</v>
      </c>
      <c r="I2" s="11">
        <v>2700</v>
      </c>
      <c r="J2" s="11">
        <v>2750</v>
      </c>
      <c r="K2" s="11">
        <v>2800</v>
      </c>
      <c r="L2" s="11">
        <v>3000</v>
      </c>
    </row>
    <row r="3" spans="1:12" x14ac:dyDescent="0.25">
      <c r="A3" s="11"/>
      <c r="B3" s="9">
        <v>1740201</v>
      </c>
      <c r="C3" s="17" t="s">
        <v>11</v>
      </c>
      <c r="D3" s="10" t="s">
        <v>15</v>
      </c>
      <c r="E3" s="11">
        <v>1500</v>
      </c>
      <c r="F3" s="11">
        <v>1500</v>
      </c>
      <c r="G3" s="11">
        <v>1500</v>
      </c>
      <c r="H3" s="11">
        <v>1700</v>
      </c>
      <c r="I3" s="11">
        <v>1500</v>
      </c>
      <c r="J3" s="11">
        <v>1500</v>
      </c>
      <c r="K3" s="11">
        <v>1900</v>
      </c>
      <c r="L3" s="11">
        <v>2000</v>
      </c>
    </row>
    <row r="4" spans="1:12" x14ac:dyDescent="0.25">
      <c r="A4" s="11"/>
      <c r="B4" s="9">
        <v>1740302</v>
      </c>
      <c r="C4" s="17" t="s">
        <v>11</v>
      </c>
      <c r="D4" s="10" t="s">
        <v>16</v>
      </c>
      <c r="E4" s="11">
        <v>1800</v>
      </c>
      <c r="F4" s="11">
        <v>1800</v>
      </c>
      <c r="G4" s="11">
        <v>1800</v>
      </c>
      <c r="H4" s="11">
        <v>1800</v>
      </c>
      <c r="I4" s="11">
        <v>1800</v>
      </c>
      <c r="J4" s="11">
        <v>1800</v>
      </c>
      <c r="K4" s="11">
        <v>1800</v>
      </c>
      <c r="L4" s="11">
        <v>1800</v>
      </c>
    </row>
    <row r="5" spans="1:12" x14ac:dyDescent="0.25">
      <c r="A5" s="11"/>
      <c r="B5" s="9">
        <v>31010101</v>
      </c>
      <c r="C5" s="17" t="s">
        <v>11</v>
      </c>
      <c r="D5" s="10" t="s">
        <v>17</v>
      </c>
      <c r="E5" s="11">
        <v>2200</v>
      </c>
      <c r="F5" s="11">
        <v>2280</v>
      </c>
      <c r="G5" s="11">
        <v>2200</v>
      </c>
      <c r="H5" s="11">
        <v>2200</v>
      </c>
      <c r="I5" s="11">
        <v>2200</v>
      </c>
      <c r="J5" s="11">
        <v>2200</v>
      </c>
      <c r="K5" s="11">
        <v>2200</v>
      </c>
      <c r="L5" s="11">
        <v>2200</v>
      </c>
    </row>
    <row r="6" spans="1:12" x14ac:dyDescent="0.25">
      <c r="A6" s="11"/>
      <c r="B6" s="9">
        <v>74070200</v>
      </c>
      <c r="C6" s="17" t="s">
        <v>11</v>
      </c>
      <c r="D6" s="10" t="s">
        <v>18</v>
      </c>
      <c r="E6" s="11">
        <v>2800</v>
      </c>
      <c r="F6" s="11">
        <v>2900</v>
      </c>
      <c r="G6" s="11">
        <v>2800</v>
      </c>
      <c r="H6" s="11">
        <v>2800</v>
      </c>
      <c r="I6" s="11">
        <v>2800</v>
      </c>
      <c r="J6" s="11">
        <v>2950</v>
      </c>
      <c r="K6" s="11">
        <v>3950</v>
      </c>
      <c r="L6" s="11">
        <v>3000</v>
      </c>
    </row>
    <row r="7" spans="1:12" x14ac:dyDescent="0.25">
      <c r="A7" s="11"/>
      <c r="B7" s="9">
        <v>102040401</v>
      </c>
      <c r="C7" s="17" t="s">
        <v>12</v>
      </c>
      <c r="D7" s="10" t="s">
        <v>19</v>
      </c>
      <c r="E7" s="11">
        <v>3200</v>
      </c>
      <c r="F7" s="11">
        <v>3200</v>
      </c>
      <c r="G7" s="11">
        <v>3200</v>
      </c>
      <c r="H7" s="11">
        <v>3200</v>
      </c>
      <c r="I7" s="11">
        <v>3250</v>
      </c>
      <c r="J7" s="11">
        <v>3300</v>
      </c>
      <c r="K7" s="11">
        <v>3400</v>
      </c>
      <c r="L7" s="11">
        <v>3500</v>
      </c>
    </row>
    <row r="8" spans="1:12" x14ac:dyDescent="0.25">
      <c r="A8" s="11"/>
      <c r="B8" s="9">
        <v>151010103</v>
      </c>
      <c r="C8" s="17" t="s">
        <v>12</v>
      </c>
      <c r="D8" s="10" t="s">
        <v>20</v>
      </c>
      <c r="E8" s="11">
        <v>3800</v>
      </c>
      <c r="F8" s="11">
        <v>4000</v>
      </c>
      <c r="G8" s="11">
        <v>3800</v>
      </c>
      <c r="H8" s="11">
        <v>3800</v>
      </c>
      <c r="I8" s="11">
        <v>3900</v>
      </c>
      <c r="J8" s="11">
        <v>3950</v>
      </c>
      <c r="K8" s="11">
        <v>4000</v>
      </c>
      <c r="L8" s="11">
        <v>4500</v>
      </c>
    </row>
    <row r="9" spans="1:12" x14ac:dyDescent="0.25">
      <c r="A9" s="11"/>
      <c r="B9" s="9">
        <v>191010101</v>
      </c>
      <c r="C9" s="17" t="s">
        <v>12</v>
      </c>
      <c r="D9" s="10" t="s">
        <v>21</v>
      </c>
      <c r="E9" s="11">
        <v>3700</v>
      </c>
      <c r="F9" s="11">
        <v>3740</v>
      </c>
      <c r="G9" s="11">
        <v>3700</v>
      </c>
      <c r="H9" s="11">
        <v>3700</v>
      </c>
      <c r="I9" s="11">
        <v>3700</v>
      </c>
      <c r="J9" s="11">
        <v>3700</v>
      </c>
      <c r="K9" s="11">
        <v>3900</v>
      </c>
      <c r="L9" s="11">
        <v>4000</v>
      </c>
    </row>
    <row r="10" spans="1:12" x14ac:dyDescent="0.25">
      <c r="A10" s="11"/>
      <c r="B10" s="9">
        <v>191010201</v>
      </c>
      <c r="C10" s="17" t="s">
        <v>12</v>
      </c>
      <c r="D10" s="14" t="s">
        <v>39</v>
      </c>
      <c r="E10" s="11">
        <v>1720</v>
      </c>
      <c r="F10" s="11">
        <v>1780</v>
      </c>
      <c r="G10" s="11">
        <v>3700</v>
      </c>
      <c r="H10" s="11">
        <v>3700</v>
      </c>
      <c r="I10" s="11">
        <v>3700</v>
      </c>
      <c r="J10" s="11">
        <v>3700</v>
      </c>
      <c r="K10" s="11">
        <v>3900</v>
      </c>
      <c r="L10" s="11">
        <v>4000</v>
      </c>
    </row>
  </sheetData>
  <sortState ref="B32:C54">
    <sortCondition ref="B32:B54"/>
  </sortState>
  <printOptions horizontalCentered="1"/>
  <pageMargins left="0.15748031496062992" right="0.15748031496062992" top="0.62992125984251968" bottom="0.31496062992125984" header="0.31496062992125984" footer="0.31496062992125984"/>
  <pageSetup paperSize="9" scale="1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36"/>
  <sheetViews>
    <sheetView tabSelected="1" zoomScale="85" zoomScaleNormal="85" workbookViewId="0">
      <pane ySplit="1" topLeftCell="A2" activePane="bottomLeft" state="frozen"/>
      <selection pane="bottomLeft" activeCell="F34" sqref="F34"/>
    </sheetView>
  </sheetViews>
  <sheetFormatPr defaultRowHeight="15" x14ac:dyDescent="0.25"/>
  <cols>
    <col min="1" max="1" width="3.5703125" customWidth="1"/>
    <col min="2" max="2" width="16.5703125" bestFit="1" customWidth="1"/>
    <col min="3" max="3" width="9.5703125" bestFit="1" customWidth="1"/>
    <col min="4" max="4" width="15.5703125" bestFit="1" customWidth="1"/>
    <col min="5" max="5" width="13.28515625" customWidth="1"/>
    <col min="6" max="6" width="12" customWidth="1"/>
    <col min="7" max="7" width="5.5703125" bestFit="1" customWidth="1"/>
    <col min="8" max="8" width="12" customWidth="1"/>
    <col min="9" max="9" width="8.28515625" customWidth="1"/>
  </cols>
  <sheetData>
    <row r="1" spans="1:11" ht="21.75" customHeight="1" x14ac:dyDescent="0.25">
      <c r="A1" s="13" t="s">
        <v>34</v>
      </c>
      <c r="B1" s="13" t="s">
        <v>23</v>
      </c>
      <c r="C1" s="13" t="s">
        <v>10</v>
      </c>
      <c r="D1" s="13" t="s">
        <v>13</v>
      </c>
      <c r="E1" s="13" t="s">
        <v>2</v>
      </c>
      <c r="F1" s="13" t="s">
        <v>3</v>
      </c>
      <c r="G1" s="13" t="s">
        <v>4</v>
      </c>
      <c r="H1" s="13" t="s">
        <v>35</v>
      </c>
      <c r="I1" s="13" t="s">
        <v>36</v>
      </c>
      <c r="K1" s="16" t="s">
        <v>41</v>
      </c>
    </row>
    <row r="2" spans="1:11" x14ac:dyDescent="0.25">
      <c r="A2" s="11"/>
      <c r="B2" s="1" t="s">
        <v>24</v>
      </c>
      <c r="C2" s="12" t="str">
        <f>VLOOKUP(E2,БД!$B$2:$D$9,2,0)</f>
        <v>БТ</v>
      </c>
      <c r="D2" s="12" t="str">
        <f>VLOOKUP(E2,БД!$B$2:$D$9,3,0)</f>
        <v>Станок наждачный</v>
      </c>
      <c r="E2">
        <f>IF(ISBLANK(G2),F2,G2)</f>
        <v>102040401</v>
      </c>
      <c r="F2">
        <v>102040401</v>
      </c>
      <c r="H2" s="11" t="s">
        <v>0</v>
      </c>
      <c r="I2" s="11">
        <f t="array" ref="I2">SUM(IFERROR((E2=_ri)*(H2=_year)*БД!$E$2:$L$9,))</f>
        <v>3200</v>
      </c>
      <c r="K2" s="15">
        <v>3200</v>
      </c>
    </row>
    <row r="3" spans="1:11" x14ac:dyDescent="0.25">
      <c r="A3" s="11"/>
      <c r="B3" s="1" t="s">
        <v>25</v>
      </c>
      <c r="C3" s="12" t="str">
        <f>VLOOKUP(E3,БД!$B$2:$D$9,2,0)</f>
        <v>БТ</v>
      </c>
      <c r="D3" s="12" t="str">
        <f>VLOOKUP(E3,БД!$B$2:$D$9,3,0)</f>
        <v>Станок наждачный</v>
      </c>
      <c r="E3">
        <f t="shared" ref="E3:E6" si="0">IF(ISBLANK(G3),F3,G3)</f>
        <v>102040401</v>
      </c>
      <c r="F3">
        <v>102040401</v>
      </c>
      <c r="H3" s="11" t="s">
        <v>6</v>
      </c>
      <c r="I3" s="11">
        <f t="array" ref="I3">SUM(IFERROR((E3=_ri)*(H3=_year)*БД!$E$2:$L$9,))</f>
        <v>3250</v>
      </c>
      <c r="K3" s="15">
        <v>3250</v>
      </c>
    </row>
    <row r="4" spans="1:11" x14ac:dyDescent="0.25">
      <c r="A4" s="11"/>
      <c r="B4" s="1" t="s">
        <v>26</v>
      </c>
      <c r="C4" s="12" t="str">
        <f>VLOOKUP(E4,БД!$B$2:$D$9,2,0)</f>
        <v>БТ</v>
      </c>
      <c r="D4" s="12" t="str">
        <f>VLOOKUP(E4,БД!$B$2:$D$9,3,0)</f>
        <v>Домкрат</v>
      </c>
      <c r="E4">
        <f t="shared" si="0"/>
        <v>191010101</v>
      </c>
      <c r="F4">
        <v>191010101</v>
      </c>
      <c r="H4" s="11" t="s">
        <v>6</v>
      </c>
      <c r="I4" s="11">
        <f t="array" ref="I4">SUM(IFERROR((E4=_ri)*(H4=_year)*БД!$E$2:$L$9,))</f>
        <v>3700</v>
      </c>
      <c r="K4" s="15">
        <v>3700</v>
      </c>
    </row>
    <row r="5" spans="1:11" x14ac:dyDescent="0.25">
      <c r="A5" s="11"/>
      <c r="B5" s="1" t="s">
        <v>27</v>
      </c>
      <c r="C5" s="12" t="str">
        <f>VLOOKUP(E5,БД!$B$2:$D$9,2,0)</f>
        <v>БТ</v>
      </c>
      <c r="D5" s="12" t="str">
        <f>VLOOKUP(E5,БД!$B$2:$D$9,3,0)</f>
        <v>Домкрат</v>
      </c>
      <c r="E5">
        <f t="shared" si="0"/>
        <v>191010101</v>
      </c>
      <c r="F5">
        <v>191010101</v>
      </c>
      <c r="H5" s="11" t="s">
        <v>5</v>
      </c>
      <c r="I5" s="11">
        <f t="array" ref="I5">SUM(IFERROR((E5=_ri)*(H5=_year)*БД!$E$2:$L$9,))</f>
        <v>3740</v>
      </c>
      <c r="K5" s="15">
        <v>3740</v>
      </c>
    </row>
    <row r="6" spans="1:11" x14ac:dyDescent="0.25">
      <c r="A6" s="11"/>
      <c r="B6" s="1" t="s">
        <v>28</v>
      </c>
      <c r="C6" s="12" t="str">
        <f>VLOOKUP(E6,БД!$B$2:$D$9,2,0)</f>
        <v>БТ</v>
      </c>
      <c r="D6" s="12" t="str">
        <f>VLOOKUP(E6,БД!$B$2:$D$9,3,0)</f>
        <v>Домкрат</v>
      </c>
      <c r="E6">
        <f t="shared" si="0"/>
        <v>191010101</v>
      </c>
      <c r="F6">
        <v>191010101</v>
      </c>
      <c r="H6" s="11" t="s">
        <v>6</v>
      </c>
      <c r="I6" s="11">
        <f t="array" ref="I6">SUM(IFERROR((E6=_ri)*(H6=_year)*БД!$E$2:$L$9,))</f>
        <v>3700</v>
      </c>
      <c r="K6" s="15">
        <v>3700</v>
      </c>
    </row>
    <row r="7" spans="1:11" x14ac:dyDescent="0.25">
      <c r="A7" s="11"/>
      <c r="B7" s="1" t="s">
        <v>29</v>
      </c>
      <c r="C7" s="12" t="str">
        <f>VLOOKUP(E7,БД!$B$2:$D$9,2,0)</f>
        <v>БТ</v>
      </c>
      <c r="D7" s="12" t="str">
        <f>VLOOKUP(E7,БД!$B$2:$D$9,3,0)</f>
        <v>Станок наждачный</v>
      </c>
      <c r="E7">
        <f t="shared" ref="E7:E11" si="1">IF(ISBLANK(G7),F7,G7)</f>
        <v>102040401</v>
      </c>
      <c r="F7">
        <v>102040401</v>
      </c>
      <c r="H7" s="11" t="s">
        <v>7</v>
      </c>
      <c r="I7" s="11">
        <f t="array" ref="I7">SUM(IFERROR((E7=_ri)*(H7=_year)*БД!$E$2:$L$9,))</f>
        <v>3400</v>
      </c>
      <c r="K7" s="15">
        <v>3400</v>
      </c>
    </row>
    <row r="8" spans="1:11" x14ac:dyDescent="0.25">
      <c r="A8" s="11"/>
      <c r="B8" s="1" t="s">
        <v>30</v>
      </c>
      <c r="C8" s="12" t="str">
        <f>VLOOKUP(E8,БД!$B$2:$D$9,2,0)</f>
        <v>БТ</v>
      </c>
      <c r="D8" s="12" t="str">
        <f>VLOOKUP(E8,БД!$B$2:$D$9,3,0)</f>
        <v>Станок наждачный</v>
      </c>
      <c r="E8">
        <f t="shared" si="1"/>
        <v>102040401</v>
      </c>
      <c r="F8">
        <v>102040401</v>
      </c>
      <c r="H8" s="11" t="s">
        <v>6</v>
      </c>
      <c r="I8" s="11">
        <f t="array" ref="I8">SUM(IFERROR((E8=_ri)*(H8=_year)*БД!$E$2:$L$9,))</f>
        <v>3250</v>
      </c>
      <c r="K8" s="15">
        <v>3250</v>
      </c>
    </row>
    <row r="9" spans="1:11" x14ac:dyDescent="0.25">
      <c r="A9" s="11"/>
      <c r="B9" s="1" t="s">
        <v>31</v>
      </c>
      <c r="C9" s="12" t="str">
        <f>VLOOKUP(E9,БД!$B$2:$D$9,2,0)</f>
        <v>БТ</v>
      </c>
      <c r="D9" s="12" t="str">
        <f>VLOOKUP(E9,БД!$B$2:$D$9,3,0)</f>
        <v>Станок наждачный</v>
      </c>
      <c r="E9">
        <f t="shared" si="1"/>
        <v>102040401</v>
      </c>
      <c r="F9">
        <v>102040401</v>
      </c>
      <c r="H9" s="11" t="s">
        <v>6</v>
      </c>
      <c r="I9" s="11">
        <f t="array" ref="I9">SUM(IFERROR((E9=_ri)*(H9=_year)*БД!$E$2:$L$9,))</f>
        <v>3250</v>
      </c>
      <c r="K9" s="15">
        <v>3250</v>
      </c>
    </row>
    <row r="10" spans="1:11" x14ac:dyDescent="0.25">
      <c r="A10" s="11"/>
      <c r="B10" s="1" t="s">
        <v>32</v>
      </c>
      <c r="C10" s="12" t="str">
        <f>VLOOKUP(E10,БД!$B$2:$D$9,2,0)</f>
        <v>БТ</v>
      </c>
      <c r="D10" s="12" t="str">
        <f>VLOOKUP(E10,БД!$B$2:$D$9,3,0)</f>
        <v>Домкрат</v>
      </c>
      <c r="E10">
        <f t="shared" si="1"/>
        <v>191010101</v>
      </c>
      <c r="F10">
        <v>191010101</v>
      </c>
      <c r="H10" s="11" t="s">
        <v>6</v>
      </c>
      <c r="I10" s="11">
        <f t="array" ref="I10">SUM(IFERROR((E10=_ri)*(H10=_year)*БД!$E$2:$L$9,))</f>
        <v>3700</v>
      </c>
      <c r="K10" s="15">
        <v>3700</v>
      </c>
    </row>
    <row r="11" spans="1:11" x14ac:dyDescent="0.25">
      <c r="A11" s="11"/>
      <c r="B11" s="1" t="s">
        <v>33</v>
      </c>
      <c r="C11" s="12" t="str">
        <f>VLOOKUP(E11,БД!$B$2:$D$9,2,0)</f>
        <v>БТ</v>
      </c>
      <c r="D11" s="12" t="str">
        <f>VLOOKUP(E11,БД!$B$2:$D$9,3,0)</f>
        <v>Станок наждачный</v>
      </c>
      <c r="E11">
        <f t="shared" si="1"/>
        <v>102040401</v>
      </c>
      <c r="F11">
        <v>102040401</v>
      </c>
      <c r="H11" s="11" t="s">
        <v>6</v>
      </c>
      <c r="I11" s="11">
        <f t="array" ref="I11">SUM(IFERROR((E11=_ri)*(H11=_year)*БД!$E$2:$L$9,))</f>
        <v>3250</v>
      </c>
      <c r="K11" s="15">
        <v>3250</v>
      </c>
    </row>
    <row r="12" spans="1:11" x14ac:dyDescent="0.25">
      <c r="A12" s="11"/>
      <c r="B12" s="1"/>
      <c r="C12" s="12" t="str">
        <f>VLOOKUP(E12,БД!$B$2:$D$9,2,0)</f>
        <v>АГ</v>
      </c>
      <c r="D12" s="12" t="str">
        <f>VLOOKUP(E12,БД!$B$2:$D$9,3,0)</f>
        <v>Молоток</v>
      </c>
      <c r="E12">
        <f t="shared" ref="E12" si="2">IF(ISBLANK(G12),F12,G12)</f>
        <v>1740201</v>
      </c>
      <c r="F12">
        <v>1740201</v>
      </c>
      <c r="H12" s="11" t="s">
        <v>0</v>
      </c>
      <c r="I12" s="11">
        <f t="array" ref="I12">SUM(IFERROR((E12=_ri)*(H12=_year)*БД!$E$2:$L$9,))</f>
        <v>1500</v>
      </c>
      <c r="K12" s="15">
        <v>1500</v>
      </c>
    </row>
    <row r="13" spans="1:11" x14ac:dyDescent="0.25">
      <c r="A13" s="11"/>
      <c r="B13" s="1"/>
      <c r="C13" s="12" t="str">
        <f>VLOOKUP(E13,БД!$B$2:$D$9,2,0)</f>
        <v>АГ</v>
      </c>
      <c r="D13" s="12" t="str">
        <f>VLOOKUP(E13,БД!$B$2:$D$9,3,0)</f>
        <v>Молоток</v>
      </c>
      <c r="E13">
        <f t="shared" ref="E13:E23" si="3">IF(ISBLANK(G13),F13,G13)</f>
        <v>1740201</v>
      </c>
      <c r="F13">
        <v>1740201</v>
      </c>
      <c r="H13" s="11" t="s">
        <v>38</v>
      </c>
      <c r="I13" s="11">
        <f t="array" ref="I13">SUM(IFERROR((E13=_ri)*(H13=_year)*БД!$E$2:$L$9,))</f>
        <v>1700</v>
      </c>
      <c r="K13" s="15">
        <v>1700</v>
      </c>
    </row>
    <row r="14" spans="1:11" x14ac:dyDescent="0.25">
      <c r="A14" s="11"/>
      <c r="B14" s="1"/>
      <c r="C14" s="12" t="str">
        <f>VLOOKUP(E14,БД!$B$2:$D$9,2,0)</f>
        <v>АГ</v>
      </c>
      <c r="D14" s="12" t="str">
        <f>VLOOKUP(E14,БД!$B$2:$D$9,3,0)</f>
        <v>Молоток</v>
      </c>
      <c r="E14">
        <f t="shared" si="3"/>
        <v>1740201</v>
      </c>
      <c r="F14">
        <v>1740201</v>
      </c>
      <c r="H14" s="11" t="s">
        <v>0</v>
      </c>
      <c r="I14" s="11">
        <f t="array" ref="I14">SUM(IFERROR((E14=_ri)*(H14=_year)*БД!$E$2:$L$9,))</f>
        <v>1500</v>
      </c>
      <c r="K14" s="15">
        <v>1500</v>
      </c>
    </row>
    <row r="15" spans="1:11" x14ac:dyDescent="0.25">
      <c r="A15" s="11"/>
      <c r="B15" s="1"/>
      <c r="C15" s="12" t="str">
        <f>VLOOKUP(E15,БД!$B$2:$D$9,2,0)</f>
        <v>АГ</v>
      </c>
      <c r="D15" s="12" t="str">
        <f>VLOOKUP(E15,БД!$B$2:$D$9,3,0)</f>
        <v>Молоток</v>
      </c>
      <c r="E15">
        <f t="shared" si="3"/>
        <v>1740201</v>
      </c>
      <c r="F15">
        <v>1740201</v>
      </c>
      <c r="H15" s="11" t="s">
        <v>22</v>
      </c>
      <c r="I15" s="11">
        <f t="array" ref="I15">SUM(IFERROR((E15=_ri)*(H15=_year)*БД!$E$2:$L$9,))</f>
        <v>1500</v>
      </c>
      <c r="K15" s="15">
        <v>1500</v>
      </c>
    </row>
    <row r="16" spans="1:11" x14ac:dyDescent="0.25">
      <c r="A16" s="11"/>
      <c r="B16" s="1"/>
      <c r="C16" s="12" t="str">
        <f>VLOOKUP(E16,БД!$B$2:$D$9,2,0)</f>
        <v>АГ</v>
      </c>
      <c r="D16" s="12" t="str">
        <f>VLOOKUP(E16,БД!$B$2:$D$9,3,0)</f>
        <v>Молоток</v>
      </c>
      <c r="E16">
        <f t="shared" si="3"/>
        <v>1740201</v>
      </c>
      <c r="F16">
        <v>1740201</v>
      </c>
      <c r="H16" s="11" t="s">
        <v>7</v>
      </c>
      <c r="I16" s="11">
        <f t="array" ref="I16">SUM(IFERROR((E16=_ri)*(H16=_year)*БД!$E$2:$L$9,))</f>
        <v>1900</v>
      </c>
      <c r="K16" s="15">
        <v>1900</v>
      </c>
    </row>
    <row r="17" spans="1:11" x14ac:dyDescent="0.25">
      <c r="A17" s="11"/>
      <c r="B17" s="1"/>
      <c r="C17" s="12" t="str">
        <f>VLOOKUP(E17,БД!$B$2:$D$9,2,0)</f>
        <v>АГ</v>
      </c>
      <c r="D17" s="12" t="str">
        <f>VLOOKUP(E17,БД!$B$2:$D$9,3,0)</f>
        <v>Молоток</v>
      </c>
      <c r="E17">
        <f t="shared" si="3"/>
        <v>1740201</v>
      </c>
      <c r="F17">
        <v>1740201</v>
      </c>
      <c r="H17" s="11" t="s">
        <v>40</v>
      </c>
      <c r="I17" s="11">
        <f t="array" ref="I17">SUM(IFERROR((E17=_ri)*(H17=_year)*БД!$E$2:$L$9,))</f>
        <v>1500</v>
      </c>
      <c r="K17" s="15">
        <v>1500</v>
      </c>
    </row>
    <row r="18" spans="1:11" x14ac:dyDescent="0.25">
      <c r="A18" s="11"/>
      <c r="B18" s="1"/>
      <c r="C18" s="12" t="str">
        <f>VLOOKUP(E18,БД!$B$2:$D$9,2,0)</f>
        <v>АГ</v>
      </c>
      <c r="D18" s="12" t="str">
        <f>VLOOKUP(E18,БД!$B$2:$D$9,3,0)</f>
        <v>Станок электр.</v>
      </c>
      <c r="E18">
        <f t="shared" si="3"/>
        <v>74070200</v>
      </c>
      <c r="F18">
        <v>74070200</v>
      </c>
      <c r="H18" s="11" t="s">
        <v>40</v>
      </c>
      <c r="I18" s="11">
        <f t="array" ref="I18">SUM(IFERROR((E18=_ri)*(H18=_year)*БД!$E$2:$L$9,))</f>
        <v>2950</v>
      </c>
      <c r="K18" s="15">
        <v>2950</v>
      </c>
    </row>
    <row r="19" spans="1:11" x14ac:dyDescent="0.25">
      <c r="A19" s="11"/>
      <c r="B19" s="1"/>
      <c r="C19" s="12" t="str">
        <f>VLOOKUP(E19,БД!$B$2:$D$9,2,0)</f>
        <v>АГ</v>
      </c>
      <c r="D19" s="12" t="str">
        <f>VLOOKUP(E19,БД!$B$2:$D$9,3,0)</f>
        <v>Молоток</v>
      </c>
      <c r="E19">
        <f t="shared" si="3"/>
        <v>1740201</v>
      </c>
      <c r="F19">
        <v>1740201</v>
      </c>
      <c r="H19" s="11" t="s">
        <v>40</v>
      </c>
      <c r="I19" s="11">
        <f t="array" ref="I19">SUM(IFERROR((E19=_ri)*(H19=_year)*БД!$E$2:$L$9,))</f>
        <v>1500</v>
      </c>
      <c r="K19" s="15">
        <v>1500</v>
      </c>
    </row>
    <row r="20" spans="1:11" x14ac:dyDescent="0.25">
      <c r="A20" s="11"/>
      <c r="B20" s="1"/>
      <c r="C20" s="12" t="str">
        <f>VLOOKUP(E20,БД!$B$2:$D$9,2,0)</f>
        <v>АГ</v>
      </c>
      <c r="D20" s="12" t="str">
        <f>VLOOKUP(E20,БД!$B$2:$D$9,3,0)</f>
        <v>Молоток</v>
      </c>
      <c r="E20">
        <f t="shared" si="3"/>
        <v>1740201</v>
      </c>
      <c r="F20">
        <v>1740201</v>
      </c>
      <c r="H20" s="11" t="s">
        <v>38</v>
      </c>
      <c r="I20" s="11">
        <f t="array" ref="I20">SUM(IFERROR((E20=_ri)*(H20=_year)*БД!$E$2:$L$9,))</f>
        <v>1700</v>
      </c>
      <c r="K20" s="15">
        <v>1700</v>
      </c>
    </row>
    <row r="21" spans="1:11" x14ac:dyDescent="0.25">
      <c r="A21" s="11"/>
      <c r="B21" s="1"/>
      <c r="C21" s="12" t="str">
        <f>VLOOKUP(E21,БД!$B$2:$D$9,2,0)</f>
        <v>АГ</v>
      </c>
      <c r="D21" s="12" t="str">
        <f>VLOOKUP(E21,БД!$B$2:$D$9,3,0)</f>
        <v>Молоток</v>
      </c>
      <c r="E21">
        <f t="shared" si="3"/>
        <v>1740201</v>
      </c>
      <c r="F21">
        <v>1740201</v>
      </c>
      <c r="H21" s="11" t="s">
        <v>40</v>
      </c>
      <c r="I21" s="11">
        <f t="array" ref="I21">SUM(IFERROR((E21=_ri)*(H21=_year)*БД!$E$2:$L$9,))</f>
        <v>1500</v>
      </c>
      <c r="K21" s="15">
        <v>1500</v>
      </c>
    </row>
    <row r="22" spans="1:11" x14ac:dyDescent="0.25">
      <c r="A22" s="11"/>
      <c r="B22" s="1"/>
      <c r="C22" s="12" t="str">
        <f>VLOOKUP(E22,БД!$B$2:$D$9,2,0)</f>
        <v>АГ</v>
      </c>
      <c r="D22" s="12" t="str">
        <f>VLOOKUP(E22,БД!$B$2:$D$9,3,0)</f>
        <v>Молоток</v>
      </c>
      <c r="E22">
        <f t="shared" si="3"/>
        <v>1740201</v>
      </c>
      <c r="F22">
        <v>1740201</v>
      </c>
      <c r="H22" s="11" t="s">
        <v>40</v>
      </c>
      <c r="I22" s="11">
        <f t="array" ref="I22">SUM(IFERROR((E22=_ri)*(H22=_year)*БД!$E$2:$L$9,))</f>
        <v>1500</v>
      </c>
      <c r="K22" s="15">
        <v>1500</v>
      </c>
    </row>
    <row r="23" spans="1:11" x14ac:dyDescent="0.25">
      <c r="A23" s="11"/>
      <c r="B23" s="1"/>
      <c r="C23" s="12" t="str">
        <f>VLOOKUP(E23,БД!$B$2:$D$9,2,0)</f>
        <v>АГ</v>
      </c>
      <c r="D23" s="12" t="str">
        <f>VLOOKUP(E23,БД!$B$2:$D$9,3,0)</f>
        <v>Молоток</v>
      </c>
      <c r="E23">
        <f t="shared" si="3"/>
        <v>1740201</v>
      </c>
      <c r="F23">
        <v>1740201</v>
      </c>
      <c r="H23" s="11" t="s">
        <v>37</v>
      </c>
      <c r="I23" s="11">
        <f t="array" ref="I23">SUM(IFERROR((E23=_ri)*(H23=_year)*БД!$E$2:$L$9,))</f>
        <v>2000</v>
      </c>
      <c r="K23" s="15">
        <v>2000</v>
      </c>
    </row>
    <row r="24" spans="1:11" x14ac:dyDescent="0.25">
      <c r="A24" s="11"/>
      <c r="B24" s="1"/>
      <c r="C24" s="1"/>
      <c r="D24" s="1"/>
      <c r="H24" s="11"/>
      <c r="I24" s="11"/>
    </row>
    <row r="25" spans="1:11" x14ac:dyDescent="0.25">
      <c r="A25" s="11"/>
      <c r="B25" s="1"/>
      <c r="C25" s="1"/>
      <c r="D25" s="1"/>
      <c r="H25" s="11"/>
      <c r="I25" s="11"/>
    </row>
    <row r="26" spans="1:11" x14ac:dyDescent="0.25">
      <c r="A26" s="11"/>
      <c r="B26" s="1"/>
      <c r="C26" s="1"/>
      <c r="D26" s="1"/>
      <c r="H26" s="11"/>
      <c r="I26" s="11"/>
    </row>
    <row r="27" spans="1:11" x14ac:dyDescent="0.25">
      <c r="A27" s="11"/>
      <c r="B27" s="1"/>
      <c r="C27" s="1"/>
      <c r="D27" s="1"/>
      <c r="H27" s="11"/>
      <c r="I27" s="11"/>
    </row>
    <row r="28" spans="1:11" x14ac:dyDescent="0.25">
      <c r="A28" s="11"/>
      <c r="B28" s="1"/>
      <c r="C28" s="1"/>
      <c r="D28" s="1"/>
      <c r="H28" s="11"/>
      <c r="I28" s="11"/>
    </row>
    <row r="29" spans="1:11" x14ac:dyDescent="0.25">
      <c r="A29" s="11"/>
      <c r="B29" s="1"/>
      <c r="C29" s="1"/>
      <c r="D29" s="1"/>
      <c r="H29" s="11"/>
      <c r="I29" s="11"/>
    </row>
    <row r="30" spans="1:11" x14ac:dyDescent="0.25">
      <c r="A30" s="11"/>
      <c r="B30" s="1"/>
      <c r="C30" s="1"/>
      <c r="D30" s="1"/>
      <c r="H30" s="11"/>
      <c r="I30" s="11"/>
    </row>
    <row r="31" spans="1:11" x14ac:dyDescent="0.25">
      <c r="A31" s="11"/>
      <c r="B31" s="1"/>
      <c r="C31" s="1"/>
      <c r="D31" s="1"/>
      <c r="H31" s="11"/>
      <c r="I31" s="11"/>
    </row>
    <row r="32" spans="1:11" x14ac:dyDescent="0.25">
      <c r="A32" s="11"/>
      <c r="B32" s="1"/>
      <c r="C32" s="1"/>
      <c r="D32" s="1"/>
      <c r="H32" s="11"/>
      <c r="I32" s="11"/>
    </row>
    <row r="33" spans="1:9" x14ac:dyDescent="0.25">
      <c r="A33" s="11"/>
      <c r="B33" s="1"/>
      <c r="C33" s="1"/>
      <c r="D33" s="1"/>
      <c r="H33" s="11"/>
      <c r="I33" s="11"/>
    </row>
    <row r="34" spans="1:9" x14ac:dyDescent="0.25">
      <c r="A34" s="11"/>
      <c r="B34" s="1"/>
      <c r="C34" s="1"/>
      <c r="D34" s="1"/>
      <c r="H34" s="11"/>
      <c r="I34" s="11"/>
    </row>
    <row r="35" spans="1:9" x14ac:dyDescent="0.25">
      <c r="A35" s="11"/>
      <c r="B35" s="1"/>
      <c r="C35" s="1"/>
    </row>
    <row r="36" spans="1:9" x14ac:dyDescent="0.25">
      <c r="A36" s="11"/>
      <c r="B36" s="1"/>
      <c r="C36" s="1"/>
    </row>
  </sheetData>
  <dataValidations count="3">
    <dataValidation type="list" allowBlank="1" showInputMessage="1" showErrorMessage="1" sqref="A24">
      <formula1>"(ғ),(р)"</formula1>
    </dataValidation>
    <dataValidation type="list" allowBlank="1" showInputMessage="1" showErrorMessage="1" sqref="H2:H23">
      <formula1>_year</formula1>
    </dataValidation>
    <dataValidation type="list" allowBlank="1" showInputMessage="1" showErrorMessage="1" sqref="F2:G31">
      <formula1>_ri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БД</vt:lpstr>
      <vt:lpstr>УЧЕТ</vt:lpstr>
      <vt:lpstr>_ri</vt:lpstr>
      <vt:lpstr>_year</vt:lpstr>
      <vt:lpstr>БД!Область_печати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Boroda</cp:lastModifiedBy>
  <cp:lastPrinted>2018-05-21T09:10:29Z</cp:lastPrinted>
  <dcterms:created xsi:type="dcterms:W3CDTF">2018-05-19T13:23:58Z</dcterms:created>
  <dcterms:modified xsi:type="dcterms:W3CDTF">2018-05-21T18:55:19Z</dcterms:modified>
</cp:coreProperties>
</file>