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filterPrivacy="1" codeName="ThisWorkbook"/>
  <xr:revisionPtr revIDLastSave="0" documentId="10_ncr:8100000_{8EF7E046-A614-44B2-BCA1-D0131709A084}" xr6:coauthVersionLast="33" xr6:coauthVersionMax="33" xr10:uidLastSave="{00000000-0000-0000-0000-000000000000}"/>
  <bookViews>
    <workbookView xWindow="0" yWindow="0" windowWidth="23040" windowHeight="8496" activeTab="1" xr2:uid="{00000000-000D-0000-FFFF-FFFF00000000}"/>
  </bookViews>
  <sheets>
    <sheet name="Временная шкала проектов" sheetId="1" r:id="rId1"/>
    <sheet name="КАЛЕНДАРЬ" sheetId="3" r:id="rId2"/>
    <sheet name="ДАННЫЕ" sheetId="4" r:id="rId3"/>
    <sheet name="вычисления" sheetId="2" state="hidden" r:id="rId4"/>
  </sheets>
  <definedNames>
    <definedName name="ВычислениеСетки">IFERROR(вычисления!$A1/SUMPRODUCT( (Типы_занятий[Идентификатор]=вычисления!$C1)*(Типы_занятий[Дата Договора]&lt;=вычисления!A$31)*((Типы_занятий[Дедлайн]&gt;=вычисления!A$31)+(LEN(Типы_занятий[Дедлайн])=0)*(Типы_занятий[Дата Договора]=вычисления!A$31)) ),NA())</definedName>
    <definedName name="ДатаНачала">вычисления!$D$28</definedName>
    <definedName name="ДневныеГраничныеТочки">ОкноДатыНачала+ROW('Временная шкала проектов'!$1:$31)-1</definedName>
    <definedName name="Неделя">КАЛЕНДАРЬ!$G$3</definedName>
    <definedName name="ОкноДатыНачала">вычисления!$D$25</definedName>
    <definedName name="ОкноДни">вычисления!$D$29</definedName>
    <definedName name="ОкноСдвиг">вычисления!$D$26</definedName>
  </definedNames>
  <calcPr calcId="162913"/>
</workbook>
</file>

<file path=xl/calcChain.xml><?xml version="1.0" encoding="utf-8"?>
<calcChain xmlns="http://schemas.openxmlformats.org/spreadsheetml/2006/main">
  <c r="D4" i="4" l="1"/>
  <c r="E4" i="4"/>
  <c r="F4" i="4"/>
  <c r="G4" i="4"/>
  <c r="C29" i="1" l="1"/>
  <c r="C30" i="1"/>
  <c r="C31" i="1"/>
  <c r="E31" i="1" s="1"/>
  <c r="C32" i="1"/>
  <c r="D32" i="1" s="1"/>
  <c r="C33" i="1"/>
  <c r="E33" i="1" s="1"/>
  <c r="C34" i="1"/>
  <c r="E34" i="1" s="1"/>
  <c r="C35" i="1"/>
  <c r="E35" i="1" s="1"/>
  <c r="C36" i="1"/>
  <c r="E36" i="1" s="1"/>
  <c r="C37" i="1"/>
  <c r="E37" i="1" s="1"/>
  <c r="C38" i="1"/>
  <c r="E38" i="1" s="1"/>
  <c r="C39" i="1"/>
  <c r="E39" i="1" s="1"/>
  <c r="C40" i="1"/>
  <c r="E40" i="1" s="1"/>
  <c r="G3" i="4"/>
  <c r="F3" i="4"/>
  <c r="E3" i="4"/>
  <c r="D3" i="4"/>
  <c r="G2" i="4"/>
  <c r="F2" i="4"/>
  <c r="E2" i="4"/>
  <c r="D2" i="4"/>
  <c r="G3" i="3"/>
  <c r="F3" i="3" s="1"/>
  <c r="E29" i="1" l="1"/>
  <c r="E30" i="1"/>
  <c r="D40" i="1"/>
  <c r="E32" i="1"/>
  <c r="D39" i="1"/>
  <c r="D35" i="1"/>
  <c r="D31" i="1"/>
  <c r="D36" i="1"/>
  <c r="D38" i="1"/>
  <c r="D34" i="1"/>
  <c r="D30" i="1"/>
  <c r="D37" i="1"/>
  <c r="D33" i="1"/>
  <c r="D29" i="1"/>
  <c r="H4" i="3"/>
  <c r="D4" i="3"/>
  <c r="E4" i="3"/>
  <c r="G4" i="3"/>
  <c r="C4" i="3"/>
  <c r="I4" i="3"/>
  <c r="F4" i="3"/>
  <c r="F5" i="3" l="1"/>
  <c r="I5" i="3"/>
  <c r="D5" i="3"/>
  <c r="E5" i="3"/>
  <c r="C5" i="3"/>
  <c r="H5" i="3"/>
  <c r="G5" i="3"/>
  <c r="D28" i="2" l="1"/>
  <c r="D3" i="2" l="1"/>
  <c r="F71" i="2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  <c r="Y71" i="2" s="1"/>
  <c r="Z71" i="2" s="1"/>
  <c r="AA71" i="2" s="1"/>
  <c r="AB71" i="2" s="1"/>
  <c r="AC71" i="2" s="1"/>
  <c r="AD71" i="2" s="1"/>
  <c r="AE71" i="2" s="1"/>
  <c r="AF71" i="2" s="1"/>
  <c r="AG71" i="2" s="1"/>
  <c r="AH71" i="2" s="1"/>
  <c r="F69" i="2"/>
  <c r="G69" i="2" s="1"/>
  <c r="H69" i="2" s="1"/>
  <c r="I69" i="2" s="1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X69" i="2" s="1"/>
  <c r="Y69" i="2" s="1"/>
  <c r="Z69" i="2" s="1"/>
  <c r="AA69" i="2" s="1"/>
  <c r="AB69" i="2" s="1"/>
  <c r="AC69" i="2" s="1"/>
  <c r="AD69" i="2" s="1"/>
  <c r="AE69" i="2" s="1"/>
  <c r="AF69" i="2" s="1"/>
  <c r="AG69" i="2" s="1"/>
  <c r="AH69" i="2" s="1"/>
  <c r="A33" i="2" l="1"/>
  <c r="A34" i="2" s="1"/>
  <c r="A35" i="2" s="1"/>
  <c r="A36" i="2" s="1"/>
  <c r="A37" i="2" s="1"/>
  <c r="A38" i="2" s="1"/>
  <c r="A39" i="2" s="1"/>
  <c r="A40" i="2" s="1"/>
  <c r="D25" i="2"/>
  <c r="E14" i="2"/>
  <c r="E13" i="2"/>
  <c r="E12" i="2"/>
  <c r="E11" i="2"/>
  <c r="E10" i="2"/>
  <c r="E9" i="2"/>
  <c r="E8" i="2"/>
  <c r="E7" i="2"/>
  <c r="E6" i="2"/>
  <c r="B29" i="1"/>
  <c r="E31" i="2" l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V31" i="2" s="1"/>
  <c r="W31" i="2" s="1"/>
  <c r="X31" i="2" s="1"/>
  <c r="Y31" i="2" s="1"/>
  <c r="Z31" i="2" s="1"/>
  <c r="AA31" i="2" s="1"/>
  <c r="AB31" i="2" s="1"/>
  <c r="AC31" i="2" s="1"/>
  <c r="AD31" i="2" s="1"/>
  <c r="AE31" i="2" s="1"/>
  <c r="AF31" i="2" s="1"/>
  <c r="AG31" i="2" s="1"/>
  <c r="AH31" i="2" s="1"/>
  <c r="AH55" i="2" s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AH70" i="2" l="1"/>
  <c r="AH72" i="2"/>
  <c r="AH56" i="2"/>
  <c r="J55" i="2"/>
  <c r="P43" i="2"/>
  <c r="U55" i="2"/>
  <c r="I55" i="2"/>
  <c r="I43" i="2"/>
  <c r="AB55" i="2"/>
  <c r="P55" i="2"/>
  <c r="G55" i="2"/>
  <c r="M55" i="2"/>
  <c r="J43" i="2"/>
  <c r="N43" i="2"/>
  <c r="U43" i="2"/>
  <c r="AF55" i="2"/>
  <c r="AF43" i="2"/>
  <c r="Z43" i="2"/>
  <c r="T43" i="2"/>
  <c r="AG43" i="2"/>
  <c r="Y43" i="2"/>
  <c r="Z55" i="2"/>
  <c r="AB43" i="2"/>
  <c r="AA43" i="2"/>
  <c r="S43" i="2"/>
  <c r="T55" i="2"/>
  <c r="M43" i="2"/>
  <c r="V43" i="2"/>
  <c r="O43" i="2"/>
  <c r="G43" i="2"/>
  <c r="H55" i="2"/>
  <c r="L55" i="2"/>
  <c r="AD55" i="2"/>
  <c r="X55" i="2"/>
  <c r="R55" i="2"/>
  <c r="V55" i="2"/>
  <c r="Y55" i="2"/>
  <c r="O55" i="2"/>
  <c r="N55" i="2"/>
  <c r="H43" i="2"/>
  <c r="F55" i="2"/>
  <c r="S55" i="2"/>
  <c r="X43" i="2"/>
  <c r="AD43" i="2"/>
  <c r="R43" i="2"/>
  <c r="AG55" i="2"/>
  <c r="L43" i="2"/>
  <c r="AA55" i="2"/>
  <c r="F43" i="2"/>
  <c r="K43" i="2"/>
  <c r="AE55" i="2"/>
  <c r="AC43" i="2"/>
  <c r="W43" i="2"/>
  <c r="E43" i="2"/>
  <c r="AH43" i="2"/>
  <c r="Q55" i="2"/>
  <c r="AE43" i="2"/>
  <c r="K55" i="2"/>
  <c r="E55" i="2"/>
  <c r="Q43" i="2"/>
  <c r="W55" i="2"/>
  <c r="AC55" i="2"/>
  <c r="AI31" i="2"/>
  <c r="E15" i="2" l="1" a="1"/>
  <c r="E15" i="2" s="1"/>
  <c r="AC70" i="2"/>
  <c r="AC72" i="2"/>
  <c r="K70" i="2"/>
  <c r="K72" i="2"/>
  <c r="Q70" i="2"/>
  <c r="Q72" i="2"/>
  <c r="AA70" i="2"/>
  <c r="AA72" i="2"/>
  <c r="AG70" i="2"/>
  <c r="AG72" i="2"/>
  <c r="S70" i="2"/>
  <c r="S72" i="2"/>
  <c r="O70" i="2"/>
  <c r="O72" i="2"/>
  <c r="V70" i="2"/>
  <c r="V72" i="2"/>
  <c r="X70" i="2"/>
  <c r="X72" i="2"/>
  <c r="L70" i="2"/>
  <c r="L72" i="2"/>
  <c r="T70" i="2"/>
  <c r="T72" i="2"/>
  <c r="Z70" i="2"/>
  <c r="Z72" i="2"/>
  <c r="AF70" i="2"/>
  <c r="AF72" i="2"/>
  <c r="M70" i="2"/>
  <c r="M72" i="2"/>
  <c r="P70" i="2"/>
  <c r="P72" i="2"/>
  <c r="U70" i="2"/>
  <c r="U72" i="2"/>
  <c r="J70" i="2"/>
  <c r="J72" i="2"/>
  <c r="W70" i="2"/>
  <c r="W72" i="2"/>
  <c r="AE70" i="2"/>
  <c r="AE72" i="2"/>
  <c r="F70" i="2"/>
  <c r="F72" i="2"/>
  <c r="N70" i="2"/>
  <c r="N72" i="2"/>
  <c r="Y70" i="2"/>
  <c r="Y72" i="2"/>
  <c r="R70" i="2"/>
  <c r="R72" i="2"/>
  <c r="AD70" i="2"/>
  <c r="AD72" i="2"/>
  <c r="H70" i="2"/>
  <c r="H72" i="2"/>
  <c r="G70" i="2"/>
  <c r="G72" i="2"/>
  <c r="AB70" i="2"/>
  <c r="AB72" i="2"/>
  <c r="I70" i="2"/>
  <c r="I72" i="2"/>
  <c r="E70" i="2"/>
  <c r="E72" i="2"/>
  <c r="P56" i="2"/>
  <c r="J56" i="2"/>
  <c r="R56" i="2"/>
  <c r="AF56" i="2"/>
  <c r="G56" i="2"/>
  <c r="M56" i="2"/>
  <c r="U56" i="2"/>
  <c r="Y56" i="2"/>
  <c r="I56" i="2"/>
  <c r="AA56" i="2"/>
  <c r="E56" i="2"/>
  <c r="Z56" i="2"/>
  <c r="AE56" i="2"/>
  <c r="AD56" i="2"/>
  <c r="AB56" i="2"/>
  <c r="Q56" i="2"/>
  <c r="O56" i="2"/>
  <c r="F56" i="2"/>
  <c r="T56" i="2"/>
  <c r="H56" i="2"/>
  <c r="L56" i="2"/>
  <c r="AG56" i="2"/>
  <c r="X56" i="2"/>
  <c r="N56" i="2"/>
  <c r="S56" i="2"/>
  <c r="V56" i="2"/>
  <c r="K56" i="2"/>
  <c r="AC56" i="2"/>
  <c r="W56" i="2"/>
  <c r="D58" i="2"/>
  <c r="D59" i="2" s="1"/>
  <c r="E16" i="2" l="1" a="1"/>
  <c r="E16" i="2" s="1"/>
  <c r="D61" i="2"/>
  <c r="D62" i="2" s="1"/>
  <c r="D65" i="2"/>
  <c r="Q65" i="2" s="1"/>
  <c r="AH58" i="2"/>
  <c r="AH59" i="2" s="1"/>
  <c r="AB58" i="2"/>
  <c r="AB59" i="2" s="1"/>
  <c r="V58" i="2"/>
  <c r="V59" i="2" s="1"/>
  <c r="P58" i="2"/>
  <c r="P59" i="2" s="1"/>
  <c r="J58" i="2"/>
  <c r="J59" i="2" s="1"/>
  <c r="M58" i="2"/>
  <c r="M59" i="2" s="1"/>
  <c r="R58" i="2"/>
  <c r="R59" i="2" s="1"/>
  <c r="AG58" i="2"/>
  <c r="AG59" i="2" s="1"/>
  <c r="AA58" i="2"/>
  <c r="AA59" i="2" s="1"/>
  <c r="U58" i="2"/>
  <c r="U59" i="2" s="1"/>
  <c r="O58" i="2"/>
  <c r="O59" i="2" s="1"/>
  <c r="I58" i="2"/>
  <c r="I59" i="2" s="1"/>
  <c r="X58" i="2"/>
  <c r="X59" i="2" s="1"/>
  <c r="AF58" i="2"/>
  <c r="AF59" i="2" s="1"/>
  <c r="Z58" i="2"/>
  <c r="Z59" i="2" s="1"/>
  <c r="T58" i="2"/>
  <c r="T59" i="2" s="1"/>
  <c r="N58" i="2"/>
  <c r="N59" i="2" s="1"/>
  <c r="H58" i="2"/>
  <c r="H59" i="2" s="1"/>
  <c r="G58" i="2"/>
  <c r="G59" i="2" s="1"/>
  <c r="L58" i="2"/>
  <c r="L59" i="2" s="1"/>
  <c r="AE58" i="2"/>
  <c r="AE59" i="2" s="1"/>
  <c r="Y58" i="2"/>
  <c r="Y59" i="2" s="1"/>
  <c r="S58" i="2"/>
  <c r="S59" i="2" s="1"/>
  <c r="AD58" i="2"/>
  <c r="AD59" i="2" s="1"/>
  <c r="AC58" i="2"/>
  <c r="AC59" i="2" s="1"/>
  <c r="W58" i="2"/>
  <c r="W59" i="2" s="1"/>
  <c r="Q58" i="2"/>
  <c r="Q59" i="2" s="1"/>
  <c r="K58" i="2"/>
  <c r="K59" i="2" s="1"/>
  <c r="E58" i="2"/>
  <c r="E59" i="2" s="1"/>
  <c r="F58" i="2"/>
  <c r="F59" i="2" s="1"/>
  <c r="E17" i="2" l="1" a="1"/>
  <c r="E17" i="2" s="1"/>
  <c r="AA65" i="2"/>
  <c r="R65" i="2"/>
  <c r="AE65" i="2"/>
  <c r="AF65" i="2"/>
  <c r="U65" i="2"/>
  <c r="T65" i="2"/>
  <c r="Z65" i="2"/>
  <c r="K65" i="2"/>
  <c r="N65" i="2"/>
  <c r="I65" i="2"/>
  <c r="E65" i="2"/>
  <c r="Y65" i="2"/>
  <c r="J65" i="2"/>
  <c r="P65" i="2"/>
  <c r="AH65" i="2"/>
  <c r="F65" i="2"/>
  <c r="AG65" i="2"/>
  <c r="AC65" i="2"/>
  <c r="G65" i="2"/>
  <c r="D66" i="2"/>
  <c r="P66" i="2" s="1"/>
  <c r="H65" i="2"/>
  <c r="W65" i="2"/>
  <c r="L65" i="2"/>
  <c r="M65" i="2"/>
  <c r="AD65" i="2"/>
  <c r="AB65" i="2"/>
  <c r="V65" i="2"/>
  <c r="O65" i="2"/>
  <c r="S65" i="2"/>
  <c r="X65" i="2"/>
  <c r="AH61" i="2"/>
  <c r="AH62" i="2" s="1"/>
  <c r="P61" i="2"/>
  <c r="P62" i="2" s="1"/>
  <c r="U61" i="2"/>
  <c r="U62" i="2" s="1"/>
  <c r="AG61" i="2"/>
  <c r="AG62" i="2" s="1"/>
  <c r="AF61" i="2"/>
  <c r="AF62" i="2" s="1"/>
  <c r="Z61" i="2"/>
  <c r="Z62" i="2" s="1"/>
  <c r="T61" i="2"/>
  <c r="T62" i="2" s="1"/>
  <c r="N61" i="2"/>
  <c r="N62" i="2" s="1"/>
  <c r="H61" i="2"/>
  <c r="H62" i="2" s="1"/>
  <c r="V61" i="2"/>
  <c r="V62" i="2" s="1"/>
  <c r="I61" i="2"/>
  <c r="I62" i="2" s="1"/>
  <c r="AE61" i="2"/>
  <c r="AE62" i="2" s="1"/>
  <c r="Y61" i="2"/>
  <c r="Y62" i="2" s="1"/>
  <c r="S61" i="2"/>
  <c r="S62" i="2" s="1"/>
  <c r="M61" i="2"/>
  <c r="M62" i="2" s="1"/>
  <c r="G61" i="2"/>
  <c r="G62" i="2" s="1"/>
  <c r="AD61" i="2"/>
  <c r="AD62" i="2" s="1"/>
  <c r="X61" i="2"/>
  <c r="X62" i="2" s="1"/>
  <c r="R61" i="2"/>
  <c r="R62" i="2" s="1"/>
  <c r="L61" i="2"/>
  <c r="L62" i="2" s="1"/>
  <c r="F61" i="2"/>
  <c r="F62" i="2" s="1"/>
  <c r="AC61" i="2"/>
  <c r="AC62" i="2" s="1"/>
  <c r="W61" i="2"/>
  <c r="W62" i="2" s="1"/>
  <c r="K61" i="2"/>
  <c r="K62" i="2" s="1"/>
  <c r="E61" i="2"/>
  <c r="E62" i="2" s="1"/>
  <c r="AB61" i="2"/>
  <c r="AB62" i="2" s="1"/>
  <c r="J61" i="2"/>
  <c r="J62" i="2" s="1"/>
  <c r="AA61" i="2"/>
  <c r="AA62" i="2" s="1"/>
  <c r="O61" i="2"/>
  <c r="O62" i="2" s="1"/>
  <c r="Q61" i="2"/>
  <c r="Q62" i="2" s="1"/>
  <c r="AH66" i="2" l="1"/>
  <c r="H66" i="2"/>
  <c r="U66" i="2"/>
  <c r="F66" i="2"/>
  <c r="Z66" i="2"/>
  <c r="AE66" i="2"/>
  <c r="AF66" i="2"/>
  <c r="R66" i="2"/>
  <c r="Y66" i="2"/>
  <c r="AC66" i="2"/>
  <c r="W66" i="2"/>
  <c r="O66" i="2"/>
  <c r="AB66" i="2"/>
  <c r="V66" i="2"/>
  <c r="AD66" i="2"/>
  <c r="X66" i="2"/>
  <c r="AA66" i="2"/>
  <c r="Q66" i="2"/>
  <c r="I66" i="2"/>
  <c r="S66" i="2"/>
  <c r="K66" i="2"/>
  <c r="T66" i="2"/>
  <c r="M66" i="2"/>
  <c r="E66" i="2"/>
  <c r="N66" i="2"/>
  <c r="G66" i="2"/>
  <c r="J66" i="2"/>
  <c r="L66" i="2"/>
  <c r="AG66" i="2"/>
  <c r="E18" i="2" l="1" a="1"/>
  <c r="E18" i="2" s="1"/>
  <c r="E19" i="2" s="1" a="1"/>
  <c r="E19" i="2" s="1"/>
  <c r="E20" i="2" l="1" a="1"/>
  <c r="E20" i="2" s="1"/>
  <c r="E21" i="2" s="1" a="1"/>
  <c r="E21" i="2" s="1"/>
  <c r="E22" i="2" s="1" a="1"/>
  <c r="E22" i="2" s="1"/>
  <c r="E23" i="2" s="1" a="1"/>
  <c r="E23" i="2" s="1"/>
  <c r="D9" i="2"/>
  <c r="D11" i="2" s="1"/>
  <c r="F18" i="2" l="1"/>
  <c r="C35" i="2" s="1"/>
  <c r="D35" i="2" s="1" a="1"/>
  <c r="D35" i="2" s="1"/>
  <c r="F17" i="2"/>
  <c r="C34" i="2" s="1"/>
  <c r="D34" i="2" s="1" a="1"/>
  <c r="D34" i="2" s="1"/>
  <c r="F20" i="2"/>
  <c r="C37" i="2" s="1"/>
  <c r="D37" i="2" s="1" a="1"/>
  <c r="D37" i="2" s="1"/>
  <c r="F21" i="2"/>
  <c r="C38" i="2" s="1"/>
  <c r="D38" i="2" s="1" a="1"/>
  <c r="D38" i="2" s="1"/>
  <c r="F19" i="2"/>
  <c r="C36" i="2" s="1"/>
  <c r="D36" i="2" s="1" a="1"/>
  <c r="D36" i="2" s="1"/>
  <c r="F16" i="2"/>
  <c r="C33" i="2" s="1"/>
  <c r="D33" i="2" s="1" a="1"/>
  <c r="D33" i="2" s="1"/>
  <c r="F15" i="2"/>
  <c r="C32" i="2" s="1"/>
  <c r="D32" i="2" s="1"/>
  <c r="F22" i="2"/>
  <c r="C39" i="2" s="1"/>
  <c r="D39" i="2" s="1" a="1"/>
  <c r="D39" i="2" s="1"/>
  <c r="F23" i="2"/>
  <c r="C40" i="2" s="1"/>
  <c r="D40" i="2" s="1" a="1"/>
  <c r="D40" i="2" s="1"/>
  <c r="AI39" i="2" l="1"/>
  <c r="J39" i="2"/>
  <c r="AB39" i="2"/>
  <c r="K39" i="2"/>
  <c r="AC39" i="2"/>
  <c r="F39" i="2"/>
  <c r="R39" i="2"/>
  <c r="AD39" i="2"/>
  <c r="M39" i="2"/>
  <c r="H39" i="2"/>
  <c r="T39" i="2"/>
  <c r="AF39" i="2"/>
  <c r="O39" i="2"/>
  <c r="AA39" i="2"/>
  <c r="V39" i="2"/>
  <c r="W39" i="2"/>
  <c r="C51" i="2"/>
  <c r="D51" i="2" s="1" a="1"/>
  <c r="D51" i="2" s="1"/>
  <c r="P39" i="2"/>
  <c r="Q39" i="2"/>
  <c r="L39" i="2"/>
  <c r="K51" i="2" s="1"/>
  <c r="G39" i="2"/>
  <c r="N39" i="2"/>
  <c r="I39" i="2"/>
  <c r="AG39" i="2"/>
  <c r="Y39" i="2"/>
  <c r="E39" i="2"/>
  <c r="S39" i="2"/>
  <c r="R51" i="2" s="1"/>
  <c r="X39" i="2"/>
  <c r="AE39" i="2"/>
  <c r="Z39" i="2"/>
  <c r="U39" i="2"/>
  <c r="T51" i="2" s="1"/>
  <c r="AH39" i="2"/>
  <c r="AI33" i="2"/>
  <c r="J33" i="2"/>
  <c r="X33" i="2"/>
  <c r="W33" i="2"/>
  <c r="E33" i="2"/>
  <c r="H33" i="2"/>
  <c r="AH33" i="2"/>
  <c r="S33" i="2"/>
  <c r="P33" i="2"/>
  <c r="N33" i="2"/>
  <c r="T33" i="2"/>
  <c r="AD33" i="2"/>
  <c r="K33" i="2"/>
  <c r="C45" i="2"/>
  <c r="D45" i="2" s="1" a="1"/>
  <c r="D45" i="2" s="1"/>
  <c r="AE33" i="2"/>
  <c r="L33" i="2"/>
  <c r="AB33" i="2"/>
  <c r="I33" i="2"/>
  <c r="H45" i="2" s="1"/>
  <c r="AF33" i="2"/>
  <c r="AA33" i="2"/>
  <c r="AG33" i="2"/>
  <c r="Y33" i="2"/>
  <c r="V33" i="2"/>
  <c r="G33" i="2"/>
  <c r="M33" i="2"/>
  <c r="Z33" i="2"/>
  <c r="Y45" i="2" s="1"/>
  <c r="R33" i="2"/>
  <c r="AC33" i="2"/>
  <c r="O33" i="2"/>
  <c r="F33" i="2"/>
  <c r="U33" i="2"/>
  <c r="Q33" i="2"/>
  <c r="AI38" i="2"/>
  <c r="K38" i="2"/>
  <c r="W38" i="2"/>
  <c r="E38" i="2"/>
  <c r="AC38" i="2"/>
  <c r="L38" i="2"/>
  <c r="X38" i="2"/>
  <c r="G38" i="2"/>
  <c r="S38" i="2"/>
  <c r="AE38" i="2"/>
  <c r="N38" i="2"/>
  <c r="Z38" i="2"/>
  <c r="I38" i="2"/>
  <c r="U38" i="2"/>
  <c r="AG38" i="2"/>
  <c r="P38" i="2"/>
  <c r="AB38" i="2"/>
  <c r="C50" i="2"/>
  <c r="D50" i="2" s="1" a="1"/>
  <c r="D50" i="2" s="1"/>
  <c r="Q38" i="2"/>
  <c r="F38" i="2"/>
  <c r="R38" i="2"/>
  <c r="AD38" i="2"/>
  <c r="M38" i="2"/>
  <c r="Y38" i="2"/>
  <c r="H38" i="2"/>
  <c r="T38" i="2"/>
  <c r="AF38" i="2"/>
  <c r="O38" i="2"/>
  <c r="AA38" i="2"/>
  <c r="J38" i="2"/>
  <c r="V38" i="2"/>
  <c r="AH38" i="2"/>
  <c r="I34" i="2"/>
  <c r="AC34" i="2"/>
  <c r="AI34" i="2"/>
  <c r="V34" i="2"/>
  <c r="P34" i="2"/>
  <c r="AD34" i="2"/>
  <c r="AA34" i="2"/>
  <c r="X34" i="2"/>
  <c r="U34" i="2"/>
  <c r="H34" i="2"/>
  <c r="R34" i="2"/>
  <c r="AH34" i="2"/>
  <c r="O34" i="2"/>
  <c r="AE34" i="2"/>
  <c r="L34" i="2"/>
  <c r="AB34" i="2"/>
  <c r="Y34" i="2"/>
  <c r="T34" i="2"/>
  <c r="N34" i="2"/>
  <c r="AF34" i="2"/>
  <c r="W34" i="2"/>
  <c r="Z34" i="2"/>
  <c r="Q34" i="2"/>
  <c r="F34" i="2"/>
  <c r="C46" i="2"/>
  <c r="D46" i="2" s="1" a="1"/>
  <c r="D46" i="2" s="1"/>
  <c r="S34" i="2"/>
  <c r="K34" i="2"/>
  <c r="E34" i="2"/>
  <c r="M34" i="2"/>
  <c r="J34" i="2"/>
  <c r="G34" i="2"/>
  <c r="AG34" i="2"/>
  <c r="AI40" i="2"/>
  <c r="C52" i="2"/>
  <c r="D52" i="2" s="1" a="1"/>
  <c r="D52" i="2" s="1"/>
  <c r="I40" i="2"/>
  <c r="V40" i="2"/>
  <c r="F40" i="2"/>
  <c r="AH40" i="2"/>
  <c r="E40" i="2"/>
  <c r="X40" i="2"/>
  <c r="G40" i="2"/>
  <c r="F52" i="2" s="1"/>
  <c r="S40" i="2"/>
  <c r="AE40" i="2"/>
  <c r="N40" i="2"/>
  <c r="Z40" i="2"/>
  <c r="O40" i="2"/>
  <c r="AA40" i="2"/>
  <c r="AB40" i="2"/>
  <c r="W40" i="2"/>
  <c r="AG40" i="2"/>
  <c r="Q40" i="2"/>
  <c r="J40" i="2"/>
  <c r="AD40" i="2"/>
  <c r="AC40" i="2"/>
  <c r="L40" i="2"/>
  <c r="M40" i="2"/>
  <c r="Y40" i="2"/>
  <c r="H40" i="2"/>
  <c r="T40" i="2"/>
  <c r="AF40" i="2"/>
  <c r="U40" i="2"/>
  <c r="K40" i="2"/>
  <c r="P40" i="2"/>
  <c r="R40" i="2"/>
  <c r="R32" i="2"/>
  <c r="V32" i="2"/>
  <c r="AE32" i="2"/>
  <c r="O32" i="2"/>
  <c r="AC32" i="2"/>
  <c r="Z32" i="2"/>
  <c r="W32" i="2"/>
  <c r="AG32" i="2"/>
  <c r="X32" i="2"/>
  <c r="Q32" i="2"/>
  <c r="E32" i="2"/>
  <c r="N32" i="2"/>
  <c r="U32" i="2"/>
  <c r="AI32" i="2"/>
  <c r="G32" i="2"/>
  <c r="AH32" i="2"/>
  <c r="C44" i="2"/>
  <c r="D44" i="2" s="1" a="1"/>
  <c r="D44" i="2" s="1"/>
  <c r="P32" i="2"/>
  <c r="Y32" i="2"/>
  <c r="AA32" i="2"/>
  <c r="K32" i="2"/>
  <c r="L32" i="2"/>
  <c r="I32" i="2"/>
  <c r="S32" i="2"/>
  <c r="F32" i="2"/>
  <c r="AB32" i="2"/>
  <c r="AD32" i="2"/>
  <c r="H32" i="2"/>
  <c r="T32" i="2"/>
  <c r="M32" i="2"/>
  <c r="J32" i="2"/>
  <c r="AF32" i="2"/>
  <c r="AI36" i="2"/>
  <c r="AH36" i="2"/>
  <c r="Y36" i="2"/>
  <c r="O36" i="2"/>
  <c r="J36" i="2"/>
  <c r="AD36" i="2"/>
  <c r="K36" i="2"/>
  <c r="AA36" i="2"/>
  <c r="H36" i="2"/>
  <c r="C48" i="2"/>
  <c r="D48" i="2" s="1" a="1"/>
  <c r="D48" i="2" s="1"/>
  <c r="L36" i="2"/>
  <c r="Q36" i="2"/>
  <c r="AB36" i="2"/>
  <c r="AG36" i="2"/>
  <c r="I36" i="2"/>
  <c r="N36" i="2"/>
  <c r="S36" i="2"/>
  <c r="W36" i="2"/>
  <c r="V36" i="2"/>
  <c r="M36" i="2"/>
  <c r="X36" i="2"/>
  <c r="E36" i="2"/>
  <c r="U36" i="2"/>
  <c r="AE36" i="2"/>
  <c r="R36" i="2"/>
  <c r="T36" i="2"/>
  <c r="F36" i="2"/>
  <c r="AF36" i="2"/>
  <c r="AC36" i="2"/>
  <c r="P36" i="2"/>
  <c r="Z36" i="2"/>
  <c r="G36" i="2"/>
  <c r="AI37" i="2"/>
  <c r="C49" i="2"/>
  <c r="D49" i="2" s="1" a="1"/>
  <c r="D49" i="2" s="1"/>
  <c r="F37" i="2"/>
  <c r="R37" i="2"/>
  <c r="AD37" i="2"/>
  <c r="M37" i="2"/>
  <c r="Y37" i="2"/>
  <c r="H37" i="2"/>
  <c r="T37" i="2"/>
  <c r="AF37" i="2"/>
  <c r="O37" i="2"/>
  <c r="AA37" i="2"/>
  <c r="J37" i="2"/>
  <c r="V37" i="2"/>
  <c r="AH37" i="2"/>
  <c r="K37" i="2"/>
  <c r="W37" i="2"/>
  <c r="X37" i="2"/>
  <c r="S37" i="2"/>
  <c r="N37" i="2"/>
  <c r="I37" i="2"/>
  <c r="AG37" i="2"/>
  <c r="AB37" i="2"/>
  <c r="Q37" i="2"/>
  <c r="L37" i="2"/>
  <c r="G37" i="2"/>
  <c r="AE37" i="2"/>
  <c r="Z37" i="2"/>
  <c r="U37" i="2"/>
  <c r="P37" i="2"/>
  <c r="E37" i="2"/>
  <c r="AC37" i="2"/>
  <c r="AI35" i="2"/>
  <c r="C47" i="2"/>
  <c r="D47" i="2" s="1" a="1"/>
  <c r="D47" i="2" s="1"/>
  <c r="S35" i="2"/>
  <c r="E35" i="2"/>
  <c r="AE35" i="2"/>
  <c r="L35" i="2"/>
  <c r="AB35" i="2"/>
  <c r="AF35" i="2"/>
  <c r="Y35" i="2"/>
  <c r="AD35" i="2"/>
  <c r="F35" i="2"/>
  <c r="K35" i="2"/>
  <c r="V35" i="2"/>
  <c r="AA35" i="2"/>
  <c r="T35" i="2"/>
  <c r="I35" i="2"/>
  <c r="N35" i="2"/>
  <c r="AC35" i="2"/>
  <c r="P35" i="2"/>
  <c r="X35" i="2"/>
  <c r="U35" i="2"/>
  <c r="G35" i="2"/>
  <c r="Q35" i="2"/>
  <c r="AG35" i="2"/>
  <c r="M35" i="2"/>
  <c r="R35" i="2"/>
  <c r="W35" i="2"/>
  <c r="AH35" i="2"/>
  <c r="J35" i="2"/>
  <c r="O35" i="2"/>
  <c r="H35" i="2"/>
  <c r="Z35" i="2"/>
  <c r="AF51" i="2" l="1"/>
  <c r="AG44" i="2"/>
  <c r="AD46" i="2"/>
  <c r="AG51" i="2"/>
  <c r="AF46" i="2"/>
  <c r="W51" i="2"/>
  <c r="P47" i="2"/>
  <c r="K50" i="2"/>
  <c r="P45" i="2"/>
  <c r="P46" i="2"/>
  <c r="N45" i="2"/>
  <c r="M49" i="2"/>
  <c r="AB45" i="2"/>
  <c r="G52" i="2"/>
  <c r="AF44" i="2"/>
  <c r="L45" i="2"/>
  <c r="AG50" i="2"/>
  <c r="N50" i="2"/>
  <c r="X50" i="2"/>
  <c r="O49" i="2"/>
  <c r="F49" i="2"/>
  <c r="X45" i="2"/>
  <c r="E44" i="2"/>
  <c r="X52" i="2"/>
  <c r="I46" i="2"/>
  <c r="U50" i="2"/>
  <c r="AE50" i="2"/>
  <c r="L50" i="2"/>
  <c r="AB49" i="2"/>
  <c r="Y49" i="2"/>
  <c r="O44" i="2"/>
  <c r="O52" i="2"/>
  <c r="S52" i="2"/>
  <c r="Z50" i="2"/>
  <c r="G50" i="2"/>
  <c r="E45" i="2"/>
  <c r="AC44" i="2"/>
  <c r="I50" i="2"/>
  <c r="S50" i="2"/>
  <c r="AC50" i="2"/>
  <c r="E48" i="2"/>
  <c r="AD48" i="2"/>
  <c r="Z44" i="2"/>
  <c r="K49" i="2"/>
  <c r="S48" i="2"/>
  <c r="H48" i="2"/>
  <c r="X44" i="2"/>
  <c r="I52" i="2"/>
  <c r="Q50" i="2"/>
  <c r="AB51" i="2"/>
  <c r="AF49" i="2"/>
  <c r="AE46" i="2"/>
  <c r="L46" i="2"/>
  <c r="N52" i="2"/>
  <c r="AE52" i="2"/>
  <c r="AE45" i="2"/>
  <c r="J51" i="2"/>
  <c r="T47" i="2"/>
  <c r="K48" i="2"/>
  <c r="W50" i="2"/>
  <c r="J52" i="2"/>
  <c r="W44" i="2"/>
  <c r="L44" i="2"/>
  <c r="T52" i="2"/>
  <c r="I44" i="2"/>
  <c r="P50" i="2"/>
  <c r="V47" i="2"/>
  <c r="AF47" i="2"/>
  <c r="Z52" i="2"/>
  <c r="AA44" i="2"/>
  <c r="AG47" i="2"/>
  <c r="J48" i="2"/>
  <c r="G47" i="2"/>
  <c r="I47" i="2"/>
  <c r="L47" i="2"/>
  <c r="S47" i="2"/>
  <c r="AA49" i="2"/>
  <c r="H49" i="2"/>
  <c r="R49" i="2"/>
  <c r="V49" i="2"/>
  <c r="Y48" i="2"/>
  <c r="AB48" i="2"/>
  <c r="L48" i="2"/>
  <c r="AE44" i="2"/>
  <c r="G44" i="2"/>
  <c r="R44" i="2"/>
  <c r="K44" i="2"/>
  <c r="AC52" i="2"/>
  <c r="AA52" i="2"/>
  <c r="R46" i="2"/>
  <c r="Y46" i="2"/>
  <c r="AC46" i="2"/>
  <c r="AA45" i="2"/>
  <c r="AD45" i="2"/>
  <c r="J45" i="2"/>
  <c r="S45" i="2"/>
  <c r="W45" i="2"/>
  <c r="Y51" i="2"/>
  <c r="M51" i="2"/>
  <c r="O51" i="2"/>
  <c r="V51" i="2"/>
  <c r="AC51" i="2"/>
  <c r="O47" i="2"/>
  <c r="E47" i="2"/>
  <c r="X47" i="2"/>
  <c r="AA47" i="2"/>
  <c r="AD47" i="2"/>
  <c r="AG49" i="2"/>
  <c r="N49" i="2"/>
  <c r="X49" i="2"/>
  <c r="E49" i="2"/>
  <c r="V48" i="2"/>
  <c r="AF48" i="2"/>
  <c r="P48" i="2"/>
  <c r="Y44" i="2"/>
  <c r="U44" i="2"/>
  <c r="K52" i="2"/>
  <c r="M52" i="2"/>
  <c r="R52" i="2"/>
  <c r="W52" i="2"/>
  <c r="AG52" i="2"/>
  <c r="W46" i="2"/>
  <c r="U46" i="2"/>
  <c r="O50" i="2"/>
  <c r="T50" i="2"/>
  <c r="Y50" i="2"/>
  <c r="AD50" i="2"/>
  <c r="F50" i="2"/>
  <c r="J50" i="2"/>
  <c r="O45" i="2"/>
  <c r="AE51" i="2"/>
  <c r="G51" i="2"/>
  <c r="I51" i="2"/>
  <c r="M47" i="2"/>
  <c r="U47" i="2"/>
  <c r="I49" i="2"/>
  <c r="S49" i="2"/>
  <c r="AC49" i="2"/>
  <c r="AH49" i="2"/>
  <c r="M48" i="2"/>
  <c r="Z48" i="2"/>
  <c r="AC48" i="2"/>
  <c r="N48" i="2"/>
  <c r="AH48" i="2"/>
  <c r="AG48" i="2"/>
  <c r="AH44" i="2"/>
  <c r="M44" i="2"/>
  <c r="P44" i="2"/>
  <c r="N44" i="2"/>
  <c r="P52" i="2"/>
  <c r="U52" i="2"/>
  <c r="E46" i="2"/>
  <c r="S46" i="2"/>
  <c r="AB46" i="2"/>
  <c r="AA46" i="2"/>
  <c r="AG46" i="2"/>
  <c r="H46" i="2"/>
  <c r="G46" i="2"/>
  <c r="F45" i="2"/>
  <c r="AH45" i="2"/>
  <c r="AG45" i="2"/>
  <c r="Z51" i="2"/>
  <c r="E51" i="2"/>
  <c r="Y47" i="2"/>
  <c r="N47" i="2"/>
  <c r="Q47" i="2"/>
  <c r="F47" i="2"/>
  <c r="W47" i="2"/>
  <c r="AB47" i="2"/>
  <c r="H47" i="2"/>
  <c r="Z47" i="2"/>
  <c r="J47" i="2"/>
  <c r="AC47" i="2"/>
  <c r="AE47" i="2"/>
  <c r="K47" i="2"/>
  <c r="R47" i="2"/>
  <c r="AH47" i="2"/>
  <c r="T49" i="2"/>
  <c r="AD49" i="2"/>
  <c r="P49" i="2"/>
  <c r="W49" i="2"/>
  <c r="J49" i="2"/>
  <c r="U49" i="2"/>
  <c r="Z49" i="2"/>
  <c r="AE49" i="2"/>
  <c r="G49" i="2"/>
  <c r="L49" i="2"/>
  <c r="Q49" i="2"/>
  <c r="F48" i="2"/>
  <c r="O48" i="2"/>
  <c r="AE48" i="2"/>
  <c r="Q48" i="2"/>
  <c r="T48" i="2"/>
  <c r="W48" i="2"/>
  <c r="U48" i="2"/>
  <c r="R48" i="2"/>
  <c r="AA48" i="2"/>
  <c r="G48" i="2"/>
  <c r="I48" i="2"/>
  <c r="X48" i="2"/>
  <c r="S44" i="2"/>
  <c r="H44" i="2"/>
  <c r="J44" i="2"/>
  <c r="F44" i="2"/>
  <c r="T44" i="2"/>
  <c r="V44" i="2"/>
  <c r="AB44" i="2"/>
  <c r="AD44" i="2"/>
  <c r="Q44" i="2"/>
  <c r="Q52" i="2"/>
  <c r="L52" i="2"/>
  <c r="AB52" i="2"/>
  <c r="AF52" i="2"/>
  <c r="V52" i="2"/>
  <c r="Y52" i="2"/>
  <c r="AD52" i="2"/>
  <c r="E52" i="2"/>
  <c r="H52" i="2"/>
  <c r="AH52" i="2"/>
  <c r="F46" i="2"/>
  <c r="J46" i="2"/>
  <c r="V46" i="2"/>
  <c r="M46" i="2"/>
  <c r="X46" i="2"/>
  <c r="K46" i="2"/>
  <c r="N46" i="2"/>
  <c r="Q46" i="2"/>
  <c r="T46" i="2"/>
  <c r="Z46" i="2"/>
  <c r="O46" i="2"/>
  <c r="AH46" i="2"/>
  <c r="E50" i="2"/>
  <c r="AA50" i="2"/>
  <c r="AF50" i="2"/>
  <c r="H50" i="2"/>
  <c r="M50" i="2"/>
  <c r="R50" i="2"/>
  <c r="AB50" i="2"/>
  <c r="V50" i="2"/>
  <c r="AH50" i="2"/>
  <c r="T45" i="2"/>
  <c r="Q45" i="2"/>
  <c r="U45" i="2"/>
  <c r="AF45" i="2"/>
  <c r="Z45" i="2"/>
  <c r="K45" i="2"/>
  <c r="AC45" i="2"/>
  <c r="M45" i="2"/>
  <c r="R45" i="2"/>
  <c r="G45" i="2"/>
  <c r="V45" i="2"/>
  <c r="I45" i="2"/>
  <c r="AD51" i="2"/>
  <c r="X51" i="2"/>
  <c r="H51" i="2"/>
  <c r="F51" i="2"/>
  <c r="P51" i="2"/>
  <c r="U51" i="2"/>
  <c r="N51" i="2"/>
  <c r="S51" i="2"/>
  <c r="L51" i="2"/>
  <c r="Q51" i="2"/>
  <c r="AA51" i="2"/>
  <c r="AH51" i="2"/>
</calcChain>
</file>

<file path=xl/sharedStrings.xml><?xml version="1.0" encoding="utf-8"?>
<sst xmlns="http://schemas.openxmlformats.org/spreadsheetml/2006/main" count="38" uniqueCount="38">
  <si>
    <t>Действие</t>
  </si>
  <si>
    <t>Начало</t>
  </si>
  <si>
    <t>Интервал</t>
  </si>
  <si>
    <t>Смещение</t>
  </si>
  <si>
    <t>Начало окна</t>
  </si>
  <si>
    <t>Идентификатор</t>
  </si>
  <si>
    <t>Последовательность</t>
  </si>
  <si>
    <t>Идентификатор действия</t>
  </si>
  <si>
    <t>Положение</t>
  </si>
  <si>
    <t>*** Этот лист должен оставаться скрытым ***</t>
  </si>
  <si>
    <t>Сегодня:</t>
  </si>
  <si>
    <t>Текущий день</t>
  </si>
  <si>
    <t>Действия в течение интервала:</t>
  </si>
  <si>
    <t xml:space="preserve">ВВЕДИТЕ ДАТУ НАЧАЛА: </t>
  </si>
  <si>
    <t>№ сделки</t>
  </si>
  <si>
    <t>Дата Договора</t>
  </si>
  <si>
    <t>Дедлайн</t>
  </si>
  <si>
    <t xml:space="preserve">ВРЕМЕННАЯ ШКАЛА ДЕДЛАЙНОВ </t>
  </si>
  <si>
    <t>СЕГОДНЯ:</t>
  </si>
  <si>
    <t>ВРЕМЯ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</si>
  <si>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</si>
  <si>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</si>
  <si>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</si>
  <si>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</si>
  <si>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</si>
  <si>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</si>
  <si>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</si>
  <si>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НОМЕР ДОГОВОРА</t>
  </si>
  <si>
    <t>ДАТА ДОГОВОРА</t>
  </si>
  <si>
    <t>ДНЕЙ</t>
  </si>
  <si>
    <t>КАЛЕНДАРЬ ОРП</t>
  </si>
  <si>
    <t>Закупка по сделке №123</t>
  </si>
  <si>
    <t>Закупка посделке №345</t>
  </si>
  <si>
    <t>ЧЕРТЕЖ</t>
  </si>
  <si>
    <t>ЗАКУПКА</t>
  </si>
  <si>
    <t>ФОРМИРОВАНИЕ ЗАКАЗА</t>
  </si>
  <si>
    <t>МОНТАЖ</t>
  </si>
  <si>
    <t>Закупка по сделке №145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</si>
</sst>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\ yyyy"/>
  </numFmts>
  <fonts count="30" x14ac:knownFonts="1">
    <font>
      <sz val="10"/>
      <color theme="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2"/>
      <color theme="3"/>
      <name val="Calibri"/>
      <family val="2"/>
      <scheme val="minor"/>
    </font>
    <font>
      <sz val="30"/>
      <color theme="0"/>
      <name val="Calibri"/>
      <family val="2"/>
      <scheme val="minor"/>
    </font>
    <font>
      <sz val="18"/>
      <color theme="3"/>
      <name val="Calibri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3" tint="9.9917600024414813E-2"/>
      <name val="Calibri"/>
      <family val="2"/>
      <scheme val="maj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3" tint="9.9978637043366805E-2"/>
      <name val="Calibri"/>
      <family val="1"/>
      <scheme val="minor"/>
    </font>
    <font>
      <sz val="10"/>
      <color theme="1"/>
      <name val="Calibri"/>
      <family val="2"/>
      <scheme val="major"/>
    </font>
    <font>
      <sz val="14"/>
      <color theme="4"/>
      <name val="Calibri"/>
      <family val="2"/>
      <scheme val="major"/>
    </font>
    <font>
      <sz val="14"/>
      <color theme="5"/>
      <name val="Calibri"/>
      <family val="2"/>
      <scheme val="major"/>
    </font>
    <font>
      <sz val="14"/>
      <color theme="7"/>
      <name val="Calibri"/>
      <family val="2"/>
      <charset val="204"/>
      <scheme val="major"/>
    </font>
    <font>
      <sz val="14"/>
      <color theme="6"/>
      <name val="Calibri"/>
      <family val="2"/>
      <scheme val="major"/>
    </font>
    <font>
      <sz val="14"/>
      <color theme="9"/>
      <name val="Calibri"/>
      <family val="2"/>
      <scheme val="major"/>
    </font>
    <font>
      <sz val="14"/>
      <color theme="5" tint="-0.499984740745262"/>
      <name val="Calibri"/>
      <family val="2"/>
      <charset val="204"/>
      <scheme val="major"/>
    </font>
    <font>
      <b/>
      <sz val="9"/>
      <color theme="3" tint="9.9978637043366805E-2"/>
      <name val="Calibri"/>
      <family val="1"/>
      <scheme val="minor"/>
    </font>
    <font>
      <sz val="9"/>
      <color theme="1"/>
      <name val="Calibri"/>
      <family val="2"/>
      <scheme val="minor"/>
    </font>
    <font>
      <sz val="14"/>
      <color theme="7" tint="-0.249977111117893"/>
      <name val="Calibri"/>
      <family val="2"/>
      <scheme val="major"/>
    </font>
    <font>
      <sz val="11"/>
      <name val="Calibri"/>
      <family val="1"/>
      <charset val="204"/>
      <scheme val="minor"/>
    </font>
    <font>
      <sz val="11"/>
      <color theme="3"/>
      <name val="Calibri"/>
      <family val="1"/>
      <charset val="204"/>
      <scheme val="minor"/>
    </font>
    <font>
      <b/>
      <sz val="9"/>
      <color theme="3" tint="9.9978637043366805E-2"/>
      <name val="Calibri"/>
      <family val="1"/>
      <charset val="204"/>
      <scheme val="minor"/>
    </font>
    <font>
      <b/>
      <sz val="9"/>
      <color theme="3"/>
      <name val="Calibri"/>
      <family val="1"/>
      <charset val="204"/>
      <scheme val="minor"/>
    </font>
    <font>
      <sz val="10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0" applyNumberFormat="0" applyFill="0" applyBorder="0" applyAlignment="0" applyProtection="0"/>
  </cellStyleXfs>
  <cellXfs count="79">
    <xf numFmtId="0" fontId="0" fillId="0" borderId="0" xfId="0">
      <alignment vertical="center"/>
    </xf>
    <xf numFmtId="14" fontId="0" fillId="0" borderId="0" xfId="0" applyNumberFormat="1">
      <alignment vertical="center"/>
    </xf>
    <xf numFmtId="16" fontId="0" fillId="0" borderId="0" xfId="0" applyNumberFormat="1">
      <alignment vertical="center"/>
    </xf>
    <xf numFmtId="164" fontId="0" fillId="0" borderId="0" xfId="0" applyNumberFormat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 indent="1"/>
    </xf>
    <xf numFmtId="0" fontId="0" fillId="0" borderId="0" xfId="0" applyFont="1" applyFill="1" applyBorder="1" applyAlignment="1" applyProtection="1">
      <alignment horizontal="left" vertical="center" indent="1"/>
    </xf>
    <xf numFmtId="14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0" xfId="0" applyNumberFormat="1" applyFont="1" applyFill="1" applyBorder="1" applyProtection="1">
      <alignment vertical="center"/>
    </xf>
    <xf numFmtId="0" fontId="3" fillId="0" borderId="0" xfId="0" applyFont="1" applyFill="1" applyAlignment="1" applyProtection="1">
      <alignment horizontal="right"/>
    </xf>
    <xf numFmtId="14" fontId="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10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horizontal="right"/>
    </xf>
    <xf numFmtId="0" fontId="13" fillId="0" borderId="0" xfId="0" applyFont="1" applyFill="1" applyAlignment="1">
      <alignment horizontal="right"/>
    </xf>
    <xf numFmtId="0" fontId="15" fillId="0" borderId="0" xfId="0" applyFont="1" applyBorder="1" applyAlignment="1">
      <alignment horizontal="left" indent="1"/>
    </xf>
    <xf numFmtId="20" fontId="22" fillId="0" borderId="0" xfId="0" applyNumberFormat="1" applyFont="1" applyBorder="1" applyAlignment="1">
      <alignment horizontal="left" vertical="center" indent="1"/>
    </xf>
    <xf numFmtId="0" fontId="0" fillId="4" borderId="0" xfId="0" applyFill="1" applyAlignment="1"/>
    <xf numFmtId="14" fontId="14" fillId="4" borderId="8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25" fillId="0" borderId="12" xfId="0" applyNumberFormat="1" applyFont="1" applyBorder="1" applyAlignment="1" applyProtection="1">
      <alignment horizontal="center" vertical="center" wrapText="1"/>
      <protection hidden="1"/>
    </xf>
    <xf numFmtId="14" fontId="25" fillId="0" borderId="13" xfId="0" applyNumberFormat="1" applyFont="1" applyBorder="1" applyAlignment="1" applyProtection="1">
      <alignment horizontal="center" vertical="center" wrapText="1"/>
      <protection hidden="1"/>
    </xf>
    <xf numFmtId="0" fontId="25" fillId="0" borderId="13" xfId="0" applyFont="1" applyBorder="1" applyAlignment="1" applyProtection="1">
      <alignment horizontal="center" vertical="center" wrapText="1"/>
      <protection hidden="1"/>
    </xf>
    <xf numFmtId="0" fontId="25" fillId="0" borderId="10" xfId="0" applyFont="1" applyBorder="1" applyAlignment="1" applyProtection="1">
      <alignment horizontal="center" vertical="center" wrapText="1"/>
      <protection hidden="1"/>
    </xf>
    <xf numFmtId="14" fontId="26" fillId="0" borderId="0" xfId="0" applyNumberFormat="1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14" fontId="27" fillId="0" borderId="3" xfId="0" applyNumberFormat="1" applyFont="1" applyFill="1" applyBorder="1" applyAlignment="1" applyProtection="1">
      <alignment horizontal="center" vertical="center"/>
      <protection hidden="1"/>
    </xf>
    <xf numFmtId="14" fontId="28" fillId="0" borderId="0" xfId="0" applyNumberFormat="1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4" fontId="0" fillId="0" borderId="0" xfId="0" applyNumberFormat="1" applyAlignment="1" applyProtection="1">
      <alignment horizontal="left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27" fillId="0" borderId="3" xfId="0" applyNumberFormat="1" applyFont="1" applyFill="1" applyBorder="1" applyAlignment="1" applyProtection="1">
      <alignment horizontal="center" vertical="center"/>
      <protection locked="0" hidden="1"/>
    </xf>
    <xf numFmtId="14" fontId="27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0" borderId="5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14" fontId="0" fillId="0" borderId="0" xfId="0" applyNumberFormat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21" fillId="4" borderId="15" xfId="0" applyFont="1" applyFill="1" applyBorder="1" applyAlignment="1">
      <alignment horizontal="center"/>
    </xf>
    <xf numFmtId="0" fontId="23" fillId="0" borderId="14" xfId="0" applyFont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14" fontId="14" fillId="0" borderId="24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4" fontId="14" fillId="4" borderId="24" xfId="0" applyNumberFormat="1" applyFont="1" applyFill="1" applyBorder="1" applyAlignment="1">
      <alignment horizontal="center" vertical="center"/>
    </xf>
    <xf numFmtId="0" fontId="24" fillId="4" borderId="25" xfId="0" applyFont="1" applyFill="1" applyBorder="1" applyAlignment="1">
      <alignment horizontal="center"/>
    </xf>
    <xf numFmtId="0" fontId="9" fillId="5" borderId="0" xfId="0" applyFont="1" applyFill="1" applyAlignment="1"/>
    <xf numFmtId="0" fontId="29" fillId="5" borderId="0" xfId="0" applyFont="1" applyFill="1" applyAlignment="1"/>
    <xf numFmtId="0" fontId="11" fillId="5" borderId="0" xfId="1" applyFont="1" applyFill="1" applyAlignment="1">
      <alignment horizontal="center" vertical="center"/>
    </xf>
    <xf numFmtId="0" fontId="8" fillId="5" borderId="6" xfId="3" applyFill="1" applyBorder="1" applyAlignment="1">
      <alignment horizontal="center"/>
    </xf>
    <xf numFmtId="0" fontId="8" fillId="5" borderId="7" xfId="3" applyFill="1" applyBorder="1" applyAlignment="1">
      <alignment horizontal="center"/>
    </xf>
    <xf numFmtId="0" fontId="8" fillId="5" borderId="8" xfId="3" applyFill="1" applyBorder="1" applyAlignment="1">
      <alignment horizontal="center"/>
    </xf>
    <xf numFmtId="14" fontId="7" fillId="5" borderId="9" xfId="2" applyNumberFormat="1" applyFill="1" applyBorder="1" applyAlignment="1">
      <alignment horizontal="center" vertical="top"/>
    </xf>
    <xf numFmtId="14" fontId="7" fillId="5" borderId="10" xfId="2" applyNumberFormat="1" applyFill="1" applyBorder="1" applyAlignment="1">
      <alignment horizontal="center" vertical="top"/>
    </xf>
    <xf numFmtId="14" fontId="7" fillId="5" borderId="11" xfId="2" applyNumberFormat="1" applyFill="1" applyBorder="1" applyAlignment="1">
      <alignment horizontal="center" vertical="top"/>
    </xf>
  </cellXfs>
  <cellStyles count="4">
    <cellStyle name="Заголовок 1" xfId="2" builtinId="16"/>
    <cellStyle name="Заголовок 4" xfId="3" builtinId="19"/>
    <cellStyle name="Название" xfId="1" builtinId="15"/>
    <cellStyle name="Обычный" xfId="0" builtinId="0" customBuiltin="1"/>
  </cellStyles>
  <dxfs count="53"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ill>
        <patternFill>
          <bgColor theme="0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theme="6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b/>
        <i val="0"/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1"/>
        <charset val="204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color theme="3" tint="9.9978637043366805E-2"/>
        <family val="1"/>
        <charset val="204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libri"/>
        <family val="1"/>
        <charset val="204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libri"/>
        <family val="1"/>
        <charset val="204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libri"/>
        <family val="1"/>
        <charset val="204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libri"/>
        <family val="1"/>
        <charset val="204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libri"/>
        <family val="1"/>
        <charset val="204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libri"/>
        <family val="1"/>
        <charset val="204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libri"/>
        <family val="1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libri"/>
        <family val="1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libri"/>
        <family val="1"/>
        <charset val="204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libri"/>
        <family val="1"/>
        <charset val="204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/>
        </left>
        <right style="thick">
          <color theme="0"/>
        </right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libri"/>
        <family val="1"/>
        <charset val="204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9.9978637043366805E-2"/>
        <name val="Calibri"/>
        <family val="1"/>
        <charset val="204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0"/>
        </right>
        <top/>
        <bottom/>
      </border>
      <protection locked="0" hidden="1"/>
    </dxf>
    <dxf>
      <protection locked="1" hidden="1"/>
    </dxf>
    <dxf>
      <border outline="0">
        <top style="medium">
          <color indexed="64"/>
        </top>
      </border>
    </dxf>
    <dxf>
      <font>
        <b/>
        <family val="1"/>
        <charset val="204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1"/>
        <charset val="204"/>
        <scheme val="minor"/>
      </font>
      <alignment vertical="center" textRotation="0" wrapText="1" indent="0" justifyLastLine="0" shrinkToFit="0" readingOrder="0"/>
      <protection locked="1" hidden="1"/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/>
        <strike/>
        <condense/>
        <extend/>
        <outline/>
        <shadow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/>
        <condense/>
        <extend/>
        <outline/>
        <shadow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/>
        <condense/>
        <extend/>
        <outline/>
        <shadow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/>
        <condense/>
        <extend/>
        <outline/>
        <shadow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/>
        <condense/>
        <extend/>
        <outline/>
        <shadow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/>
        <condense/>
        <extend/>
        <outline/>
        <shadow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/>
        <condense/>
        <extend/>
        <outline/>
        <shadow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/>
        <condense/>
        <extend/>
        <outline/>
        <shadow/>
        <u val="none"/>
        <vertAlign val="baseline"/>
        <sz val="9"/>
        <color theme="3" tint="9.9978637043366805E-2"/>
        <name val="Calibri"/>
        <scheme val="minor"/>
      </font>
      <numFmt numFmtId="25" formatCode="h:mm"/>
      <alignment horizontal="left" vertical="center" textRotation="0" wrapText="0" relativeIndent="1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8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d/mm/yyyy"/>
      <alignment horizontal="left" vertical="center" textRotation="0" wrapText="0" indent="1" justifyLastLine="0" shrinkToFit="0" readingOrder="0"/>
      <protection locked="1" hidden="0"/>
    </dxf>
    <dxf>
      <numFmt numFmtId="19" formatCode="dd/mm/yyyy"/>
      <alignment horizontal="left" vertical="center" textRotation="0" wrapText="0" indent="1" justifyLastLine="0" shrinkToFit="0" readingOrder="0"/>
      <protection locked="1" hidden="0"/>
    </dxf>
    <dxf>
      <numFmt numFmtId="0" formatCode="General"/>
      <alignment horizontal="left" vertical="center" textRotation="0" wrapText="0" indent="1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font>
        <b/>
        <i val="0"/>
      </font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2"/>
        </patternFill>
      </fill>
      <border>
        <horizontal/>
      </border>
    </dxf>
    <dxf>
      <font>
        <b/>
        <i val="0"/>
        <color theme="3" tint="9.9917600024414813E-2"/>
      </font>
      <border>
        <horizontal/>
      </border>
    </dxf>
    <dxf>
      <font>
        <b val="0"/>
        <i val="0"/>
        <color theme="3" tint="9.985656300546282E-2"/>
      </font>
      <border diagonalUp="0" diagonalDown="0">
        <left/>
        <right/>
        <top/>
        <bottom/>
        <vertical/>
        <horizontal/>
      </border>
    </dxf>
    <dxf>
      <font>
        <b/>
        <i val="0"/>
        <color theme="3" tint="9.9917600024414813E-2"/>
      </font>
      <border>
        <top style="thick">
          <color theme="0"/>
        </top>
        <bottom style="thick">
          <color theme="0"/>
        </bottom>
        <vertical style="thick">
          <color theme="0"/>
        </vertical>
      </border>
    </dxf>
    <dxf>
      <font>
        <color theme="3"/>
      </font>
      <fill>
        <patternFill>
          <bgColor theme="2"/>
        </patternFill>
      </fill>
    </dxf>
    <dxf>
      <font>
        <color theme="3"/>
      </font>
    </dxf>
    <dxf>
      <font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 style="thin">
          <color theme="3" tint="0.59996337778862885"/>
        </vertical>
        <horizontal/>
      </border>
    </dxf>
  </dxfs>
  <tableStyles count="2" defaultTableStyle="TableStyleMedium2" defaultPivotStyle="PivotStyleLight8">
    <tableStyle name="Project Timeline" pivot="0" count="4" xr9:uid="{00000000-0011-0000-FFFF-FFFF00000000}">
      <tableStyleElement type="wholeTable" dxfId="52"/>
      <tableStyleElement type="headerRow" dxfId="51"/>
      <tableStyleElement type="firstRowStripe" dxfId="50"/>
      <tableStyleElement type="secondRowStripe" dxfId="49"/>
    </tableStyle>
    <tableStyle name="Расписание на день" pivot="0" count="5" xr9:uid="{00000000-0011-0000-FFFF-FFFF00000000}">
      <tableStyleElement type="wholeTable" dxfId="48"/>
      <tableStyleElement type="headerRow" dxfId="47"/>
      <tableStyleElement type="firstColumn" dxfId="46"/>
      <tableStyleElement type="firstRowStripe" dxfId="45"/>
      <tableStyleElement type="firstColumnStripe" dxfId="44"/>
    </tableStyle>
  </tableStyles>
  <colors>
    <mruColors>
      <color rgb="FFCCFFCC"/>
      <color rgb="FFD1CBE1"/>
      <color rgb="FFFED9CD"/>
      <color rgb="FFFF5757"/>
      <color rgb="FFFAEB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вычисления!$B$32</c:f>
              <c:strCache>
                <c:ptCount val="1"/>
                <c:pt idx="0">
                  <c:v>1</c:v>
                </c:pt>
              </c:strCache>
            </c:strRef>
          </c:tx>
          <c:spPr>
            <a:ln w="193675" cap="sq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вычисления!$E$32:$AH$32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C-4E13-ABE5-2595DC48B470}"/>
            </c:ext>
          </c:extLst>
        </c:ser>
        <c:ser>
          <c:idx val="5"/>
          <c:order val="1"/>
          <c:tx>
            <c:strRef>
              <c:f>вычисления!$D$44</c:f>
              <c:strCache>
                <c:ptCount val="1"/>
                <c:pt idx="0">
                  <c:v>#Н/Д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вычисления!$E$44:$AH$44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C-4E13-ABE5-2595DC48B470}"/>
            </c:ext>
          </c:extLst>
        </c:ser>
        <c:ser>
          <c:idx val="1"/>
          <c:order val="2"/>
          <c:tx>
            <c:strRef>
              <c:f>вычисления!$B$33</c:f>
              <c:strCache>
                <c:ptCount val="1"/>
                <c:pt idx="0">
                  <c:v>2</c:v>
                </c:pt>
              </c:strCache>
            </c:strRef>
          </c:tx>
          <c:spPr>
            <a:ln w="193675" cap="sq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</c:spPr>
          </c:marker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вычисления!$E$33:$AH$33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C-4E13-ABE5-2595DC48B470}"/>
            </c:ext>
          </c:extLst>
        </c:ser>
        <c:ser>
          <c:idx val="6"/>
          <c:order val="3"/>
          <c:tx>
            <c:strRef>
              <c:f>вычисления!$D$45</c:f>
              <c:strCache>
                <c:ptCount val="1"/>
                <c:pt idx="0">
                  <c:v>#Н/Д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вычисления!$E$45:$AH$45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C-4E13-ABE5-2595DC48B470}"/>
            </c:ext>
          </c:extLst>
        </c:ser>
        <c:ser>
          <c:idx val="2"/>
          <c:order val="4"/>
          <c:tx>
            <c:strRef>
              <c:f>вычисления!$B$34</c:f>
              <c:strCache>
                <c:ptCount val="1"/>
                <c:pt idx="0">
                  <c:v>3</c:v>
                </c:pt>
              </c:strCache>
            </c:strRef>
          </c:tx>
          <c:spPr>
            <a:ln w="193675" cap="sq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вычисления!$E$34:$AH$34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C-4E13-ABE5-2595DC48B470}"/>
            </c:ext>
          </c:extLst>
        </c:ser>
        <c:ser>
          <c:idx val="7"/>
          <c:order val="5"/>
          <c:tx>
            <c:strRef>
              <c:f>вычисления!$D$46</c:f>
              <c:strCache>
                <c:ptCount val="1"/>
                <c:pt idx="0">
                  <c:v>#Н/Д</c:v>
                </c:pt>
              </c:strCache>
            </c:strRef>
          </c:tx>
          <c:spPr>
            <a:ln cap="sq"/>
          </c:spPr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вычисления!$E$46:$AH$46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C-4E13-ABE5-2595DC48B470}"/>
            </c:ext>
          </c:extLst>
        </c:ser>
        <c:ser>
          <c:idx val="3"/>
          <c:order val="6"/>
          <c:tx>
            <c:strRef>
              <c:f>вычисления!$B$35</c:f>
              <c:strCache>
                <c:ptCount val="1"/>
                <c:pt idx="0">
                  <c:v>4</c:v>
                </c:pt>
              </c:strCache>
            </c:strRef>
          </c:tx>
          <c:spPr>
            <a:ln w="193675" cap="sq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вычисления!$E$35:$AH$35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C-4E13-ABE5-2595DC48B470}"/>
            </c:ext>
          </c:extLst>
        </c:ser>
        <c:ser>
          <c:idx val="8"/>
          <c:order val="7"/>
          <c:tx>
            <c:strRef>
              <c:f>вычисления!$D$47</c:f>
              <c:strCache>
                <c:ptCount val="1"/>
                <c:pt idx="0">
                  <c:v>#Н/Д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вычисления!$E$47:$AH$47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7C-4E13-ABE5-2595DC48B470}"/>
            </c:ext>
          </c:extLst>
        </c:ser>
        <c:ser>
          <c:idx val="4"/>
          <c:order val="8"/>
          <c:tx>
            <c:strRef>
              <c:f>вычисления!$B$36</c:f>
              <c:strCache>
                <c:ptCount val="1"/>
                <c:pt idx="0">
                  <c:v>5</c:v>
                </c:pt>
              </c:strCache>
            </c:strRef>
          </c:tx>
          <c:spPr>
            <a:ln w="193675" cap="sq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вычисления!$E$36:$AH$36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7C-4E13-ABE5-2595DC48B470}"/>
            </c:ext>
          </c:extLst>
        </c:ser>
        <c:ser>
          <c:idx val="9"/>
          <c:order val="9"/>
          <c:tx>
            <c:strRef>
              <c:f>вычисления!$D$48</c:f>
              <c:strCache>
                <c:ptCount val="1"/>
                <c:pt idx="0">
                  <c:v>#Н/Д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3"/>
              <c:tx>
                <c:rich>
                  <a:bodyPr/>
                  <a:lstStyle/>
                  <a:p>
                    <a:fld id="{1840DC62-4CD0-4E7C-AF84-02ED81B54ED9}" type="SERIESNAME">
                      <a:rPr lang="ru-RU" sz="850"/>
                      <a:pPr/>
                      <a:t>[ИМЯ РЯДА]</a:t>
                    </a:fld>
                    <a:endParaRPr lang="ru-RU"/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A7C-4E13-ABE5-2595DC48B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вычисления!$E$48:$AH$48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7C-4E13-ABE5-2595DC48B470}"/>
            </c:ext>
          </c:extLst>
        </c:ser>
        <c:ser>
          <c:idx val="10"/>
          <c:order val="10"/>
          <c:tx>
            <c:strRef>
              <c:f>вычисления!$B$37</c:f>
              <c:strCache>
                <c:ptCount val="1"/>
                <c:pt idx="0">
                  <c:v>6</c:v>
                </c:pt>
              </c:strCache>
            </c:strRef>
          </c:tx>
          <c:spPr>
            <a:ln w="193675" cap="sq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вычисления!$E$37:$AH$37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7C-4E13-ABE5-2595DC48B470}"/>
            </c:ext>
          </c:extLst>
        </c:ser>
        <c:ser>
          <c:idx val="11"/>
          <c:order val="11"/>
          <c:tx>
            <c:strRef>
              <c:f>вычисления!$D$49</c:f>
              <c:strCache>
                <c:ptCount val="1"/>
                <c:pt idx="0">
                  <c:v>#Н/Д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вычисления!$E$49:$AH$49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7C-4E13-ABE5-2595DC48B470}"/>
            </c:ext>
          </c:extLst>
        </c:ser>
        <c:ser>
          <c:idx val="12"/>
          <c:order val="12"/>
          <c:tx>
            <c:strRef>
              <c:f>вычисления!$B$38</c:f>
              <c:strCache>
                <c:ptCount val="1"/>
                <c:pt idx="0">
                  <c:v>7</c:v>
                </c:pt>
              </c:strCache>
            </c:strRef>
          </c:tx>
          <c:spPr>
            <a:ln w="193675" cap="sq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вычисления!$E$38:$AH$38</c:f>
              <c:numCache>
                <c:formatCode>General</c:formatCode>
                <c:ptCount val="30"/>
                <c:pt idx="0">
                  <c:v>5.3000000000000007</c:v>
                </c:pt>
                <c:pt idx="1">
                  <c:v>5.3000000000000007</c:v>
                </c:pt>
                <c:pt idx="2">
                  <c:v>5.3000000000000007</c:v>
                </c:pt>
                <c:pt idx="3">
                  <c:v>5.3000000000000007</c:v>
                </c:pt>
                <c:pt idx="4">
                  <c:v>5.3000000000000007</c:v>
                </c:pt>
                <c:pt idx="5">
                  <c:v>5.3000000000000007</c:v>
                </c:pt>
                <c:pt idx="6">
                  <c:v>5.3000000000000007</c:v>
                </c:pt>
                <c:pt idx="7">
                  <c:v>5.3000000000000007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7C-4E13-ABE5-2595DC48B470}"/>
            </c:ext>
          </c:extLst>
        </c:ser>
        <c:ser>
          <c:idx val="13"/>
          <c:order val="13"/>
          <c:tx>
            <c:strRef>
              <c:f>вычисления!$D$50</c:f>
              <c:strCache>
                <c:ptCount val="1"/>
                <c:pt idx="0">
                  <c:v>123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вычисления!$E$50:$AH$50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5.3000000000000007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7C-4E13-ABE5-2595DC48B470}"/>
            </c:ext>
          </c:extLst>
        </c:ser>
        <c:ser>
          <c:idx val="14"/>
          <c:order val="14"/>
          <c:tx>
            <c:strRef>
              <c:f>вычисления!$B$39</c:f>
              <c:strCache>
                <c:ptCount val="1"/>
                <c:pt idx="0">
                  <c:v>8</c:v>
                </c:pt>
              </c:strCache>
            </c:strRef>
          </c:tx>
          <c:spPr>
            <a:ln w="193675" cap="sq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вычисления!$E$39:$AH$39</c:f>
              <c:numCache>
                <c:formatCode>General</c:formatCode>
                <c:ptCount val="30"/>
                <c:pt idx="0">
                  <c:v>4.3000000000000007</c:v>
                </c:pt>
                <c:pt idx="1">
                  <c:v>4.3000000000000007</c:v>
                </c:pt>
                <c:pt idx="2">
                  <c:v>4.3000000000000007</c:v>
                </c:pt>
                <c:pt idx="3">
                  <c:v>4.3000000000000007</c:v>
                </c:pt>
                <c:pt idx="4">
                  <c:v>4.3000000000000007</c:v>
                </c:pt>
                <c:pt idx="5">
                  <c:v>4.3000000000000007</c:v>
                </c:pt>
                <c:pt idx="6">
                  <c:v>4.3000000000000007</c:v>
                </c:pt>
                <c:pt idx="7">
                  <c:v>4.3000000000000007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7C-4E13-ABE5-2595DC48B470}"/>
            </c:ext>
          </c:extLst>
        </c:ser>
        <c:ser>
          <c:idx val="15"/>
          <c:order val="15"/>
          <c:tx>
            <c:strRef>
              <c:f>вычисления!$D$51</c:f>
              <c:strCache>
                <c:ptCount val="1"/>
                <c:pt idx="0">
                  <c:v>345</c:v>
                </c:pt>
              </c:strCache>
            </c:strRef>
          </c:tx>
          <c:spPr>
            <a:ln cap="sq"/>
          </c:spPr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вычисления!$E$51:$AH$51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4.3000000000000007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7C-4E13-ABE5-2595DC48B470}"/>
            </c:ext>
          </c:extLst>
        </c:ser>
        <c:ser>
          <c:idx val="16"/>
          <c:order val="16"/>
          <c:tx>
            <c:strRef>
              <c:f>вычисления!$B$40</c:f>
              <c:strCache>
                <c:ptCount val="1"/>
                <c:pt idx="0">
                  <c:v>9</c:v>
                </c:pt>
              </c:strCache>
            </c:strRef>
          </c:tx>
          <c:spPr>
            <a:ln w="193675" cap="sq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14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вычисления!$E$40:$AH$40</c:f>
              <c:numCache>
                <c:formatCode>General</c:formatCode>
                <c:ptCount val="30"/>
                <c:pt idx="0">
                  <c:v>3.3000000000000007</c:v>
                </c:pt>
                <c:pt idx="1">
                  <c:v>3.3000000000000007</c:v>
                </c:pt>
                <c:pt idx="2">
                  <c:v>3.3000000000000007</c:v>
                </c:pt>
                <c:pt idx="3">
                  <c:v>3.3000000000000007</c:v>
                </c:pt>
                <c:pt idx="4">
                  <c:v>3.3000000000000007</c:v>
                </c:pt>
                <c:pt idx="5">
                  <c:v>3.3000000000000007</c:v>
                </c:pt>
                <c:pt idx="6">
                  <c:v>3.3000000000000007</c:v>
                </c:pt>
                <c:pt idx="7">
                  <c:v>3.3000000000000007</c:v>
                </c:pt>
                <c:pt idx="8">
                  <c:v>3.3000000000000007</c:v>
                </c:pt>
                <c:pt idx="9">
                  <c:v>3.3000000000000007</c:v>
                </c:pt>
                <c:pt idx="10">
                  <c:v>3.3000000000000007</c:v>
                </c:pt>
                <c:pt idx="11">
                  <c:v>3.3000000000000007</c:v>
                </c:pt>
                <c:pt idx="12">
                  <c:v>3.3000000000000007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A7C-4E13-ABE5-2595DC48B470}"/>
            </c:ext>
          </c:extLst>
        </c:ser>
        <c:ser>
          <c:idx val="17"/>
          <c:order val="17"/>
          <c:tx>
            <c:strRef>
              <c:f>вычисления!$D$52</c:f>
              <c:strCache>
                <c:ptCount val="1"/>
                <c:pt idx="0">
                  <c:v>145</c:v>
                </c:pt>
              </c:strCache>
            </c:strRef>
          </c:tx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вычисления!$E$52:$AH$52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3.3000000000000007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7C-4E13-ABE5-2595DC48B470}"/>
            </c:ext>
          </c:extLst>
        </c:ser>
        <c:ser>
          <c:idx val="18"/>
          <c:order val="18"/>
          <c:tx>
            <c:v>Сегодня</c:v>
          </c:tx>
          <c:marker>
            <c:symbol val="none"/>
          </c:marker>
          <c:errBars>
            <c:errDir val="y"/>
            <c:errBarType val="both"/>
            <c:errValType val="fixedVal"/>
            <c:noEndCap val="0"/>
            <c:val val="10"/>
            <c:spPr>
              <a:ln w="263525">
                <a:solidFill>
                  <a:schemeClr val="bg1">
                    <a:lumMod val="95000"/>
                  </a:schemeClr>
                </a:solidFill>
              </a:ln>
            </c:spPr>
          </c:errBars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вычисления!$E$56:$AH$56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7C-4E13-ABE5-2595DC48B470}"/>
            </c:ext>
          </c:extLst>
        </c:ser>
        <c:ser>
          <c:idx val="19"/>
          <c:order val="19"/>
          <c:tx>
            <c:strRef>
              <c:f>вычисления!$D$58</c:f>
              <c:strCache>
                <c:ptCount val="1"/>
                <c:pt idx="0">
                  <c:v>июн 2018</c:v>
                </c:pt>
              </c:strCache>
            </c:strRef>
          </c:tx>
          <c:spPr>
            <a:ln w="228600" cap="sq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вычисления!$E$58:$AH$58</c:f>
              <c:numCache>
                <c:formatCode>General</c:formatCode>
                <c:ptCount val="30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7C-4E13-ABE5-2595DC48B470}"/>
            </c:ext>
          </c:extLst>
        </c:ser>
        <c:ser>
          <c:idx val="20"/>
          <c:order val="20"/>
          <c:tx>
            <c:strRef>
              <c:f>вычисления!$D$61</c:f>
              <c:strCache>
                <c:ptCount val="1"/>
                <c:pt idx="0">
                  <c:v>июл 2018</c:v>
                </c:pt>
              </c:strCache>
            </c:strRef>
          </c:tx>
          <c:spPr>
            <a:ln w="228600" cap="sq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вычисления!$E$61:$AH$61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A7C-4E13-ABE5-2595DC48B470}"/>
            </c:ext>
          </c:extLst>
        </c:ser>
        <c:ser>
          <c:idx val="21"/>
          <c:order val="21"/>
          <c:tx>
            <c:strRef>
              <c:f>вычисления!$D$66</c:f>
              <c:strCache>
                <c:ptCount val="1"/>
                <c:pt idx="0">
                  <c:v>июл 2018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вычисления!$E$66:$AH$66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A7C-4E13-ABE5-2595DC48B470}"/>
            </c:ext>
          </c:extLst>
        </c:ser>
        <c:ser>
          <c:idx val="22"/>
          <c:order val="22"/>
          <c:tx>
            <c:strRef>
              <c:f>вычисления!$D$65</c:f>
              <c:strCache>
                <c:ptCount val="1"/>
                <c:pt idx="0">
                  <c:v>июн 2018</c:v>
                </c:pt>
              </c:strCache>
            </c:strRef>
          </c:tx>
          <c:spPr>
            <a:ln w="209550" cap="sq"/>
          </c:spPr>
          <c:marker>
            <c:symbol val="none"/>
          </c:marker>
          <c:dPt>
            <c:idx val="2"/>
            <c:bubble3D val="0"/>
            <c:spPr>
              <a:ln w="28575" cap="sq"/>
            </c:spPr>
            <c:extLst>
              <c:ext xmlns:c16="http://schemas.microsoft.com/office/drawing/2014/chart" uri="{C3380CC4-5D6E-409C-BE32-E72D297353CC}">
                <c16:uniqueId val="{00000018-4A7C-4E13-ABE5-2595DC48B4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вычисления!$E$65:$AH$65</c:f>
              <c:numCache>
                <c:formatCode>General</c:formatCode>
                <c:ptCount val="30"/>
                <c:pt idx="0">
                  <c:v>#N/A</c:v>
                </c:pt>
                <c:pt idx="1">
                  <c:v>0.5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7C-4E13-ABE5-2595DC48B470}"/>
            </c:ext>
          </c:extLst>
        </c:ser>
        <c:ser>
          <c:idx val="24"/>
          <c:order val="23"/>
          <c:tx>
            <c:v>Точечная линия дня</c:v>
          </c:tx>
          <c:spPr>
            <a:ln w="15875"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tx>
                <c:strRef>
                  <c:f>вычисления!$E$72</c:f>
                  <c:strCache>
                    <c:ptCount val="1"/>
                    <c:pt idx="0">
                      <c:v>01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{FA8EBA0B-F515-4C34-9382-B07F923F9C46}</c15:txfldGUID>
                      <c15:f>вычисления!$E$72</c15:f>
                      <c15:dlblFieldTableCache>
                        <c:ptCount val="1"/>
                        <c:pt idx="0">
                          <c:v>01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4A7C-4E13-ABE5-2595DC48B470}"/>
                </c:ext>
              </c:extLst>
            </c:dLbl>
            <c:dLbl>
              <c:idx val="1"/>
              <c:tx>
                <c:strRef>
                  <c:f>вычисления!$F$72</c:f>
                  <c:strCache>
                    <c:ptCount val="1"/>
                    <c:pt idx="0">
                      <c:v>02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{B0E55008-BA6D-4E87-8733-C158EDDFA048}</c15:txfldGUID>
                      <c15:f>вычисления!$F$72</c15:f>
                      <c15:dlblFieldTableCache>
                        <c:ptCount val="1"/>
                        <c:pt idx="0">
                          <c:v>02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4A7C-4E13-ABE5-2595DC48B470}"/>
                </c:ext>
              </c:extLst>
            </c:dLbl>
            <c:dLbl>
              <c:idx val="2"/>
              <c:tx>
                <c:strRef>
                  <c:f>вычисления!$G$72</c:f>
                  <c:strCache>
                    <c:ptCount val="1"/>
                    <c:pt idx="0">
                      <c:v>03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{7183C128-AE39-4E9C-90AA-508871C089C8}</c15:txfldGUID>
                      <c15:f>вычисления!$G$72</c15:f>
                      <c15:dlblFieldTableCache>
                        <c:ptCount val="1"/>
                        <c:pt idx="0">
                          <c:v>03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4A7C-4E13-ABE5-2595DC48B470}"/>
                </c:ext>
              </c:extLst>
            </c:dLbl>
            <c:dLbl>
              <c:idx val="3"/>
              <c:tx>
                <c:strRef>
                  <c:f>вычисления!$H$72</c:f>
                  <c:strCache>
                    <c:ptCount val="1"/>
                    <c:pt idx="0">
                      <c:v>04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{7785B6CA-1A6E-4868-9A38-E9482628C4AC}</c15:txfldGUID>
                      <c15:f>вычисления!$H$72</c15:f>
                      <c15:dlblFieldTableCache>
                        <c:ptCount val="1"/>
                        <c:pt idx="0">
                          <c:v>04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4A7C-4E13-ABE5-2595DC48B470}"/>
                </c:ext>
              </c:extLst>
            </c:dLbl>
            <c:dLbl>
              <c:idx val="4"/>
              <c:tx>
                <c:strRef>
                  <c:f>вычисления!$I$72</c:f>
                  <c:strCache>
                    <c:ptCount val="1"/>
                    <c:pt idx="0">
                      <c:v>05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{1F6344B2-5486-422F-8184-CE2F9910D521}</c15:txfldGUID>
                      <c15:f>вычисления!$I$72</c15:f>
                      <c15:dlblFieldTableCache>
                        <c:ptCount val="1"/>
                        <c:pt idx="0">
                          <c:v>05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4A7C-4E13-ABE5-2595DC48B470}"/>
                </c:ext>
              </c:extLst>
            </c:dLbl>
            <c:dLbl>
              <c:idx val="5"/>
              <c:tx>
                <c:strRef>
                  <c:f>вычисления!$J$72</c:f>
                  <c:strCache>
                    <c:ptCount val="1"/>
                    <c:pt idx="0">
                      <c:v>06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{56D19A43-895E-4BA0-95C0-55E1850B0CEE}</c15:txfldGUID>
                      <c15:f>вычисления!$J$72</c15:f>
                      <c15:dlblFieldTableCache>
                        <c:ptCount val="1"/>
                        <c:pt idx="0">
                          <c:v>06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4A7C-4E13-ABE5-2595DC48B470}"/>
                </c:ext>
              </c:extLst>
            </c:dLbl>
            <c:dLbl>
              <c:idx val="6"/>
              <c:tx>
                <c:strRef>
                  <c:f>вычисления!$K$72</c:f>
                  <c:strCache>
                    <c:ptCount val="1"/>
                    <c:pt idx="0">
                      <c:v>07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{EFC39E32-905E-4C92-BC9A-F9F64E11FC54}</c15:txfldGUID>
                      <c15:f>вычисления!$K$72</c15:f>
                      <c15:dlblFieldTableCache>
                        <c:ptCount val="1"/>
                        <c:pt idx="0">
                          <c:v>07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4A7C-4E13-ABE5-2595DC48B470}"/>
                </c:ext>
              </c:extLst>
            </c:dLbl>
            <c:dLbl>
              <c:idx val="7"/>
              <c:tx>
                <c:strRef>
                  <c:f>вычисления!$L$72</c:f>
                  <c:strCache>
                    <c:ptCount val="1"/>
                    <c:pt idx="0">
                      <c:v>08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{C5C7FCF5-212B-46D1-91AA-DA70639160D3}</c15:txfldGUID>
                      <c15:f>вычисления!$L$72</c15:f>
                      <c15:dlblFieldTableCache>
                        <c:ptCount val="1"/>
                        <c:pt idx="0">
                          <c:v>08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4A7C-4E13-ABE5-2595DC48B470}"/>
                </c:ext>
              </c:extLst>
            </c:dLbl>
            <c:dLbl>
              <c:idx val="8"/>
              <c:tx>
                <c:strRef>
                  <c:f>вычисления!$M$72</c:f>
                  <c:strCache>
                    <c:ptCount val="1"/>
                    <c:pt idx="0">
                      <c:v>09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{01C31086-D970-43E3-952D-E328DEFFC64A}</c15:txfldGUID>
                      <c15:f>вычисления!$M$72</c15:f>
                      <c15:dlblFieldTableCache>
                        <c:ptCount val="1"/>
                        <c:pt idx="0">
                          <c:v>09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4A7C-4E13-ABE5-2595DC48B470}"/>
                </c:ext>
              </c:extLst>
            </c:dLbl>
            <c:dLbl>
              <c:idx val="9"/>
              <c:tx>
                <c:strRef>
                  <c:f>вычисления!$N$72</c:f>
                  <c:strCache>
                    <c:ptCount val="1"/>
                    <c:pt idx="0">
                      <c:v>10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{2B537216-25B9-4015-8C68-FBC7E7C63472}</c15:txfldGUID>
                      <c15:f>вычисления!$N$72</c15:f>
                      <c15:dlblFieldTableCache>
                        <c:ptCount val="1"/>
                        <c:pt idx="0">
                          <c:v>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4A7C-4E13-ABE5-2595DC48B470}"/>
                </c:ext>
              </c:extLst>
            </c:dLbl>
            <c:dLbl>
              <c:idx val="10"/>
              <c:tx>
                <c:strRef>
                  <c:f>вычисления!$O$72</c:f>
                  <c:strCache>
                    <c:ptCount val="1"/>
                    <c:pt idx="0">
                      <c:v>11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{5E1E9584-1447-4356-85D0-83925B7EEE42}</c15:txfldGUID>
                      <c15:f>вычисления!$O$72</c15:f>
                      <c15:dlblFieldTableCache>
                        <c:ptCount val="1"/>
                        <c:pt idx="0">
                          <c:v>11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4A7C-4E13-ABE5-2595DC48B470}"/>
                </c:ext>
              </c:extLst>
            </c:dLbl>
            <c:dLbl>
              <c:idx val="11"/>
              <c:tx>
                <c:strRef>
                  <c:f>вычисления!$P$72</c:f>
                  <c:strCache>
                    <c:ptCount val="1"/>
                    <c:pt idx="0">
                      <c:v>12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{97B4A5F7-6673-4046-A2E1-4F2BCE364F4E}</c15:txfldGUID>
                      <c15:f>вычисления!$P$72</c15:f>
                      <c15:dlblFieldTableCache>
                        <c:ptCount val="1"/>
                        <c:pt idx="0">
                          <c:v>12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4A7C-4E13-ABE5-2595DC48B470}"/>
                </c:ext>
              </c:extLst>
            </c:dLbl>
            <c:dLbl>
              <c:idx val="12"/>
              <c:tx>
                <c:strRef>
                  <c:f>вычисления!$Q$72</c:f>
                  <c:strCache>
                    <c:ptCount val="1"/>
                    <c:pt idx="0">
                      <c:v>13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{3105DCB3-19C6-404B-80D6-F9B40BD766E2}</c15:txfldGUID>
                      <c15:f>вычисления!$Q$72</c15:f>
                      <c15:dlblFieldTableCache>
                        <c:ptCount val="1"/>
                        <c:pt idx="0">
                          <c:v>13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4A7C-4E13-ABE5-2595DC48B470}"/>
                </c:ext>
              </c:extLst>
            </c:dLbl>
            <c:dLbl>
              <c:idx val="13"/>
              <c:tx>
                <c:strRef>
                  <c:f>вычисления!$R$72</c:f>
                  <c:strCache>
                    <c:ptCount val="1"/>
                    <c:pt idx="0">
                      <c:v>14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{18A38028-19F1-41D2-B10B-C421275D858C}</c15:txfldGUID>
                      <c15:f>вычисления!$R$72</c15:f>
                      <c15:dlblFieldTableCache>
                        <c:ptCount val="1"/>
                        <c:pt idx="0">
                          <c:v>14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4A7C-4E13-ABE5-2595DC48B470}"/>
                </c:ext>
              </c:extLst>
            </c:dLbl>
            <c:dLbl>
              <c:idx val="14"/>
              <c:tx>
                <c:strRef>
                  <c:f>вычисления!$S$72</c:f>
                  <c:strCache>
                    <c:ptCount val="1"/>
                    <c:pt idx="0">
                      <c:v>15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{E3DC1C9A-127B-485D-B204-594D3B409BB3}</c15:txfldGUID>
                      <c15:f>вычисления!$S$72</c15:f>
                      <c15:dlblFieldTableCache>
                        <c:ptCount val="1"/>
                        <c:pt idx="0">
                          <c:v>15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4A7C-4E13-ABE5-2595DC48B470}"/>
                </c:ext>
              </c:extLst>
            </c:dLbl>
            <c:dLbl>
              <c:idx val="15"/>
              <c:tx>
                <c:strRef>
                  <c:f>вычисления!$T$72</c:f>
                  <c:strCache>
                    <c:ptCount val="1"/>
                    <c:pt idx="0">
                      <c:v>16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{09952EB3-FF49-41AE-A6CE-65AA7E0F3EF2}</c15:txfldGUID>
                      <c15:f>вычисления!$T$72</c15:f>
                      <c15:dlblFieldTableCache>
                        <c:ptCount val="1"/>
                        <c:pt idx="0">
                          <c:v>16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4A7C-4E13-ABE5-2595DC48B470}"/>
                </c:ext>
              </c:extLst>
            </c:dLbl>
            <c:dLbl>
              <c:idx val="16"/>
              <c:tx>
                <c:strRef>
                  <c:f>вычисления!$U$72</c:f>
                  <c:strCache>
                    <c:ptCount val="1"/>
                    <c:pt idx="0">
                      <c:v>17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{7DFFA0D9-700E-4311-B659-78289E8D89CB}</c15:txfldGUID>
                      <c15:f>вычисления!$U$72</c15:f>
                      <c15:dlblFieldTableCache>
                        <c:ptCount val="1"/>
                        <c:pt idx="0">
                          <c:v>17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4A7C-4E13-ABE5-2595DC48B470}"/>
                </c:ext>
              </c:extLst>
            </c:dLbl>
            <c:dLbl>
              <c:idx val="17"/>
              <c:tx>
                <c:strRef>
                  <c:f>вычисления!$V$72</c:f>
                  <c:strCache>
                    <c:ptCount val="1"/>
                    <c:pt idx="0">
                      <c:v>18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{01271436-EB75-40EA-9E62-81329078A583}</c15:txfldGUID>
                      <c15:f>вычисления!$V$72</c15:f>
                      <c15:dlblFieldTableCache>
                        <c:ptCount val="1"/>
                        <c:pt idx="0">
                          <c:v>18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4A7C-4E13-ABE5-2595DC48B470}"/>
                </c:ext>
              </c:extLst>
            </c:dLbl>
            <c:dLbl>
              <c:idx val="18"/>
              <c:tx>
                <c:strRef>
                  <c:f>вычисления!$W$72</c:f>
                  <c:strCache>
                    <c:ptCount val="1"/>
                    <c:pt idx="0">
                      <c:v>19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{BC0CDEAE-7931-4C10-A819-2B5F5414EECE}</c15:txfldGUID>
                      <c15:f>вычисления!$W$72</c15:f>
                      <c15:dlblFieldTableCache>
                        <c:ptCount val="1"/>
                        <c:pt idx="0">
                          <c:v>19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4A7C-4E13-ABE5-2595DC48B470}"/>
                </c:ext>
              </c:extLst>
            </c:dLbl>
            <c:dLbl>
              <c:idx val="19"/>
              <c:tx>
                <c:strRef>
                  <c:f>вычисления!$X$72</c:f>
                  <c:strCache>
                    <c:ptCount val="1"/>
                    <c:pt idx="0">
                      <c:v>20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{00E7CB51-23A7-4CEF-A434-9D0458AA2488}</c15:txfldGUID>
                      <c15:f>вычисления!$X$72</c15:f>
                      <c15:dlblFieldTableCache>
                        <c:ptCount val="1"/>
                        <c:pt idx="0">
                          <c:v>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4A7C-4E13-ABE5-2595DC48B470}"/>
                </c:ext>
              </c:extLst>
            </c:dLbl>
            <c:dLbl>
              <c:idx val="20"/>
              <c:tx>
                <c:strRef>
                  <c:f>вычисления!$Y$72</c:f>
                  <c:strCache>
                    <c:ptCount val="1"/>
                    <c:pt idx="0">
                      <c:v>21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{A5C93271-91CA-4C5B-9A07-A5F502315328}</c15:txfldGUID>
                      <c15:f>вычисления!$Y$72</c15:f>
                      <c15:dlblFieldTableCache>
                        <c:ptCount val="1"/>
                        <c:pt idx="0">
                          <c:v>21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4A7C-4E13-ABE5-2595DC48B470}"/>
                </c:ext>
              </c:extLst>
            </c:dLbl>
            <c:dLbl>
              <c:idx val="21"/>
              <c:tx>
                <c:strRef>
                  <c:f>вычисления!$Z$72</c:f>
                  <c:strCache>
                    <c:ptCount val="1"/>
                    <c:pt idx="0">
                      <c:v>22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{CEADCFF4-8572-4CA6-A8F9-D956F8EB8CF5}</c15:txfldGUID>
                      <c15:f>вычисления!$Z$72</c15:f>
                      <c15:dlblFieldTableCache>
                        <c:ptCount val="1"/>
                        <c:pt idx="0">
                          <c:v>22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4A7C-4E13-ABE5-2595DC48B470}"/>
                </c:ext>
              </c:extLst>
            </c:dLbl>
            <c:dLbl>
              <c:idx val="22"/>
              <c:tx>
                <c:strRef>
                  <c:f>вычисления!$AA$72</c:f>
                  <c:strCache>
                    <c:ptCount val="1"/>
                    <c:pt idx="0">
                      <c:v>23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{86BAF7AD-B358-4AFB-B559-511561E6D784}</c15:txfldGUID>
                      <c15:f>вычисления!$AA$72</c15:f>
                      <c15:dlblFieldTableCache>
                        <c:ptCount val="1"/>
                        <c:pt idx="0">
                          <c:v>23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4A7C-4E13-ABE5-2595DC48B470}"/>
                </c:ext>
              </c:extLst>
            </c:dLbl>
            <c:dLbl>
              <c:idx val="23"/>
              <c:tx>
                <c:strRef>
                  <c:f>вычисления!$AB$72</c:f>
                  <c:strCache>
                    <c:ptCount val="1"/>
                    <c:pt idx="0">
                      <c:v>24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{BB7A95A7-6B99-470E-8EDE-3153BA4E736E}</c15:txfldGUID>
                      <c15:f>вычисления!$AB$72</c15:f>
                      <c15:dlblFieldTableCache>
                        <c:ptCount val="1"/>
                        <c:pt idx="0">
                          <c:v>24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4A7C-4E13-ABE5-2595DC48B470}"/>
                </c:ext>
              </c:extLst>
            </c:dLbl>
            <c:dLbl>
              <c:idx val="24"/>
              <c:tx>
                <c:strRef>
                  <c:f>вычисления!$AC$72</c:f>
                  <c:strCache>
                    <c:ptCount val="1"/>
                    <c:pt idx="0">
                      <c:v>25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{9756378F-C2EB-43FF-85BC-EAC10AC5F6A8}</c15:txfldGUID>
                      <c15:f>вычисления!$AC$72</c15:f>
                      <c15:dlblFieldTableCache>
                        <c:ptCount val="1"/>
                        <c:pt idx="0">
                          <c:v>25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4A7C-4E13-ABE5-2595DC48B470}"/>
                </c:ext>
              </c:extLst>
            </c:dLbl>
            <c:dLbl>
              <c:idx val="25"/>
              <c:tx>
                <c:strRef>
                  <c:f>вычисления!$AD$72</c:f>
                  <c:strCache>
                    <c:ptCount val="1"/>
                    <c:pt idx="0">
                      <c:v>26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{7BA332C2-3728-4E5D-8EC0-E869B30E3070}</c15:txfldGUID>
                      <c15:f>вычисления!$AD$72</c15:f>
                      <c15:dlblFieldTableCache>
                        <c:ptCount val="1"/>
                        <c:pt idx="0">
                          <c:v>26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4A7C-4E13-ABE5-2595DC48B470}"/>
                </c:ext>
              </c:extLst>
            </c:dLbl>
            <c:dLbl>
              <c:idx val="26"/>
              <c:tx>
                <c:strRef>
                  <c:f>вычисления!$AE$72</c:f>
                  <c:strCache>
                    <c:ptCount val="1"/>
                    <c:pt idx="0">
                      <c:v>27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{F6D0D006-7686-4EC5-BD88-98D233296EBD}</c15:txfldGUID>
                      <c15:f>вычисления!$AE$72</c15:f>
                      <c15:dlblFieldTableCache>
                        <c:ptCount val="1"/>
                        <c:pt idx="0">
                          <c:v>27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4A7C-4E13-ABE5-2595DC48B470}"/>
                </c:ext>
              </c:extLst>
            </c:dLbl>
            <c:dLbl>
              <c:idx val="27"/>
              <c:tx>
                <c:strRef>
                  <c:f>вычисления!$AF$72</c:f>
                  <c:strCache>
                    <c:ptCount val="1"/>
                    <c:pt idx="0">
                      <c:v>28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{CA4606B5-CB7D-4277-A9D6-74BE4433A5DE}</c15:txfldGUID>
                      <c15:f>вычисления!$AF$72</c15:f>
                      <c15:dlblFieldTableCache>
                        <c:ptCount val="1"/>
                        <c:pt idx="0">
                          <c:v>28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4A7C-4E13-ABE5-2595DC48B470}"/>
                </c:ext>
              </c:extLst>
            </c:dLbl>
            <c:dLbl>
              <c:idx val="28"/>
              <c:tx>
                <c:strRef>
                  <c:f>вычисления!$AG$72</c:f>
                  <c:strCache>
                    <c:ptCount val="1"/>
                    <c:pt idx="0">
                      <c:v>29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{7F569ABF-3F6C-47D7-BEE9-D99D3A5E21E8}</c15:txfldGUID>
                      <c15:f>вычисления!$AG$72</c15:f>
                      <c15:dlblFieldTableCache>
                        <c:ptCount val="1"/>
                        <c:pt idx="0">
                          <c:v>29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4A7C-4E13-ABE5-2595DC48B470}"/>
                </c:ext>
              </c:extLst>
            </c:dLbl>
            <c:dLbl>
              <c:idx val="29"/>
              <c:tx>
                <c:strRef>
                  <c:f>вычисления!$AH$72</c:f>
                  <c:strCache>
                    <c:ptCount val="1"/>
                    <c:pt idx="0">
                      <c:v>30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{EA601981-AA9A-4BFB-A5C6-18C01362809B}</c15:txfldGUID>
                      <c15:f>вычисления!$AH$72</c15:f>
                      <c15:dlblFieldTableCache>
                        <c:ptCount val="1"/>
                        <c:pt idx="0">
                          <c:v>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4A7C-4E13-ABE5-2595DC48B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вычисления!$E$71:$AH$71</c:f>
              <c:numCache>
                <c:formatCode>General</c:formatCode>
                <c:ptCount val="30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4A7C-4E13-ABE5-2595DC48B470}"/>
            </c:ext>
          </c:extLst>
        </c:ser>
        <c:ser>
          <c:idx val="23"/>
          <c:order val="24"/>
          <c:tx>
            <c:v>Точечная линия дня для текстовых подписей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strRef>
                  <c:f>вычисления!$E$70</c:f>
                  <c:strCache>
                    <c:ptCount val="1"/>
                    <c:pt idx="0">
                      <c:v>ПТ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{21E655D8-0CFF-4287-9CF6-E55BA998E739}</c15:txfldGUID>
                      <c15:f>вычисления!$E$70</c15:f>
                      <c15:dlblFieldTableCache>
                        <c:ptCount val="1"/>
                        <c:pt idx="0">
                          <c:v>ПТ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4A7C-4E13-ABE5-2595DC48B470}"/>
                </c:ext>
              </c:extLst>
            </c:dLbl>
            <c:dLbl>
              <c:idx val="1"/>
              <c:tx>
                <c:strRef>
                  <c:f>вычисления!$F$70</c:f>
                  <c:strCache>
                    <c:ptCount val="1"/>
                    <c:pt idx="0">
                      <c:v>СБ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{32689276-8578-41A6-91B8-BB2B9544CFCF}</c15:txfldGUID>
                      <c15:f>вычисления!$F$70</c15:f>
                      <c15:dlblFieldTableCache>
                        <c:ptCount val="1"/>
                        <c:pt idx="0">
                          <c:v>СБ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4A7C-4E13-ABE5-2595DC48B470}"/>
                </c:ext>
              </c:extLst>
            </c:dLbl>
            <c:dLbl>
              <c:idx val="2"/>
              <c:tx>
                <c:strRef>
                  <c:f>вычисления!$G$70</c:f>
                  <c:strCache>
                    <c:ptCount val="1"/>
                    <c:pt idx="0">
                      <c:v>ВС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{46E34086-3681-4173-882B-56D54922F140}</c15:txfldGUID>
                      <c15:f>вычисления!$G$70</c15:f>
                      <c15:dlblFieldTableCache>
                        <c:ptCount val="1"/>
                        <c:pt idx="0">
                          <c:v>ВС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4A7C-4E13-ABE5-2595DC48B470}"/>
                </c:ext>
              </c:extLst>
            </c:dLbl>
            <c:dLbl>
              <c:idx val="3"/>
              <c:tx>
                <c:strRef>
                  <c:f>вычисления!$H$70</c:f>
                  <c:strCache>
                    <c:ptCount val="1"/>
                    <c:pt idx="0">
                      <c:v>ПН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{8025743C-3E54-4DE6-9CCB-4DE1BFDDC2C8}</c15:txfldGUID>
                      <c15:f>вычисления!$H$70</c15:f>
                      <c15:dlblFieldTableCache>
                        <c:ptCount val="1"/>
                        <c:pt idx="0">
                          <c:v>ПН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4A7C-4E13-ABE5-2595DC48B470}"/>
                </c:ext>
              </c:extLst>
            </c:dLbl>
            <c:dLbl>
              <c:idx val="4"/>
              <c:tx>
                <c:strRef>
                  <c:f>вычисления!$I$70</c:f>
                  <c:strCache>
                    <c:ptCount val="1"/>
                    <c:pt idx="0">
                      <c:v>ВТ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{E89E6389-66B9-46A6-87C3-21CF4EF06E0B}</c15:txfldGUID>
                      <c15:f>вычисления!$I$70</c15:f>
                      <c15:dlblFieldTableCache>
                        <c:ptCount val="1"/>
                        <c:pt idx="0">
                          <c:v>ВТ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4A7C-4E13-ABE5-2595DC48B470}"/>
                </c:ext>
              </c:extLst>
            </c:dLbl>
            <c:dLbl>
              <c:idx val="5"/>
              <c:tx>
                <c:strRef>
                  <c:f>вычисления!$J$70</c:f>
                  <c:strCache>
                    <c:ptCount val="1"/>
                    <c:pt idx="0">
                      <c:v>СР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{E21F2779-3E39-493E-9645-C2E18E542FC1}</c15:txfldGUID>
                      <c15:f>вычисления!$J$70</c15:f>
                      <c15:dlblFieldTableCache>
                        <c:ptCount val="1"/>
                        <c:pt idx="0">
                          <c:v>СР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4A7C-4E13-ABE5-2595DC48B470}"/>
                </c:ext>
              </c:extLst>
            </c:dLbl>
            <c:dLbl>
              <c:idx val="6"/>
              <c:tx>
                <c:strRef>
                  <c:f>вычисления!$K$70</c:f>
                  <c:strCache>
                    <c:ptCount val="1"/>
                    <c:pt idx="0">
                      <c:v>ЧТ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{C2328F56-A50E-418B-AE2B-5A4FBCE0B586}</c15:txfldGUID>
                      <c15:f>вычисления!$K$70</c15:f>
                      <c15:dlblFieldTableCache>
                        <c:ptCount val="1"/>
                        <c:pt idx="0">
                          <c:v>ЧТ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4A7C-4E13-ABE5-2595DC48B470}"/>
                </c:ext>
              </c:extLst>
            </c:dLbl>
            <c:dLbl>
              <c:idx val="7"/>
              <c:tx>
                <c:strRef>
                  <c:f>вычисления!$L$70</c:f>
                  <c:strCache>
                    <c:ptCount val="1"/>
                    <c:pt idx="0">
                      <c:v>ПТ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{47B22A33-79DD-47AC-8DBB-FBE0DD6C146A}</c15:txfldGUID>
                      <c15:f>вычисления!$L$70</c15:f>
                      <c15:dlblFieldTableCache>
                        <c:ptCount val="1"/>
                        <c:pt idx="0">
                          <c:v>ПТ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4A7C-4E13-ABE5-2595DC48B470}"/>
                </c:ext>
              </c:extLst>
            </c:dLbl>
            <c:dLbl>
              <c:idx val="8"/>
              <c:tx>
                <c:strRef>
                  <c:f>вычисления!$M$70</c:f>
                  <c:strCache>
                    <c:ptCount val="1"/>
                    <c:pt idx="0">
                      <c:v>СБ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{2DF0ABDA-8244-4603-B292-96AF118799E8}</c15:txfldGUID>
                      <c15:f>вычисления!$M$70</c15:f>
                      <c15:dlblFieldTableCache>
                        <c:ptCount val="1"/>
                        <c:pt idx="0">
                          <c:v>СБ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4A7C-4E13-ABE5-2595DC48B470}"/>
                </c:ext>
              </c:extLst>
            </c:dLbl>
            <c:dLbl>
              <c:idx val="9"/>
              <c:tx>
                <c:strRef>
                  <c:f>вычисления!$N$70</c:f>
                  <c:strCache>
                    <c:ptCount val="1"/>
                    <c:pt idx="0">
                      <c:v>ВС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{8C59BEA9-EFCC-4911-9DAA-32EE5517916D}</c15:txfldGUID>
                      <c15:f>вычисления!$N$70</c15:f>
                      <c15:dlblFieldTableCache>
                        <c:ptCount val="1"/>
                        <c:pt idx="0">
                          <c:v>ВС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4A7C-4E13-ABE5-2595DC48B470}"/>
                </c:ext>
              </c:extLst>
            </c:dLbl>
            <c:dLbl>
              <c:idx val="10"/>
              <c:tx>
                <c:strRef>
                  <c:f>вычисления!$O$70</c:f>
                  <c:strCache>
                    <c:ptCount val="1"/>
                    <c:pt idx="0">
                      <c:v>ПН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{1A2850FD-29F3-4007-97BB-65D38D8C5FE6}</c15:txfldGUID>
                      <c15:f>вычисления!$O$70</c15:f>
                      <c15:dlblFieldTableCache>
                        <c:ptCount val="1"/>
                        <c:pt idx="0">
                          <c:v>ПН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4A7C-4E13-ABE5-2595DC48B470}"/>
                </c:ext>
              </c:extLst>
            </c:dLbl>
            <c:dLbl>
              <c:idx val="11"/>
              <c:tx>
                <c:strRef>
                  <c:f>вычисления!$P$70</c:f>
                  <c:strCache>
                    <c:ptCount val="1"/>
                    <c:pt idx="0">
                      <c:v>ВТ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{782C1313-E0FE-4922-AB24-2469B56E7EB1}</c15:txfldGUID>
                      <c15:f>вычисления!$P$70</c15:f>
                      <c15:dlblFieldTableCache>
                        <c:ptCount val="1"/>
                        <c:pt idx="0">
                          <c:v>ВТ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4A7C-4E13-ABE5-2595DC48B470}"/>
                </c:ext>
              </c:extLst>
            </c:dLbl>
            <c:dLbl>
              <c:idx val="12"/>
              <c:tx>
                <c:strRef>
                  <c:f>вычисления!$Q$70</c:f>
                  <c:strCache>
                    <c:ptCount val="1"/>
                    <c:pt idx="0">
                      <c:v>СР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{83A4327F-80E1-44ED-B349-2E70DC7BDCA8}</c15:txfldGUID>
                      <c15:f>вычисления!$Q$70</c15:f>
                      <c15:dlblFieldTableCache>
                        <c:ptCount val="1"/>
                        <c:pt idx="0">
                          <c:v>СР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4A7C-4E13-ABE5-2595DC48B470}"/>
                </c:ext>
              </c:extLst>
            </c:dLbl>
            <c:dLbl>
              <c:idx val="13"/>
              <c:tx>
                <c:strRef>
                  <c:f>вычисления!$R$70</c:f>
                  <c:strCache>
                    <c:ptCount val="1"/>
                    <c:pt idx="0">
                      <c:v>ЧТ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{E2F10438-E8B0-440C-B4C7-15BBA08F0471}</c15:txfldGUID>
                      <c15:f>вычисления!$R$70</c15:f>
                      <c15:dlblFieldTableCache>
                        <c:ptCount val="1"/>
                        <c:pt idx="0">
                          <c:v>ЧТ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4A7C-4E13-ABE5-2595DC48B470}"/>
                </c:ext>
              </c:extLst>
            </c:dLbl>
            <c:dLbl>
              <c:idx val="14"/>
              <c:tx>
                <c:strRef>
                  <c:f>вычисления!$S$70</c:f>
                  <c:strCache>
                    <c:ptCount val="1"/>
                    <c:pt idx="0">
                      <c:v>ПТ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{A03F539D-189A-4544-8EBA-3050BCF9250D}</c15:txfldGUID>
                      <c15:f>вычисления!$S$70</c15:f>
                      <c15:dlblFieldTableCache>
                        <c:ptCount val="1"/>
                        <c:pt idx="0">
                          <c:v>ПТ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4A7C-4E13-ABE5-2595DC48B470}"/>
                </c:ext>
              </c:extLst>
            </c:dLbl>
            <c:dLbl>
              <c:idx val="15"/>
              <c:tx>
                <c:strRef>
                  <c:f>вычисления!$T$70</c:f>
                  <c:strCache>
                    <c:ptCount val="1"/>
                    <c:pt idx="0">
                      <c:v>СБ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{832B266D-E464-4826-94BC-E8FE85C98D21}</c15:txfldGUID>
                      <c15:f>вычисления!$T$70</c15:f>
                      <c15:dlblFieldTableCache>
                        <c:ptCount val="1"/>
                        <c:pt idx="0">
                          <c:v>СБ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4A7C-4E13-ABE5-2595DC48B470}"/>
                </c:ext>
              </c:extLst>
            </c:dLbl>
            <c:dLbl>
              <c:idx val="16"/>
              <c:tx>
                <c:strRef>
                  <c:f>вычисления!$U$70</c:f>
                  <c:strCache>
                    <c:ptCount val="1"/>
                    <c:pt idx="0">
                      <c:v>ВС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{D1763C91-3010-4E5D-AB7D-F3CDE9EF42D4}</c15:txfldGUID>
                      <c15:f>вычисления!$U$70</c15:f>
                      <c15:dlblFieldTableCache>
                        <c:ptCount val="1"/>
                        <c:pt idx="0">
                          <c:v>ВС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4A7C-4E13-ABE5-2595DC48B470}"/>
                </c:ext>
              </c:extLst>
            </c:dLbl>
            <c:dLbl>
              <c:idx val="17"/>
              <c:tx>
                <c:strRef>
                  <c:f>вычисления!$V$70</c:f>
                  <c:strCache>
                    <c:ptCount val="1"/>
                    <c:pt idx="0">
                      <c:v>ПН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{C20E13F4-C5B2-420F-B500-BD561B6CD4D3}</c15:txfldGUID>
                      <c15:f>вычисления!$V$70</c15:f>
                      <c15:dlblFieldTableCache>
                        <c:ptCount val="1"/>
                        <c:pt idx="0">
                          <c:v>ПН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4A7C-4E13-ABE5-2595DC48B470}"/>
                </c:ext>
              </c:extLst>
            </c:dLbl>
            <c:dLbl>
              <c:idx val="18"/>
              <c:tx>
                <c:strRef>
                  <c:f>вычисления!$W$70</c:f>
                  <c:strCache>
                    <c:ptCount val="1"/>
                    <c:pt idx="0">
                      <c:v>ВТ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{DC5D72FF-3BC8-400D-BE75-93EA3C5FA291}</c15:txfldGUID>
                      <c15:f>вычисления!$W$70</c15:f>
                      <c15:dlblFieldTableCache>
                        <c:ptCount val="1"/>
                        <c:pt idx="0">
                          <c:v>ВТ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4A7C-4E13-ABE5-2595DC48B470}"/>
                </c:ext>
              </c:extLst>
            </c:dLbl>
            <c:dLbl>
              <c:idx val="19"/>
              <c:tx>
                <c:strRef>
                  <c:f>вычисления!$X$70</c:f>
                  <c:strCache>
                    <c:ptCount val="1"/>
                    <c:pt idx="0">
                      <c:v>СР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{012072E7-130D-4343-9B31-AF5F6352F671}</c15:txfldGUID>
                      <c15:f>вычисления!$X$70</c15:f>
                      <c15:dlblFieldTableCache>
                        <c:ptCount val="1"/>
                        <c:pt idx="0">
                          <c:v>СР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4A7C-4E13-ABE5-2595DC48B470}"/>
                </c:ext>
              </c:extLst>
            </c:dLbl>
            <c:dLbl>
              <c:idx val="20"/>
              <c:tx>
                <c:strRef>
                  <c:f>вычисления!$Y$70</c:f>
                  <c:strCache>
                    <c:ptCount val="1"/>
                    <c:pt idx="0">
                      <c:v>ЧТ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{FF9A2078-809F-480A-B551-EDAB531BBB64}</c15:txfldGUID>
                      <c15:f>вычисления!$Y$70</c15:f>
                      <c15:dlblFieldTableCache>
                        <c:ptCount val="1"/>
                        <c:pt idx="0">
                          <c:v>ЧТ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4A7C-4E13-ABE5-2595DC48B470}"/>
                </c:ext>
              </c:extLst>
            </c:dLbl>
            <c:dLbl>
              <c:idx val="21"/>
              <c:tx>
                <c:strRef>
                  <c:f>вычисления!$Z$70</c:f>
                  <c:strCache>
                    <c:ptCount val="1"/>
                    <c:pt idx="0">
                      <c:v>ПТ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{AC23991E-7DA1-409F-8F2D-C7EE6504728E}</c15:txfldGUID>
                      <c15:f>вычисления!$Z$70</c15:f>
                      <c15:dlblFieldTableCache>
                        <c:ptCount val="1"/>
                        <c:pt idx="0">
                          <c:v>ПТ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4A7C-4E13-ABE5-2595DC48B470}"/>
                </c:ext>
              </c:extLst>
            </c:dLbl>
            <c:dLbl>
              <c:idx val="22"/>
              <c:tx>
                <c:strRef>
                  <c:f>вычисления!$AA$70</c:f>
                  <c:strCache>
                    <c:ptCount val="1"/>
                    <c:pt idx="0">
                      <c:v>СБ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{5465D1DF-590C-4CE8-9DCF-144DEA9B3407}</c15:txfldGUID>
                      <c15:f>вычисления!$AA$70</c15:f>
                      <c15:dlblFieldTableCache>
                        <c:ptCount val="1"/>
                        <c:pt idx="0">
                          <c:v>СБ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4A7C-4E13-ABE5-2595DC48B470}"/>
                </c:ext>
              </c:extLst>
            </c:dLbl>
            <c:dLbl>
              <c:idx val="23"/>
              <c:tx>
                <c:strRef>
                  <c:f>вычисления!$AB$70</c:f>
                  <c:strCache>
                    <c:ptCount val="1"/>
                    <c:pt idx="0">
                      <c:v>ВС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{8E768A03-9FD8-4E60-B4DF-675F90E30FB7}</c15:txfldGUID>
                      <c15:f>вычисления!$AB$70</c15:f>
                      <c15:dlblFieldTableCache>
                        <c:ptCount val="1"/>
                        <c:pt idx="0">
                          <c:v>ВС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4A7C-4E13-ABE5-2595DC48B470}"/>
                </c:ext>
              </c:extLst>
            </c:dLbl>
            <c:dLbl>
              <c:idx val="24"/>
              <c:tx>
                <c:strRef>
                  <c:f>вычисления!$AC$70</c:f>
                  <c:strCache>
                    <c:ptCount val="1"/>
                    <c:pt idx="0">
                      <c:v>ПН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{81B56219-A805-4C49-988D-D916EDB2C421}</c15:txfldGUID>
                      <c15:f>вычисления!$AC$70</c15:f>
                      <c15:dlblFieldTableCache>
                        <c:ptCount val="1"/>
                        <c:pt idx="0">
                          <c:v>ПН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4A7C-4E13-ABE5-2595DC48B470}"/>
                </c:ext>
              </c:extLst>
            </c:dLbl>
            <c:dLbl>
              <c:idx val="25"/>
              <c:tx>
                <c:strRef>
                  <c:f>вычисления!$AD$70</c:f>
                  <c:strCache>
                    <c:ptCount val="1"/>
                    <c:pt idx="0">
                      <c:v>ВТ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{B7641ED6-EE4B-4853-A446-DC3E4A8468CE}</c15:txfldGUID>
                      <c15:f>вычисления!$AD$70</c15:f>
                      <c15:dlblFieldTableCache>
                        <c:ptCount val="1"/>
                        <c:pt idx="0">
                          <c:v>ВТ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2-4A7C-4E13-ABE5-2595DC48B470}"/>
                </c:ext>
              </c:extLst>
            </c:dLbl>
            <c:dLbl>
              <c:idx val="26"/>
              <c:tx>
                <c:strRef>
                  <c:f>вычисления!$AE$70</c:f>
                  <c:strCache>
                    <c:ptCount val="1"/>
                    <c:pt idx="0">
                      <c:v>СР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{71510DA4-F12F-411F-856D-E733B6630607}</c15:txfldGUID>
                      <c15:f>вычисления!$AE$70</c15:f>
                      <c15:dlblFieldTableCache>
                        <c:ptCount val="1"/>
                        <c:pt idx="0">
                          <c:v>СР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4A7C-4E13-ABE5-2595DC48B470}"/>
                </c:ext>
              </c:extLst>
            </c:dLbl>
            <c:dLbl>
              <c:idx val="27"/>
              <c:tx>
                <c:strRef>
                  <c:f>вычисления!$AF$70</c:f>
                  <c:strCache>
                    <c:ptCount val="1"/>
                    <c:pt idx="0">
                      <c:v>ЧТ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{9822FDE8-0F01-4828-89C3-799595088DA9}</c15:txfldGUID>
                      <c15:f>вычисления!$AF$70</c15:f>
                      <c15:dlblFieldTableCache>
                        <c:ptCount val="1"/>
                        <c:pt idx="0">
                          <c:v>ЧТ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4A7C-4E13-ABE5-2595DC48B470}"/>
                </c:ext>
              </c:extLst>
            </c:dLbl>
            <c:dLbl>
              <c:idx val="28"/>
              <c:tx>
                <c:strRef>
                  <c:f>вычисления!$AG$70</c:f>
                  <c:strCache>
                    <c:ptCount val="1"/>
                    <c:pt idx="0">
                      <c:v>ПТ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{A961BAB6-9312-4FDD-801A-DC0946F58AA1}</c15:txfldGUID>
                      <c15:f>вычисления!$AG$70</c15:f>
                      <c15:dlblFieldTableCache>
                        <c:ptCount val="1"/>
                        <c:pt idx="0">
                          <c:v>ПТ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4A7C-4E13-ABE5-2595DC48B470}"/>
                </c:ext>
              </c:extLst>
            </c:dLbl>
            <c:dLbl>
              <c:idx val="29"/>
              <c:tx>
                <c:strRef>
                  <c:f>вычисления!$AH$70</c:f>
                  <c:strCache>
                    <c:ptCount val="1"/>
                    <c:pt idx="0">
                      <c:v>СБ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{5B06DE3E-599E-414D-AF94-F4A1D5AE9C82}</c15:txfldGUID>
                      <c15:f>вычисления!$AH$70</c15:f>
                      <c15:dlblFieldTableCache>
                        <c:ptCount val="1"/>
                        <c:pt idx="0">
                          <c:v>СБ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4A7C-4E13-ABE5-2595DC48B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вычисления!$E$69:$AH$69</c:f>
              <c:numCache>
                <c:formatCode>General</c:formatCode>
                <c:ptCount val="30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4A7C-4E13-ABE5-2595DC48B470}"/>
            </c:ext>
          </c:extLst>
        </c:ser>
        <c:ser>
          <c:idx val="25"/>
          <c:order val="25"/>
          <c:tx>
            <c:strRef>
              <c:f>вычисления!$D$59</c:f>
              <c:strCache>
                <c:ptCount val="1"/>
                <c:pt idx="0">
                  <c:v>июн 2018 - Top Band</c:v>
                </c:pt>
              </c:strCache>
            </c:strRef>
          </c:tx>
          <c:spPr>
            <a:ln w="228600" cap="sq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вычисления!$E$59:$AH$59</c:f>
              <c:numCache>
                <c:formatCode>General</c:formatCode>
                <c:ptCount val="3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4A7C-4E13-ABE5-2595DC48B470}"/>
            </c:ext>
          </c:extLst>
        </c:ser>
        <c:ser>
          <c:idx val="26"/>
          <c:order val="26"/>
          <c:tx>
            <c:strRef>
              <c:f>вычисления!$D$62</c:f>
              <c:strCache>
                <c:ptCount val="1"/>
                <c:pt idx="0">
                  <c:v>июл 2018 - Top Band</c:v>
                </c:pt>
              </c:strCache>
            </c:strRef>
          </c:tx>
          <c:spPr>
            <a:ln w="228600" cap="sq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вычисления!$E$31:$AH$31</c:f>
              <c:numCache>
                <c:formatCode>m/d/yyyy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вычисления!$E$62:$AH$62</c:f>
              <c:numCache>
                <c:formatCode>General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A7C-4E13-ABE5-2595DC48B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512152"/>
        <c:axId val="268512544"/>
      </c:lineChart>
      <c:dateAx>
        <c:axId val="268512152"/>
        <c:scaling>
          <c:orientation val="minMax"/>
        </c:scaling>
        <c:delete val="1"/>
        <c:axPos val="b"/>
        <c:majorGridlines>
          <c:spPr>
            <a:ln w="3175">
              <a:solidFill>
                <a:schemeClr val="tx2">
                  <a:lumMod val="20000"/>
                  <a:lumOff val="80000"/>
                  <a:alpha val="85000"/>
                </a:schemeClr>
              </a:solidFill>
            </a:ln>
          </c:spPr>
        </c:majorGridlines>
        <c:numFmt formatCode="d" sourceLinked="0"/>
        <c:majorTickMark val="out"/>
        <c:minorTickMark val="none"/>
        <c:tickLblPos val="nextTo"/>
        <c:crossAx val="268512544"/>
        <c:crosses val="autoZero"/>
        <c:auto val="1"/>
        <c:lblOffset val="100"/>
        <c:baseTimeUnit val="days"/>
      </c:dateAx>
      <c:valAx>
        <c:axId val="268512544"/>
        <c:scaling>
          <c:orientation val="minMax"/>
          <c:max val="13.5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68512152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ru-RU"/>
    </a:p>
  </c:txPr>
  <c:printSettings>
    <c:headerFooter/>
    <c:pageMargins b="0.75" l="0.7" r="0.7" t="1" header="0.3" footer="0.3"/>
    <c:pageSetup orientation="landscape"/>
  </c:printSettings>
</c:chartSpace>
</file>

<file path=xl/ctrlProps/ctrlProp1.xml><?xml version="1.0" encoding="utf-8"?>
<formControlPr xmlns="http://schemas.microsoft.com/office/spreadsheetml/2009/9/main" objectType="Scroll" dx="16" fmlaLink="ОкноСдвиг" horiz="1" max="100" noThreeD="1" page="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68578</xdr:colOff>
      <xdr:row>1</xdr:row>
      <xdr:rowOff>190499</xdr:rowOff>
    </xdr:from>
    <xdr:to>
      <xdr:col>23</xdr:col>
      <xdr:colOff>587829</xdr:colOff>
      <xdr:row>23</xdr:row>
      <xdr:rowOff>119741</xdr:rowOff>
    </xdr:to>
    <xdr:graphicFrame macro="">
      <xdr:nvGraphicFramePr>
        <xdr:cNvPr id="7" name="ВременнаяШкала" descr="Scrollable timeline of the project activities." title="Timeline Cha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24</xdr:row>
          <xdr:rowOff>213360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1025" name="Полоса прокрутки" descr="Click the scroll bar to modify the project time frame shown on the Timeline Chart or enter the start date for the display of project activities in cell D20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ипы занятий" displayName="Типы_занятий" ref="B28:E40" totalsRowShown="0" headerRowDxfId="43" dataDxfId="42">
  <autoFilter ref="B28:E40" xr:uid="{00000000-0009-0000-0100-000001000000}"/>
  <sortState ref="C26:E31">
    <sortCondition ref="D25:D31"/>
  </sortState>
  <tableColumns count="4">
    <tableColumn id="5" xr3:uid="{00000000-0010-0000-0000-000005000000}" name="Идентификатор" dataDxfId="41">
      <calculatedColumnFormula>N(B28)+1</calculatedColumnFormula>
    </tableColumn>
    <tableColumn id="1" xr3:uid="{00000000-0010-0000-0000-000001000000}" name="№ сделки" dataDxfId="40">
      <calculatedColumnFormula>ДАННЫЕ!A2</calculatedColumnFormula>
    </tableColumn>
    <tableColumn id="2" xr3:uid="{00000000-0010-0000-0000-000002000000}" name="Дата Договора" dataDxfId="39">
      <calculatedColumnFormula>_xlfn.IFNA(VLOOKUP(Типы_занятий[[#This Row],[№ сделки]],ДАННЫЕ!$A:$G,2,0),"")</calculatedColumnFormula>
    </tableColumn>
    <tableColumn id="3" xr3:uid="{00000000-0010-0000-0000-000003000000}" name="Дедлайн" dataDxfId="38">
      <calculatedColumnFormula>_xlfn.IFNA(VLOOKUP(Типы_занятий[[#This Row],[№ сделки]],ДАННЫЕ!$A:$G,7,0),"")</calculatedColumnFormula>
    </tableColumn>
  </tableColumns>
  <tableStyleInfo name="Project Timeline" showFirstColumn="0" showLastColumn="0" showRowStripes="1" showColumnStripes="0"/>
  <extLst>
    <ext xmlns:x14="http://schemas.microsoft.com/office/spreadsheetml/2009/9/main" uri="{504A1905-F514-4f6f-8877-14C23A59335A}">
      <x14:table altText="Таблица типов занятий" altTextSummary="Эта таблица предназначена для ввода академических занятий и управления ими. Она содержит столбцы для типов занятий, времени их начала и конца и примечаний. Все введенные в таблицу занятия отображаются на временной шкале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6CB506-D33E-477C-9EEF-C1BF88ABFF24}" name="тблРасписание" displayName="тблРасписание" ref="B6:I14" totalsRowShown="0" headerRowDxfId="37" dataDxfId="36">
  <tableColumns count="8">
    <tableColumn id="1" xr3:uid="{028D0E72-09C2-439E-83C8-6C011BF63AA8}" name="ВРЕМЯ" dataDxfId="35"/>
    <tableColumn id="2" xr3:uid="{AEAEC1A3-65AE-4D0B-9EC3-91D6E6696401}" name="ПОНЕДЕЛЬНИК" dataDxfId="34"/>
    <tableColumn id="3" xr3:uid="{CBC8E11A-D4EF-4A7F-BCFE-25F74CBFE315}" name="ВТОРНИК" dataDxfId="33"/>
    <tableColumn id="4" xr3:uid="{E8F6339B-EE91-451B-B673-E94155BB2D51}" name="СРЕДА" dataDxfId="32"/>
    <tableColumn id="5" xr3:uid="{B3D19B36-381F-45F6-B13C-EEB39E015E4A}" name="ЧЕТВЕРГ" dataDxfId="31"/>
    <tableColumn id="6" xr3:uid="{A7F1785A-FB92-42B5-A0FB-CA135231AB17}" name="ПЯТНИЦА" dataDxfId="30"/>
    <tableColumn id="7" xr3:uid="{4427FBB3-467D-4EED-9BFA-8BAFA7DEC194}" name="СУББОТА" dataDxfId="29"/>
    <tableColumn id="8" xr3:uid="{76FEF937-B83B-4688-AAA1-AF2DFBAA9F50}" name="ВОСКРЕСЕНЬЕ" dataDxfId="28"/>
  </tableColumns>
  <tableStyleInfo name="Расписание на день" showFirstColumn="1" showLastColumn="0" showRowStripes="1" showColumnStripes="0"/>
  <extLst>
    <ext xmlns:x14="http://schemas.microsoft.com/office/spreadsheetml/2009/9/main" uri="{504A1905-F514-4f6f-8877-14C23A59335A}">
      <x14:table altText="Таблица расписания на отдельные дни" altTextSummary="В этой таблице на основе формул отображается расписание для указанного вверху человека. Введите дату, и будет отображена вся неделя, начиная с понедельника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3EE1B3-66D1-45C3-B3E1-062C0FDF2A9F}" name="Таблица3" displayName="Таблица3" ref="A1:G4" headerRowDxfId="25" dataDxfId="23" totalsRowDxfId="21" headerRowBorderDxfId="24" tableBorderDxfId="22">
  <autoFilter ref="A1:G4" xr:uid="{2834875A-24A4-4D0A-93B0-FB1285696D58}"/>
  <tableColumns count="7">
    <tableColumn id="1" xr3:uid="{4CBEB448-E730-4BD6-B129-187E1B6F6511}" name="НОМЕР ДОГОВОРА" totalsRowLabel="345" dataDxfId="20" totalsRowDxfId="19"/>
    <tableColumn id="2" xr3:uid="{EB841FC1-2DFA-4B16-BEFD-9D3CC3C143BF}" name="ДАТА ДОГОВОРА" dataDxfId="18" totalsRowDxfId="17"/>
    <tableColumn id="3" xr3:uid="{29EDB57D-CB41-4CE5-BB23-4D380FEA37B4}" name="ДНЕЙ" dataDxfId="16" totalsRowDxfId="15"/>
    <tableColumn id="4" xr3:uid="{9F63E4BF-16B9-413B-8FB4-5715BA4012CE}" name="ЧЕРТЕЖ" dataDxfId="14" totalsRowDxfId="13">
      <calculatedColumnFormula>WORKDAY(Таблица3[[#This Row],[ДАТА ДОГОВОРА]],IF(Таблица3[[#This Row],[ДНЕЙ]]&lt;26,3,5),$H$1:$H$15)</calculatedColumnFormula>
    </tableColumn>
    <tableColumn id="5" xr3:uid="{CCA0B3F3-08F4-4444-84DF-4825F244C19C}" name="ЗАКУПКА" dataDxfId="12" totalsRowDxfId="11">
      <calculatedColumnFormula>WORKDAY(Таблица3[[#This Row],[ДАТА ДОГОВОРА]],IF(Таблица3[[#This Row],[ДНЕЙ]]&lt;26,7,10),$H$1:$H$15)</calculatedColumnFormula>
    </tableColumn>
    <tableColumn id="6" xr3:uid="{ECE34539-FDA9-41E9-A3B5-5F1A48082896}" name="ФОРМИРОВАНИЕ ЗАКАЗА" dataDxfId="10" totalsRowDxfId="9">
      <calculatedColumnFormula>WORKDAY(Таблица3[[#This Row],[ДАТА ДОГОВОРА]],IF(Таблица3[[#This Row],[ДНЕЙ]]&lt;26,13,16),$H$1:$H$15)</calculatedColumnFormula>
    </tableColumn>
    <tableColumn id="7" xr3:uid="{C7B97837-4450-4C83-8FF2-00EFF66AC9AC}" name="МОНТАЖ" dataDxfId="8" totalsRowDxfId="7">
      <calculatedColumnFormula>WORKDAY(Таблица3[[#This Row],[ДАТА ДОГОВОРА]],Таблица3[[#This Row],[ДНЕЙ]],$H$1:$H$15)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ject Timeline">
      <a:dk1>
        <a:sysClr val="windowText" lastClr="000000"/>
      </a:dk1>
      <a:lt1>
        <a:sysClr val="window" lastClr="FFFFFF"/>
      </a:lt1>
      <a:dk2>
        <a:srgbClr val="37464D"/>
      </a:dk2>
      <a:lt2>
        <a:srgbClr val="F0ECEB"/>
      </a:lt2>
      <a:accent1>
        <a:srgbClr val="FE713B"/>
      </a:accent1>
      <a:accent2>
        <a:srgbClr val="0CA8C7"/>
      </a:accent2>
      <a:accent3>
        <a:srgbClr val="9BD174"/>
      </a:accent3>
      <a:accent4>
        <a:srgbClr val="8F6BA2"/>
      </a:accent4>
      <a:accent5>
        <a:srgbClr val="FFED56"/>
      </a:accent5>
      <a:accent6>
        <a:srgbClr val="E95877"/>
      </a:accent6>
      <a:hlink>
        <a:srgbClr val="47C2D9"/>
      </a:hlink>
      <a:folHlink>
        <a:srgbClr val="8F6BA2"/>
      </a:folHlink>
    </a:clrScheme>
    <a:fontScheme name="Project Timelin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/>
  </sheetPr>
  <dimension ref="A1:X42"/>
  <sheetViews>
    <sheetView showGridLines="0" view="pageBreakPreview" zoomScale="70" zoomScaleNormal="70" zoomScaleSheetLayoutView="70" workbookViewId="0">
      <pane ySplit="41" topLeftCell="A42" activePane="bottomLeft" state="frozen"/>
      <selection pane="bottomLeft" activeCell="D27" sqref="D27"/>
    </sheetView>
  </sheetViews>
  <sheetFormatPr defaultColWidth="9.109375" defaultRowHeight="17.25" customHeight="1" outlineLevelRow="1" x14ac:dyDescent="0.3"/>
  <cols>
    <col min="1" max="1" width="5.44140625" style="5" customWidth="1"/>
    <col min="2" max="2" width="4.6640625" style="5" hidden="1" customWidth="1"/>
    <col min="3" max="3" width="31" style="5" customWidth="1"/>
    <col min="4" max="4" width="19.21875" style="5" customWidth="1"/>
    <col min="5" max="5" width="18.44140625" style="5" customWidth="1"/>
    <col min="6" max="6" width="56.88671875" style="5" customWidth="1"/>
    <col min="7" max="7" width="5.5546875" style="5" customWidth="1"/>
    <col min="8" max="16384" width="9.109375" style="5"/>
  </cols>
  <sheetData>
    <row r="1" spans="1:24" s="4" customFormat="1" ht="47.25" customHeight="1" x14ac:dyDescent="0.3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ht="17.25" customHeight="1" x14ac:dyDescent="0.3">
      <c r="C2" s="6"/>
    </row>
    <row r="24" spans="2:6" ht="17.25" customHeight="1" thickBot="1" x14ac:dyDescent="0.35">
      <c r="C24" s="7"/>
      <c r="D24" s="7"/>
      <c r="E24" s="7"/>
      <c r="F24" s="7"/>
    </row>
    <row r="25" spans="2:6" ht="17.25" customHeight="1" thickTop="1" x14ac:dyDescent="0.3">
      <c r="C25" s="8"/>
      <c r="D25" s="8"/>
      <c r="E25" s="8"/>
      <c r="F25" s="8"/>
    </row>
    <row r="26" spans="2:6" ht="17.25" customHeight="1" x14ac:dyDescent="0.35">
      <c r="C26" s="14" t="s">
        <v>13</v>
      </c>
      <c r="D26" s="15">
        <v>43252</v>
      </c>
      <c r="E26" s="8"/>
      <c r="F26" s="8"/>
    </row>
    <row r="27" spans="2:6" ht="17.25" customHeight="1" x14ac:dyDescent="0.3">
      <c r="C27" s="8"/>
      <c r="D27" s="8"/>
      <c r="E27" s="8"/>
      <c r="F27" s="8"/>
    </row>
    <row r="28" spans="2:6" ht="17.25" hidden="1" customHeight="1" outlineLevel="1" x14ac:dyDescent="0.3">
      <c r="B28" s="9" t="s">
        <v>5</v>
      </c>
      <c r="C28" s="16" t="s">
        <v>14</v>
      </c>
      <c r="D28" s="10" t="s">
        <v>15</v>
      </c>
      <c r="E28" s="10" t="s">
        <v>16</v>
      </c>
    </row>
    <row r="29" spans="2:6" ht="17.25" hidden="1" customHeight="1" outlineLevel="1" x14ac:dyDescent="0.3">
      <c r="B29" s="9">
        <f t="shared" ref="B29:B34" si="0">N(B28)+1</f>
        <v>1</v>
      </c>
      <c r="C29" s="11">
        <f>ДАННЫЕ!A2</f>
        <v>123</v>
      </c>
      <c r="D29" s="12">
        <f>_xlfn.IFNA(VLOOKUP(Типы_занятий[[#This Row],[№ сделки]],ДАННЫЕ!$A:$G,2,0),"")</f>
        <v>43221</v>
      </c>
      <c r="E29" s="12">
        <f>_xlfn.IFNA(VLOOKUP(Типы_занятий[[#This Row],[№ сделки]],ДАННЫЕ!$A:$G,7,0),"")</f>
        <v>43259</v>
      </c>
    </row>
    <row r="30" spans="2:6" ht="17.25" hidden="1" customHeight="1" outlineLevel="1" x14ac:dyDescent="0.3">
      <c r="B30" s="9">
        <f t="shared" si="0"/>
        <v>2</v>
      </c>
      <c r="C30" s="11">
        <f>ДАННЫЕ!A3</f>
        <v>345</v>
      </c>
      <c r="D30" s="12">
        <f>_xlfn.IFNA(VLOOKUP(Типы_занятий[[#This Row],[№ сделки]],ДАННЫЕ!$A:$G,2,0),"")</f>
        <v>43222</v>
      </c>
      <c r="E30" s="12">
        <f>_xlfn.IFNA(VLOOKUP(Типы_занятий[[#This Row],[№ сделки]],ДАННЫЕ!$A:$G,7,0),"")</f>
        <v>43259</v>
      </c>
    </row>
    <row r="31" spans="2:6" ht="17.25" hidden="1" customHeight="1" outlineLevel="1" x14ac:dyDescent="0.3">
      <c r="B31" s="9">
        <f t="shared" si="0"/>
        <v>3</v>
      </c>
      <c r="C31" s="11">
        <f>ДАННЫЕ!A4</f>
        <v>145</v>
      </c>
      <c r="D31" s="12">
        <f>_xlfn.IFNA(VLOOKUP(Типы_занятий[[#This Row],[№ сделки]],ДАННЫЕ!$A:$G,2,0),"")</f>
        <v>43223</v>
      </c>
      <c r="E31" s="12">
        <f>_xlfn.IFNA(VLOOKUP(Типы_занятий[[#This Row],[№ сделки]],ДАННЫЕ!$A:$G,7,0),"")</f>
        <v>43264</v>
      </c>
    </row>
    <row r="32" spans="2:6" ht="17.25" hidden="1" customHeight="1" outlineLevel="1" x14ac:dyDescent="0.3">
      <c r="B32" s="9">
        <f t="shared" si="0"/>
        <v>4</v>
      </c>
      <c r="C32" s="11">
        <f>ДАННЫЕ!A5</f>
        <v>0</v>
      </c>
      <c r="D32" s="12" t="str">
        <f>_xlfn.IFNA(VLOOKUP(Типы_занятий[[#This Row],[№ сделки]],ДАННЫЕ!$A:$G,2,0),"")</f>
        <v/>
      </c>
      <c r="E32" s="12" t="str">
        <f>_xlfn.IFNA(VLOOKUP(Типы_занятий[[#This Row],[№ сделки]],ДАННЫЕ!$A:$G,7,0),"")</f>
        <v/>
      </c>
    </row>
    <row r="33" spans="2:5" ht="17.25" hidden="1" customHeight="1" outlineLevel="1" x14ac:dyDescent="0.3">
      <c r="B33" s="9">
        <f t="shared" si="0"/>
        <v>5</v>
      </c>
      <c r="C33" s="11">
        <f>ДАННЫЕ!A6</f>
        <v>0</v>
      </c>
      <c r="D33" s="12" t="str">
        <f>_xlfn.IFNA(VLOOKUP(Типы_занятий[[#This Row],[№ сделки]],ДАННЫЕ!$A:$G,2,0),"")</f>
        <v/>
      </c>
      <c r="E33" s="12" t="str">
        <f>_xlfn.IFNA(VLOOKUP(Типы_занятий[[#This Row],[№ сделки]],ДАННЫЕ!$A:$G,7,0),"")</f>
        <v/>
      </c>
    </row>
    <row r="34" spans="2:5" ht="17.25" hidden="1" customHeight="1" outlineLevel="1" x14ac:dyDescent="0.3">
      <c r="B34" s="9">
        <f t="shared" si="0"/>
        <v>6</v>
      </c>
      <c r="C34" s="11">
        <f>ДАННЫЕ!A7</f>
        <v>0</v>
      </c>
      <c r="D34" s="12" t="str">
        <f>_xlfn.IFNA(VLOOKUP(Типы_занятий[[#This Row],[№ сделки]],ДАННЫЕ!$A:$G,2,0),"")</f>
        <v/>
      </c>
      <c r="E34" s="12" t="str">
        <f>_xlfn.IFNA(VLOOKUP(Типы_занятий[[#This Row],[№ сделки]],ДАННЫЕ!$A:$G,7,0),"")</f>
        <v/>
      </c>
    </row>
    <row r="35" spans="2:5" ht="17.25" hidden="1" customHeight="1" outlineLevel="1" x14ac:dyDescent="0.3">
      <c r="B35" s="13">
        <f t="shared" ref="B35:B40" si="1">N(B34)+1</f>
        <v>7</v>
      </c>
      <c r="C35" s="11">
        <f>ДАННЫЕ!A8</f>
        <v>0</v>
      </c>
      <c r="D35" s="12" t="str">
        <f>_xlfn.IFNA(VLOOKUP(Типы_занятий[[#This Row],[№ сделки]],ДАННЫЕ!$A:$G,2,0),"")</f>
        <v/>
      </c>
      <c r="E35" s="12" t="str">
        <f>_xlfn.IFNA(VLOOKUP(Типы_занятий[[#This Row],[№ сделки]],ДАННЫЕ!$A:$G,7,0),"")</f>
        <v/>
      </c>
    </row>
    <row r="36" spans="2:5" ht="17.25" hidden="1" customHeight="1" outlineLevel="1" x14ac:dyDescent="0.3">
      <c r="B36" s="13">
        <f t="shared" si="1"/>
        <v>8</v>
      </c>
      <c r="C36" s="11">
        <f>ДАННЫЕ!A9</f>
        <v>0</v>
      </c>
      <c r="D36" s="12" t="str">
        <f>_xlfn.IFNA(VLOOKUP(Типы_занятий[[#This Row],[№ сделки]],ДАННЫЕ!$A:$G,2,0),"")</f>
        <v/>
      </c>
      <c r="E36" s="12" t="str">
        <f>_xlfn.IFNA(VLOOKUP(Типы_занятий[[#This Row],[№ сделки]],ДАННЫЕ!$A:$G,7,0),"")</f>
        <v/>
      </c>
    </row>
    <row r="37" spans="2:5" ht="17.25" hidden="1" customHeight="1" outlineLevel="1" x14ac:dyDescent="0.3">
      <c r="B37" s="13">
        <f t="shared" si="1"/>
        <v>9</v>
      </c>
      <c r="C37" s="11">
        <f>ДАННЫЕ!A10</f>
        <v>0</v>
      </c>
      <c r="D37" s="12" t="str">
        <f>_xlfn.IFNA(VLOOKUP(Типы_занятий[[#This Row],[№ сделки]],ДАННЫЕ!$A:$G,2,0),"")</f>
        <v/>
      </c>
      <c r="E37" s="12" t="str">
        <f>_xlfn.IFNA(VLOOKUP(Типы_занятий[[#This Row],[№ сделки]],ДАННЫЕ!$A:$G,7,0),"")</f>
        <v/>
      </c>
    </row>
    <row r="38" spans="2:5" ht="17.25" hidden="1" customHeight="1" outlineLevel="1" x14ac:dyDescent="0.3">
      <c r="B38" s="13">
        <f t="shared" si="1"/>
        <v>10</v>
      </c>
      <c r="C38" s="11">
        <f>ДАННЫЕ!A11</f>
        <v>0</v>
      </c>
      <c r="D38" s="12" t="str">
        <f>_xlfn.IFNA(VLOOKUP(Типы_занятий[[#This Row],[№ сделки]],ДАННЫЕ!$A:$G,2,0),"")</f>
        <v/>
      </c>
      <c r="E38" s="12" t="str">
        <f>_xlfn.IFNA(VLOOKUP(Типы_занятий[[#This Row],[№ сделки]],ДАННЫЕ!$A:$G,7,0),"")</f>
        <v/>
      </c>
    </row>
    <row r="39" spans="2:5" ht="17.25" hidden="1" customHeight="1" outlineLevel="1" x14ac:dyDescent="0.3">
      <c r="B39" s="13">
        <f t="shared" si="1"/>
        <v>11</v>
      </c>
      <c r="C39" s="11">
        <f>ДАННЫЕ!A12</f>
        <v>0</v>
      </c>
      <c r="D39" s="12" t="str">
        <f>_xlfn.IFNA(VLOOKUP(Типы_занятий[[#This Row],[№ сделки]],ДАННЫЕ!$A:$G,2,0),"")</f>
        <v/>
      </c>
      <c r="E39" s="12" t="str">
        <f>_xlfn.IFNA(VLOOKUP(Типы_занятий[[#This Row],[№ сделки]],ДАННЫЕ!$A:$G,7,0),"")</f>
        <v/>
      </c>
    </row>
    <row r="40" spans="2:5" ht="17.25" hidden="1" customHeight="1" outlineLevel="1" x14ac:dyDescent="0.3">
      <c r="B40" s="13">
        <f t="shared" si="1"/>
        <v>12</v>
      </c>
      <c r="C40" s="11">
        <f>ДАННЫЕ!A13</f>
        <v>0</v>
      </c>
      <c r="D40" s="12" t="str">
        <f>_xlfn.IFNA(VLOOKUP(Типы_занятий[[#This Row],[№ сделки]],ДАННЫЕ!$A:$G,2,0),"")</f>
        <v/>
      </c>
      <c r="E40" s="12" t="str">
        <f>_xlfn.IFNA(VLOOKUP(Типы_занятий[[#This Row],[№ сделки]],ДАННЫЕ!$A:$G,7,0),"")</f>
        <v/>
      </c>
    </row>
    <row r="41" spans="2:5" ht="17.25" hidden="1" customHeight="1" outlineLevel="1" x14ac:dyDescent="0.3"/>
    <row r="42" spans="2:5" ht="17.25" customHeight="1" collapsed="1" x14ac:dyDescent="0.3"/>
  </sheetData>
  <sheetProtection selectLockedCells="1"/>
  <printOptions horizontalCentered="1"/>
  <pageMargins left="0.25" right="0.25" top="0.5" bottom="0.5" header="0.3" footer="0.3"/>
  <pageSetup paperSize="9" fitToHeight="0" orientation="landscape" r:id="rId1"/>
  <rowBreaks count="2" manualBreakCount="2">
    <brk id="24" max="16383" man="1"/>
    <brk id="2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Полоса прокрутки">
              <controlPr defaultSize="0" autoPict="0" altText="Click the scroll bar to modify the project time frame shown on the Timeline Chart or enter the start date for the display of project activities in cell D20.">
                <anchor moveWithCells="1">
                  <from>
                    <xdr:col>4</xdr:col>
                    <xdr:colOff>45720</xdr:colOff>
                    <xdr:row>24</xdr:row>
                    <xdr:rowOff>213360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CDF5-DD1A-40C2-A0F2-CCE39574F36B}">
  <sheetPr>
    <tabColor theme="9"/>
  </sheetPr>
  <dimension ref="A1:I436"/>
  <sheetViews>
    <sheetView showGridLines="0" tabSelected="1" topLeftCell="C2" zoomScale="140" zoomScaleNormal="140" zoomScaleSheetLayoutView="140" workbookViewId="0">
      <pane ySplit="5" topLeftCell="A7" activePane="bottomLeft" state="frozen"/>
      <selection activeCell="C2" sqref="C2"/>
      <selection pane="bottomLeft" activeCell="G8" sqref="G8"/>
    </sheetView>
  </sheetViews>
  <sheetFormatPr defaultRowHeight="13.8" x14ac:dyDescent="0.3"/>
  <cols>
    <col min="1" max="1" width="1.5546875" style="17" hidden="1" customWidth="1"/>
    <col min="2" max="2" width="11" style="17" hidden="1" customWidth="1"/>
    <col min="3" max="3" width="22.33203125" style="17" customWidth="1"/>
    <col min="4" max="4" width="21" style="17" customWidth="1"/>
    <col min="5" max="5" width="20.44140625" style="17" customWidth="1"/>
    <col min="6" max="6" width="19.6640625" style="17" customWidth="1"/>
    <col min="7" max="7" width="20.33203125" style="17" customWidth="1"/>
    <col min="8" max="8" width="19.6640625" style="25" customWidth="1"/>
    <col min="9" max="9" width="20.109375" style="25" customWidth="1"/>
    <col min="10" max="16384" width="8.88671875" style="17"/>
  </cols>
  <sheetData>
    <row r="1" spans="1:9" ht="11.25" hidden="1" customHeight="1" x14ac:dyDescent="0.3">
      <c r="H1" s="18"/>
      <c r="I1" s="18"/>
    </row>
    <row r="2" spans="1:9" ht="15" customHeight="1" x14ac:dyDescent="0.3">
      <c r="A2" s="19"/>
      <c r="B2" s="72" t="s">
        <v>30</v>
      </c>
      <c r="C2" s="72"/>
      <c r="D2" s="72"/>
      <c r="E2" s="72"/>
      <c r="F2" s="70"/>
      <c r="G2" s="73" t="s">
        <v>18</v>
      </c>
      <c r="H2" s="74"/>
      <c r="I2" s="75"/>
    </row>
    <row r="3" spans="1:9" ht="20.25" customHeight="1" thickBot="1" x14ac:dyDescent="0.35">
      <c r="B3" s="72"/>
      <c r="C3" s="72"/>
      <c r="D3" s="72"/>
      <c r="E3" s="72"/>
      <c r="F3" s="71">
        <f ca="1">WEEKDAY(Неделя,1)</f>
        <v>7</v>
      </c>
      <c r="G3" s="76">
        <f ca="1">TODAY()</f>
        <v>43239</v>
      </c>
      <c r="H3" s="77"/>
      <c r="I3" s="78"/>
    </row>
    <row r="4" spans="1:9" s="20" customFormat="1" ht="27" hidden="1" customHeight="1" x14ac:dyDescent="0.2">
      <c r="C4" s="21" t="b">
        <f t="shared" ref="C4:I4" ca="1" si="0">$F$3=COLUMN(A$1)</f>
        <v>0</v>
      </c>
      <c r="D4" s="21" t="b">
        <f t="shared" ca="1" si="0"/>
        <v>0</v>
      </c>
      <c r="E4" s="21" t="b">
        <f t="shared" ca="1" si="0"/>
        <v>0</v>
      </c>
      <c r="F4" s="21" t="b">
        <f t="shared" ca="1" si="0"/>
        <v>0</v>
      </c>
      <c r="G4" s="21" t="b">
        <f t="shared" ca="1" si="0"/>
        <v>0</v>
      </c>
      <c r="H4" s="22" t="b">
        <f t="shared" ca="1" si="0"/>
        <v>0</v>
      </c>
      <c r="I4" s="22" t="b">
        <f t="shared" ca="1" si="0"/>
        <v>1</v>
      </c>
    </row>
    <row r="5" spans="1:9" s="20" customFormat="1" ht="15" customHeight="1" x14ac:dyDescent="0.2">
      <c r="C5" s="62">
        <f t="shared" ref="C5:I5" ca="1" si="1">COLUMN(A$1)-MATCH(TRUE,$C$4:$I$4,0)+Неделя+1</f>
        <v>43234</v>
      </c>
      <c r="D5" s="62">
        <f t="shared" ca="1" si="1"/>
        <v>43235</v>
      </c>
      <c r="E5" s="62">
        <f t="shared" ca="1" si="1"/>
        <v>43236</v>
      </c>
      <c r="F5" s="62">
        <f t="shared" ca="1" si="1"/>
        <v>43237</v>
      </c>
      <c r="G5" s="62">
        <f t="shared" ca="1" si="1"/>
        <v>43238</v>
      </c>
      <c r="H5" s="68">
        <f t="shared" ca="1" si="1"/>
        <v>43239</v>
      </c>
      <c r="I5" s="26">
        <f t="shared" ca="1" si="1"/>
        <v>43240</v>
      </c>
    </row>
    <row r="6" spans="1:9" ht="23.25" customHeight="1" thickBot="1" x14ac:dyDescent="0.4">
      <c r="B6" s="23" t="s">
        <v>19</v>
      </c>
      <c r="C6" s="63" t="s">
        <v>20</v>
      </c>
      <c r="D6" s="64" t="s">
        <v>21</v>
      </c>
      <c r="E6" s="65" t="s">
        <v>22</v>
      </c>
      <c r="F6" s="66" t="s">
        <v>23</v>
      </c>
      <c r="G6" s="67" t="s">
        <v>24</v>
      </c>
      <c r="H6" s="69" t="s">
        <v>25</v>
      </c>
      <c r="I6" s="49" t="s">
        <v>26</v>
      </c>
    </row>
    <row r="7" spans="1:9" ht="26.25" customHeight="1" x14ac:dyDescent="0.3">
      <c r="B7" s="24">
        <v>0.25</v>
      </c>
      <c r="C7" s="52"/>
      <c r="D7" s="53"/>
      <c r="E7" s="53"/>
      <c r="F7" s="52" t="s">
        <v>31</v>
      </c>
      <c r="G7" s="53" t="s">
        <v>37</v>
      </c>
      <c r="H7" s="54"/>
      <c r="I7" s="55"/>
    </row>
    <row r="8" spans="1:9" ht="26.25" customHeight="1" x14ac:dyDescent="0.3">
      <c r="B8" s="24">
        <v>0.29166666666666669</v>
      </c>
      <c r="C8" s="56"/>
      <c r="D8" s="50"/>
      <c r="E8" s="50"/>
      <c r="F8" s="56" t="s">
        <v>32</v>
      </c>
      <c r="G8" s="50"/>
      <c r="H8" s="51"/>
      <c r="I8" s="57"/>
    </row>
    <row r="9" spans="1:9" ht="26.25" customHeight="1" x14ac:dyDescent="0.3">
      <c r="B9" s="24">
        <v>0.33333333333333298</v>
      </c>
      <c r="C9" s="56"/>
      <c r="D9" s="50"/>
      <c r="E9" s="50"/>
      <c r="F9" s="56"/>
      <c r="G9" s="50"/>
      <c r="H9" s="51"/>
      <c r="I9" s="57"/>
    </row>
    <row r="10" spans="1:9" ht="26.25" customHeight="1" x14ac:dyDescent="0.3">
      <c r="B10" s="24">
        <v>0.375</v>
      </c>
      <c r="C10" s="56"/>
      <c r="D10" s="50"/>
      <c r="E10" s="50"/>
      <c r="F10" s="56"/>
      <c r="G10" s="50"/>
      <c r="H10" s="51"/>
      <c r="I10" s="57"/>
    </row>
    <row r="11" spans="1:9" ht="26.25" customHeight="1" x14ac:dyDescent="0.3">
      <c r="B11" s="24">
        <v>0.41666666666666702</v>
      </c>
      <c r="C11" s="56"/>
      <c r="D11" s="50"/>
      <c r="E11" s="50"/>
      <c r="F11" s="56"/>
      <c r="G11" s="50"/>
      <c r="H11" s="51"/>
      <c r="I11" s="57"/>
    </row>
    <row r="12" spans="1:9" ht="26.25" customHeight="1" x14ac:dyDescent="0.3">
      <c r="B12" s="24">
        <v>0.45833333333333298</v>
      </c>
      <c r="C12" s="56"/>
      <c r="D12" s="50"/>
      <c r="E12" s="50"/>
      <c r="F12" s="56"/>
      <c r="G12" s="50"/>
      <c r="H12" s="51"/>
      <c r="I12" s="57"/>
    </row>
    <row r="13" spans="1:9" ht="26.25" customHeight="1" x14ac:dyDescent="0.3">
      <c r="B13" s="24">
        <v>0.5</v>
      </c>
      <c r="C13" s="56"/>
      <c r="D13" s="50"/>
      <c r="E13" s="50"/>
      <c r="F13" s="56"/>
      <c r="G13" s="50"/>
      <c r="H13" s="51"/>
      <c r="I13" s="57"/>
    </row>
    <row r="14" spans="1:9" ht="26.25" customHeight="1" thickBot="1" x14ac:dyDescent="0.35">
      <c r="B14" s="24">
        <v>0.54166666666666696</v>
      </c>
      <c r="C14" s="58"/>
      <c r="D14" s="59"/>
      <c r="E14" s="59"/>
      <c r="F14" s="58"/>
      <c r="G14" s="59"/>
      <c r="H14" s="60"/>
      <c r="I14" s="61"/>
    </row>
    <row r="15" spans="1:9" ht="26.25" customHeight="1" x14ac:dyDescent="0.3">
      <c r="H15" s="17"/>
      <c r="I15" s="17"/>
    </row>
    <row r="16" spans="1:9" ht="26.25" customHeight="1" x14ac:dyDescent="0.3">
      <c r="H16" s="17"/>
      <c r="I16" s="17"/>
    </row>
    <row r="17" spans="8:9" ht="26.25" customHeight="1" x14ac:dyDescent="0.3">
      <c r="H17" s="17"/>
      <c r="I17" s="17"/>
    </row>
    <row r="18" spans="8:9" ht="26.25" customHeight="1" x14ac:dyDescent="0.3">
      <c r="H18" s="17"/>
      <c r="I18" s="17"/>
    </row>
    <row r="19" spans="8:9" ht="26.25" customHeight="1" x14ac:dyDescent="0.3">
      <c r="H19" s="17"/>
      <c r="I19" s="17"/>
    </row>
    <row r="20" spans="8:9" ht="26.25" customHeight="1" x14ac:dyDescent="0.3">
      <c r="H20" s="17"/>
      <c r="I20" s="17"/>
    </row>
    <row r="21" spans="8:9" ht="26.25" customHeight="1" x14ac:dyDescent="0.3">
      <c r="H21" s="17"/>
      <c r="I21" s="17"/>
    </row>
    <row r="22" spans="8:9" ht="26.25" customHeight="1" x14ac:dyDescent="0.3">
      <c r="H22" s="17"/>
      <c r="I22" s="17"/>
    </row>
    <row r="23" spans="8:9" ht="26.25" customHeight="1" x14ac:dyDescent="0.3">
      <c r="H23" s="17"/>
      <c r="I23" s="17"/>
    </row>
    <row r="24" spans="8:9" ht="26.25" customHeight="1" x14ac:dyDescent="0.3">
      <c r="H24" s="17"/>
      <c r="I24" s="17"/>
    </row>
    <row r="25" spans="8:9" ht="26.25" customHeight="1" x14ac:dyDescent="0.3">
      <c r="H25" s="17"/>
      <c r="I25" s="17"/>
    </row>
    <row r="26" spans="8:9" ht="26.25" customHeight="1" x14ac:dyDescent="0.3">
      <c r="H26" s="17"/>
      <c r="I26" s="17"/>
    </row>
    <row r="27" spans="8:9" ht="26.25" customHeight="1" x14ac:dyDescent="0.3">
      <c r="H27" s="17"/>
      <c r="I27" s="17"/>
    </row>
    <row r="28" spans="8:9" ht="26.25" customHeight="1" x14ac:dyDescent="0.3">
      <c r="H28" s="17"/>
      <c r="I28" s="17"/>
    </row>
    <row r="29" spans="8:9" ht="26.25" customHeight="1" x14ac:dyDescent="0.3">
      <c r="H29" s="17"/>
      <c r="I29" s="17"/>
    </row>
    <row r="30" spans="8:9" ht="26.25" customHeight="1" x14ac:dyDescent="0.3">
      <c r="H30" s="17"/>
      <c r="I30" s="17"/>
    </row>
    <row r="31" spans="8:9" ht="26.25" customHeight="1" x14ac:dyDescent="0.3">
      <c r="H31" s="17"/>
      <c r="I31" s="17"/>
    </row>
    <row r="32" spans="8:9" ht="26.25" customHeight="1" x14ac:dyDescent="0.3">
      <c r="H32" s="17"/>
      <c r="I32" s="17"/>
    </row>
    <row r="33" spans="8:9" ht="26.25" customHeight="1" x14ac:dyDescent="0.3">
      <c r="H33" s="17"/>
      <c r="I33" s="17"/>
    </row>
    <row r="34" spans="8:9" ht="26.25" customHeight="1" x14ac:dyDescent="0.3">
      <c r="H34" s="17"/>
      <c r="I34" s="17"/>
    </row>
    <row r="35" spans="8:9" ht="26.25" customHeight="1" x14ac:dyDescent="0.3">
      <c r="H35" s="17"/>
      <c r="I35" s="17"/>
    </row>
    <row r="36" spans="8:9" ht="26.25" customHeight="1" x14ac:dyDescent="0.3">
      <c r="H36" s="17"/>
      <c r="I36" s="17"/>
    </row>
    <row r="37" spans="8:9" ht="26.25" customHeight="1" x14ac:dyDescent="0.3">
      <c r="H37" s="17"/>
      <c r="I37" s="17"/>
    </row>
    <row r="38" spans="8:9" ht="26.25" customHeight="1" x14ac:dyDescent="0.3">
      <c r="H38" s="17"/>
      <c r="I38" s="17"/>
    </row>
    <row r="39" spans="8:9" ht="26.25" customHeight="1" x14ac:dyDescent="0.3">
      <c r="H39" s="17"/>
      <c r="I39" s="17"/>
    </row>
    <row r="40" spans="8:9" ht="26.25" customHeight="1" x14ac:dyDescent="0.3">
      <c r="H40" s="17"/>
      <c r="I40" s="17"/>
    </row>
    <row r="41" spans="8:9" ht="26.25" customHeight="1" x14ac:dyDescent="0.3">
      <c r="H41" s="17"/>
      <c r="I41" s="17"/>
    </row>
    <row r="42" spans="8:9" ht="26.25" customHeight="1" x14ac:dyDescent="0.3">
      <c r="H42" s="17"/>
      <c r="I42" s="17"/>
    </row>
    <row r="43" spans="8:9" ht="26.25" customHeight="1" x14ac:dyDescent="0.3">
      <c r="H43" s="17"/>
      <c r="I43" s="17"/>
    </row>
    <row r="44" spans="8:9" ht="26.25" customHeight="1" x14ac:dyDescent="0.3">
      <c r="H44" s="17"/>
      <c r="I44" s="17"/>
    </row>
    <row r="45" spans="8:9" ht="26.25" customHeight="1" x14ac:dyDescent="0.3">
      <c r="H45" s="17"/>
      <c r="I45" s="17"/>
    </row>
    <row r="46" spans="8:9" ht="26.25" customHeight="1" x14ac:dyDescent="0.3">
      <c r="H46" s="17"/>
      <c r="I46" s="17"/>
    </row>
    <row r="47" spans="8:9" ht="26.25" customHeight="1" x14ac:dyDescent="0.3">
      <c r="H47" s="17"/>
      <c r="I47" s="17"/>
    </row>
    <row r="48" spans="8:9" ht="26.25" customHeight="1" x14ac:dyDescent="0.3">
      <c r="H48" s="17"/>
      <c r="I48" s="17"/>
    </row>
    <row r="49" spans="8:9" ht="26.25" customHeight="1" x14ac:dyDescent="0.3">
      <c r="H49" s="17"/>
      <c r="I49" s="17"/>
    </row>
    <row r="50" spans="8:9" ht="26.25" customHeight="1" x14ac:dyDescent="0.3">
      <c r="H50" s="17"/>
      <c r="I50" s="17"/>
    </row>
    <row r="51" spans="8:9" ht="26.25" customHeight="1" x14ac:dyDescent="0.3">
      <c r="H51" s="17"/>
      <c r="I51" s="17"/>
    </row>
    <row r="52" spans="8:9" ht="26.25" customHeight="1" x14ac:dyDescent="0.3">
      <c r="H52" s="17"/>
      <c r="I52" s="17"/>
    </row>
    <row r="53" spans="8:9" ht="26.25" customHeight="1" x14ac:dyDescent="0.3">
      <c r="H53" s="17"/>
      <c r="I53" s="17"/>
    </row>
    <row r="54" spans="8:9" ht="26.25" customHeight="1" x14ac:dyDescent="0.3">
      <c r="H54" s="17"/>
      <c r="I54" s="17"/>
    </row>
    <row r="55" spans="8:9" ht="26.25" customHeight="1" x14ac:dyDescent="0.3">
      <c r="H55" s="17"/>
      <c r="I55" s="17"/>
    </row>
    <row r="56" spans="8:9" ht="26.25" customHeight="1" x14ac:dyDescent="0.3">
      <c r="H56" s="17"/>
      <c r="I56" s="17"/>
    </row>
    <row r="57" spans="8:9" ht="26.25" customHeight="1" x14ac:dyDescent="0.3">
      <c r="H57" s="17"/>
      <c r="I57" s="17"/>
    </row>
    <row r="58" spans="8:9" ht="26.25" customHeight="1" x14ac:dyDescent="0.3">
      <c r="H58" s="17"/>
      <c r="I58" s="17"/>
    </row>
    <row r="59" spans="8:9" ht="26.25" customHeight="1" x14ac:dyDescent="0.3">
      <c r="H59" s="17"/>
      <c r="I59" s="17"/>
    </row>
    <row r="60" spans="8:9" ht="26.25" customHeight="1" x14ac:dyDescent="0.3">
      <c r="H60" s="17"/>
      <c r="I60" s="17"/>
    </row>
    <row r="61" spans="8:9" ht="26.25" customHeight="1" x14ac:dyDescent="0.3">
      <c r="H61" s="17"/>
      <c r="I61" s="17"/>
    </row>
    <row r="62" spans="8:9" ht="26.25" customHeight="1" x14ac:dyDescent="0.3">
      <c r="H62" s="17"/>
      <c r="I62" s="17"/>
    </row>
    <row r="63" spans="8:9" ht="26.25" customHeight="1" x14ac:dyDescent="0.3">
      <c r="H63" s="17"/>
      <c r="I63" s="17"/>
    </row>
    <row r="64" spans="8:9" ht="26.25" customHeight="1" x14ac:dyDescent="0.3">
      <c r="H64" s="17"/>
      <c r="I64" s="17"/>
    </row>
    <row r="65" spans="8:9" ht="26.25" customHeight="1" x14ac:dyDescent="0.3">
      <c r="H65" s="17"/>
      <c r="I65" s="17"/>
    </row>
    <row r="66" spans="8:9" ht="26.25" customHeight="1" x14ac:dyDescent="0.3">
      <c r="H66" s="17"/>
      <c r="I66" s="17"/>
    </row>
    <row r="67" spans="8:9" ht="26.25" customHeight="1" x14ac:dyDescent="0.3">
      <c r="H67" s="17"/>
      <c r="I67" s="17"/>
    </row>
    <row r="68" spans="8:9" ht="26.25" customHeight="1" x14ac:dyDescent="0.3">
      <c r="H68" s="17"/>
      <c r="I68" s="17"/>
    </row>
    <row r="69" spans="8:9" ht="26.25" customHeight="1" x14ac:dyDescent="0.3">
      <c r="H69" s="17"/>
      <c r="I69" s="17"/>
    </row>
    <row r="70" spans="8:9" ht="26.25" customHeight="1" x14ac:dyDescent="0.3">
      <c r="H70" s="17"/>
      <c r="I70" s="17"/>
    </row>
    <row r="71" spans="8:9" ht="26.25" customHeight="1" x14ac:dyDescent="0.3">
      <c r="H71" s="17"/>
      <c r="I71" s="17"/>
    </row>
    <row r="72" spans="8:9" ht="26.25" customHeight="1" x14ac:dyDescent="0.3">
      <c r="H72" s="17"/>
      <c r="I72" s="17"/>
    </row>
    <row r="73" spans="8:9" ht="26.25" customHeight="1" x14ac:dyDescent="0.3">
      <c r="H73" s="17"/>
      <c r="I73" s="17"/>
    </row>
    <row r="74" spans="8:9" ht="26.25" customHeight="1" x14ac:dyDescent="0.3">
      <c r="H74" s="17"/>
      <c r="I74" s="17"/>
    </row>
    <row r="75" spans="8:9" ht="26.25" customHeight="1" x14ac:dyDescent="0.3">
      <c r="H75" s="17"/>
      <c r="I75" s="17"/>
    </row>
    <row r="76" spans="8:9" ht="26.25" customHeight="1" x14ac:dyDescent="0.3">
      <c r="H76" s="17"/>
      <c r="I76" s="17"/>
    </row>
    <row r="77" spans="8:9" ht="26.25" customHeight="1" x14ac:dyDescent="0.3">
      <c r="H77" s="17"/>
      <c r="I77" s="17"/>
    </row>
    <row r="78" spans="8:9" ht="26.25" customHeight="1" x14ac:dyDescent="0.3">
      <c r="H78" s="17"/>
      <c r="I78" s="17"/>
    </row>
    <row r="79" spans="8:9" ht="26.25" customHeight="1" x14ac:dyDescent="0.3">
      <c r="H79" s="17"/>
      <c r="I79" s="17"/>
    </row>
    <row r="80" spans="8:9" ht="26.25" customHeight="1" x14ac:dyDescent="0.3">
      <c r="H80" s="17"/>
      <c r="I80" s="17"/>
    </row>
    <row r="81" spans="8:9" ht="26.25" customHeight="1" x14ac:dyDescent="0.3">
      <c r="H81" s="17"/>
      <c r="I81" s="17"/>
    </row>
    <row r="82" spans="8:9" ht="26.25" customHeight="1" x14ac:dyDescent="0.3">
      <c r="H82" s="17"/>
      <c r="I82" s="17"/>
    </row>
    <row r="83" spans="8:9" ht="26.25" customHeight="1" x14ac:dyDescent="0.3">
      <c r="H83" s="17"/>
      <c r="I83" s="17"/>
    </row>
    <row r="84" spans="8:9" ht="26.25" customHeight="1" x14ac:dyDescent="0.3">
      <c r="H84" s="17"/>
      <c r="I84" s="17"/>
    </row>
    <row r="85" spans="8:9" ht="26.25" customHeight="1" x14ac:dyDescent="0.3">
      <c r="H85" s="17"/>
      <c r="I85" s="17"/>
    </row>
    <row r="86" spans="8:9" ht="26.25" customHeight="1" x14ac:dyDescent="0.3">
      <c r="H86" s="17"/>
      <c r="I86" s="17"/>
    </row>
    <row r="87" spans="8:9" ht="26.25" customHeight="1" x14ac:dyDescent="0.3">
      <c r="H87" s="17"/>
      <c r="I87" s="17"/>
    </row>
    <row r="88" spans="8:9" ht="26.25" customHeight="1" x14ac:dyDescent="0.3">
      <c r="H88" s="17"/>
      <c r="I88" s="17"/>
    </row>
    <row r="89" spans="8:9" ht="26.25" customHeight="1" x14ac:dyDescent="0.3">
      <c r="H89" s="17"/>
      <c r="I89" s="17"/>
    </row>
    <row r="90" spans="8:9" ht="26.25" customHeight="1" x14ac:dyDescent="0.3">
      <c r="H90" s="17"/>
      <c r="I90" s="17"/>
    </row>
    <row r="91" spans="8:9" ht="26.25" customHeight="1" x14ac:dyDescent="0.3">
      <c r="H91" s="17"/>
      <c r="I91" s="17"/>
    </row>
    <row r="92" spans="8:9" ht="26.25" customHeight="1" x14ac:dyDescent="0.3">
      <c r="H92" s="17"/>
      <c r="I92" s="17"/>
    </row>
    <row r="93" spans="8:9" ht="26.25" customHeight="1" x14ac:dyDescent="0.3">
      <c r="H93" s="17"/>
      <c r="I93" s="17"/>
    </row>
    <row r="94" spans="8:9" ht="26.25" customHeight="1" x14ac:dyDescent="0.3">
      <c r="H94" s="17"/>
      <c r="I94" s="17"/>
    </row>
    <row r="95" spans="8:9" ht="26.25" customHeight="1" x14ac:dyDescent="0.3">
      <c r="H95" s="17"/>
      <c r="I95" s="17"/>
    </row>
    <row r="96" spans="8:9" ht="26.25" customHeight="1" x14ac:dyDescent="0.3">
      <c r="H96" s="17"/>
      <c r="I96" s="17"/>
    </row>
    <row r="97" spans="8:9" ht="26.25" customHeight="1" x14ac:dyDescent="0.3">
      <c r="H97" s="17"/>
      <c r="I97" s="17"/>
    </row>
    <row r="98" spans="8:9" ht="26.25" customHeight="1" x14ac:dyDescent="0.3">
      <c r="H98" s="17"/>
      <c r="I98" s="17"/>
    </row>
    <row r="99" spans="8:9" ht="26.25" customHeight="1" x14ac:dyDescent="0.3">
      <c r="H99" s="17"/>
      <c r="I99" s="17"/>
    </row>
    <row r="100" spans="8:9" ht="26.25" customHeight="1" x14ac:dyDescent="0.3">
      <c r="H100" s="17"/>
      <c r="I100" s="17"/>
    </row>
    <row r="101" spans="8:9" ht="26.25" customHeight="1" x14ac:dyDescent="0.3">
      <c r="H101" s="17"/>
      <c r="I101" s="17"/>
    </row>
    <row r="102" spans="8:9" ht="26.25" customHeight="1" x14ac:dyDescent="0.3">
      <c r="H102" s="17"/>
      <c r="I102" s="17"/>
    </row>
    <row r="103" spans="8:9" ht="26.25" customHeight="1" x14ac:dyDescent="0.3">
      <c r="H103" s="17"/>
      <c r="I103" s="17"/>
    </row>
    <row r="104" spans="8:9" ht="26.25" customHeight="1" x14ac:dyDescent="0.3">
      <c r="H104" s="17"/>
      <c r="I104" s="17"/>
    </row>
    <row r="105" spans="8:9" ht="26.25" customHeight="1" x14ac:dyDescent="0.3">
      <c r="H105" s="17"/>
      <c r="I105" s="17"/>
    </row>
    <row r="106" spans="8:9" ht="26.25" customHeight="1" x14ac:dyDescent="0.3">
      <c r="H106" s="17"/>
      <c r="I106" s="17"/>
    </row>
    <row r="107" spans="8:9" ht="26.25" customHeight="1" x14ac:dyDescent="0.3">
      <c r="H107" s="17"/>
      <c r="I107" s="17"/>
    </row>
    <row r="108" spans="8:9" ht="26.25" customHeight="1" x14ac:dyDescent="0.3">
      <c r="H108" s="17"/>
      <c r="I108" s="17"/>
    </row>
    <row r="109" spans="8:9" ht="26.25" customHeight="1" x14ac:dyDescent="0.3">
      <c r="H109" s="17"/>
      <c r="I109" s="17"/>
    </row>
    <row r="110" spans="8:9" ht="26.25" customHeight="1" x14ac:dyDescent="0.3">
      <c r="H110" s="17"/>
      <c r="I110" s="17"/>
    </row>
    <row r="111" spans="8:9" ht="26.25" customHeight="1" x14ac:dyDescent="0.3">
      <c r="H111" s="17"/>
      <c r="I111" s="17"/>
    </row>
    <row r="112" spans="8:9" ht="26.25" customHeight="1" x14ac:dyDescent="0.3">
      <c r="H112" s="17"/>
      <c r="I112" s="17"/>
    </row>
    <row r="113" spans="8:9" ht="26.25" customHeight="1" x14ac:dyDescent="0.3">
      <c r="H113" s="17"/>
      <c r="I113" s="17"/>
    </row>
    <row r="114" spans="8:9" ht="26.25" customHeight="1" x14ac:dyDescent="0.3">
      <c r="H114" s="17"/>
      <c r="I114" s="17"/>
    </row>
    <row r="115" spans="8:9" ht="26.25" customHeight="1" x14ac:dyDescent="0.3">
      <c r="H115" s="17"/>
      <c r="I115" s="17"/>
    </row>
    <row r="116" spans="8:9" ht="26.25" customHeight="1" x14ac:dyDescent="0.3">
      <c r="H116" s="17"/>
      <c r="I116" s="17"/>
    </row>
    <row r="117" spans="8:9" ht="26.25" customHeight="1" x14ac:dyDescent="0.3">
      <c r="H117" s="17"/>
      <c r="I117" s="17"/>
    </row>
    <row r="118" spans="8:9" ht="26.25" customHeight="1" x14ac:dyDescent="0.3">
      <c r="H118" s="17"/>
      <c r="I118" s="17"/>
    </row>
    <row r="119" spans="8:9" ht="26.25" customHeight="1" x14ac:dyDescent="0.3">
      <c r="H119" s="17"/>
      <c r="I119" s="17"/>
    </row>
    <row r="120" spans="8:9" ht="26.25" customHeight="1" x14ac:dyDescent="0.3">
      <c r="H120" s="17"/>
      <c r="I120" s="17"/>
    </row>
    <row r="121" spans="8:9" ht="26.25" customHeight="1" x14ac:dyDescent="0.3">
      <c r="H121" s="17"/>
      <c r="I121" s="17"/>
    </row>
    <row r="122" spans="8:9" ht="26.25" customHeight="1" x14ac:dyDescent="0.3">
      <c r="H122" s="17"/>
      <c r="I122" s="17"/>
    </row>
    <row r="123" spans="8:9" ht="26.25" customHeight="1" x14ac:dyDescent="0.3">
      <c r="H123" s="17"/>
      <c r="I123" s="17"/>
    </row>
    <row r="124" spans="8:9" ht="26.25" customHeight="1" x14ac:dyDescent="0.3">
      <c r="H124" s="17"/>
      <c r="I124" s="17"/>
    </row>
    <row r="125" spans="8:9" ht="26.25" customHeight="1" x14ac:dyDescent="0.3">
      <c r="H125" s="17"/>
      <c r="I125" s="17"/>
    </row>
    <row r="126" spans="8:9" ht="26.25" customHeight="1" x14ac:dyDescent="0.3">
      <c r="H126" s="17"/>
      <c r="I126" s="17"/>
    </row>
    <row r="127" spans="8:9" ht="26.25" customHeight="1" x14ac:dyDescent="0.3">
      <c r="H127" s="17"/>
      <c r="I127" s="17"/>
    </row>
    <row r="128" spans="8:9" ht="26.25" customHeight="1" x14ac:dyDescent="0.3">
      <c r="H128" s="17"/>
      <c r="I128" s="17"/>
    </row>
    <row r="129" spans="8:9" ht="26.25" customHeight="1" x14ac:dyDescent="0.3">
      <c r="H129" s="17"/>
      <c r="I129" s="17"/>
    </row>
    <row r="130" spans="8:9" ht="26.25" customHeight="1" x14ac:dyDescent="0.3">
      <c r="H130" s="17"/>
      <c r="I130" s="17"/>
    </row>
    <row r="131" spans="8:9" ht="26.25" customHeight="1" x14ac:dyDescent="0.3">
      <c r="H131" s="17"/>
      <c r="I131" s="17"/>
    </row>
    <row r="132" spans="8:9" ht="26.25" customHeight="1" x14ac:dyDescent="0.3">
      <c r="H132" s="17"/>
      <c r="I132" s="17"/>
    </row>
    <row r="133" spans="8:9" ht="26.25" customHeight="1" x14ac:dyDescent="0.3">
      <c r="H133" s="17"/>
      <c r="I133" s="17"/>
    </row>
    <row r="134" spans="8:9" ht="26.25" customHeight="1" x14ac:dyDescent="0.3">
      <c r="H134" s="17"/>
      <c r="I134" s="17"/>
    </row>
    <row r="135" spans="8:9" ht="26.25" customHeight="1" x14ac:dyDescent="0.3">
      <c r="H135" s="17"/>
      <c r="I135" s="17"/>
    </row>
    <row r="136" spans="8:9" ht="26.25" customHeight="1" x14ac:dyDescent="0.3">
      <c r="H136" s="17"/>
      <c r="I136" s="17"/>
    </row>
    <row r="137" spans="8:9" ht="26.25" customHeight="1" x14ac:dyDescent="0.3">
      <c r="H137" s="17"/>
      <c r="I137" s="17"/>
    </row>
    <row r="138" spans="8:9" ht="26.25" customHeight="1" x14ac:dyDescent="0.3">
      <c r="H138" s="17"/>
      <c r="I138" s="17"/>
    </row>
    <row r="139" spans="8:9" ht="26.25" customHeight="1" x14ac:dyDescent="0.3">
      <c r="H139" s="17"/>
      <c r="I139" s="17"/>
    </row>
    <row r="140" spans="8:9" ht="26.25" customHeight="1" x14ac:dyDescent="0.3">
      <c r="H140" s="17"/>
      <c r="I140" s="17"/>
    </row>
    <row r="141" spans="8:9" ht="26.25" customHeight="1" x14ac:dyDescent="0.3">
      <c r="H141" s="17"/>
      <c r="I141" s="17"/>
    </row>
    <row r="142" spans="8:9" ht="26.25" customHeight="1" x14ac:dyDescent="0.3">
      <c r="H142" s="17"/>
      <c r="I142" s="17"/>
    </row>
    <row r="143" spans="8:9" ht="26.25" customHeight="1" x14ac:dyDescent="0.3">
      <c r="H143" s="17"/>
      <c r="I143" s="17"/>
    </row>
    <row r="144" spans="8:9" ht="26.25" customHeight="1" x14ac:dyDescent="0.3">
      <c r="H144" s="17"/>
      <c r="I144" s="17"/>
    </row>
    <row r="145" spans="8:9" ht="26.25" customHeight="1" x14ac:dyDescent="0.3">
      <c r="H145" s="17"/>
      <c r="I145" s="17"/>
    </row>
    <row r="146" spans="8:9" ht="26.25" customHeight="1" x14ac:dyDescent="0.3">
      <c r="H146" s="17"/>
      <c r="I146" s="17"/>
    </row>
    <row r="147" spans="8:9" ht="26.25" customHeight="1" x14ac:dyDescent="0.3">
      <c r="H147" s="17"/>
      <c r="I147" s="17"/>
    </row>
    <row r="148" spans="8:9" ht="26.25" customHeight="1" x14ac:dyDescent="0.3">
      <c r="H148" s="17"/>
      <c r="I148" s="17"/>
    </row>
    <row r="149" spans="8:9" ht="26.25" customHeight="1" x14ac:dyDescent="0.3">
      <c r="H149" s="17"/>
      <c r="I149" s="17"/>
    </row>
    <row r="150" spans="8:9" ht="26.25" customHeight="1" x14ac:dyDescent="0.3">
      <c r="H150" s="17"/>
      <c r="I150" s="17"/>
    </row>
    <row r="151" spans="8:9" ht="26.25" customHeight="1" x14ac:dyDescent="0.3">
      <c r="H151" s="17"/>
      <c r="I151" s="17"/>
    </row>
    <row r="152" spans="8:9" ht="26.25" customHeight="1" x14ac:dyDescent="0.3">
      <c r="H152" s="17"/>
      <c r="I152" s="17"/>
    </row>
    <row r="153" spans="8:9" ht="26.25" customHeight="1" x14ac:dyDescent="0.3">
      <c r="H153" s="17"/>
      <c r="I153" s="17"/>
    </row>
    <row r="154" spans="8:9" ht="26.25" customHeight="1" x14ac:dyDescent="0.3">
      <c r="H154" s="17"/>
      <c r="I154" s="17"/>
    </row>
    <row r="155" spans="8:9" ht="26.25" customHeight="1" x14ac:dyDescent="0.3">
      <c r="H155" s="17"/>
      <c r="I155" s="17"/>
    </row>
    <row r="156" spans="8:9" ht="26.25" customHeight="1" x14ac:dyDescent="0.3">
      <c r="H156" s="17"/>
      <c r="I156" s="17"/>
    </row>
    <row r="157" spans="8:9" ht="26.25" customHeight="1" x14ac:dyDescent="0.3">
      <c r="H157" s="17"/>
      <c r="I157" s="17"/>
    </row>
    <row r="158" spans="8:9" ht="26.25" customHeight="1" x14ac:dyDescent="0.3">
      <c r="H158" s="17"/>
      <c r="I158" s="17"/>
    </row>
    <row r="159" spans="8:9" ht="26.25" customHeight="1" x14ac:dyDescent="0.3">
      <c r="H159" s="17"/>
      <c r="I159" s="17"/>
    </row>
    <row r="160" spans="8:9" ht="26.25" customHeight="1" x14ac:dyDescent="0.3">
      <c r="H160" s="17"/>
      <c r="I160" s="17"/>
    </row>
    <row r="161" spans="8:9" ht="26.25" customHeight="1" x14ac:dyDescent="0.3">
      <c r="H161" s="17"/>
      <c r="I161" s="17"/>
    </row>
    <row r="162" spans="8:9" ht="26.25" customHeight="1" x14ac:dyDescent="0.3">
      <c r="H162" s="17"/>
      <c r="I162" s="17"/>
    </row>
    <row r="163" spans="8:9" ht="26.25" customHeight="1" x14ac:dyDescent="0.3">
      <c r="H163" s="17"/>
      <c r="I163" s="17"/>
    </row>
    <row r="164" spans="8:9" ht="26.25" customHeight="1" x14ac:dyDescent="0.3">
      <c r="H164" s="17"/>
      <c r="I164" s="17"/>
    </row>
    <row r="165" spans="8:9" ht="26.25" customHeight="1" x14ac:dyDescent="0.3">
      <c r="H165" s="17"/>
      <c r="I165" s="17"/>
    </row>
    <row r="166" spans="8:9" ht="26.25" customHeight="1" x14ac:dyDescent="0.3">
      <c r="H166" s="17"/>
      <c r="I166" s="17"/>
    </row>
    <row r="167" spans="8:9" ht="26.25" customHeight="1" x14ac:dyDescent="0.3">
      <c r="H167" s="17"/>
      <c r="I167" s="17"/>
    </row>
    <row r="168" spans="8:9" ht="26.25" customHeight="1" x14ac:dyDescent="0.3">
      <c r="H168" s="17"/>
      <c r="I168" s="17"/>
    </row>
    <row r="169" spans="8:9" ht="26.25" customHeight="1" x14ac:dyDescent="0.3">
      <c r="H169" s="17"/>
      <c r="I169" s="17"/>
    </row>
    <row r="170" spans="8:9" ht="26.25" customHeight="1" x14ac:dyDescent="0.3">
      <c r="H170" s="17"/>
      <c r="I170" s="17"/>
    </row>
    <row r="171" spans="8:9" ht="26.25" customHeight="1" x14ac:dyDescent="0.3">
      <c r="H171" s="17"/>
      <c r="I171" s="17"/>
    </row>
    <row r="172" spans="8:9" ht="26.25" customHeight="1" x14ac:dyDescent="0.3">
      <c r="H172" s="17"/>
      <c r="I172" s="17"/>
    </row>
    <row r="173" spans="8:9" ht="26.25" customHeight="1" x14ac:dyDescent="0.3">
      <c r="H173" s="17"/>
      <c r="I173" s="17"/>
    </row>
    <row r="174" spans="8:9" ht="26.25" customHeight="1" x14ac:dyDescent="0.3">
      <c r="H174" s="17"/>
      <c r="I174" s="17"/>
    </row>
    <row r="175" spans="8:9" ht="26.25" customHeight="1" x14ac:dyDescent="0.3">
      <c r="H175" s="17"/>
      <c r="I175" s="17"/>
    </row>
    <row r="176" spans="8:9" ht="26.25" customHeight="1" x14ac:dyDescent="0.3">
      <c r="H176" s="17"/>
      <c r="I176" s="17"/>
    </row>
    <row r="177" spans="8:9" ht="26.25" customHeight="1" x14ac:dyDescent="0.3">
      <c r="H177" s="17"/>
      <c r="I177" s="17"/>
    </row>
    <row r="178" spans="8:9" ht="26.25" customHeight="1" x14ac:dyDescent="0.3">
      <c r="H178" s="17"/>
      <c r="I178" s="17"/>
    </row>
    <row r="179" spans="8:9" ht="26.25" customHeight="1" x14ac:dyDescent="0.3">
      <c r="H179" s="17"/>
      <c r="I179" s="17"/>
    </row>
    <row r="180" spans="8:9" ht="26.25" customHeight="1" x14ac:dyDescent="0.3">
      <c r="H180" s="17"/>
      <c r="I180" s="17"/>
    </row>
    <row r="181" spans="8:9" ht="26.25" customHeight="1" x14ac:dyDescent="0.3">
      <c r="H181" s="17"/>
      <c r="I181" s="17"/>
    </row>
    <row r="182" spans="8:9" ht="26.25" customHeight="1" x14ac:dyDescent="0.3">
      <c r="H182" s="17"/>
      <c r="I182" s="17"/>
    </row>
    <row r="183" spans="8:9" ht="26.25" customHeight="1" x14ac:dyDescent="0.3">
      <c r="H183" s="17"/>
      <c r="I183" s="17"/>
    </row>
    <row r="184" spans="8:9" ht="26.25" customHeight="1" x14ac:dyDescent="0.3">
      <c r="H184" s="17"/>
      <c r="I184" s="17"/>
    </row>
    <row r="185" spans="8:9" ht="26.25" customHeight="1" x14ac:dyDescent="0.3">
      <c r="H185" s="17"/>
      <c r="I185" s="17"/>
    </row>
    <row r="186" spans="8:9" ht="26.25" customHeight="1" x14ac:dyDescent="0.3">
      <c r="H186" s="17"/>
      <c r="I186" s="17"/>
    </row>
    <row r="187" spans="8:9" ht="26.25" customHeight="1" x14ac:dyDescent="0.3">
      <c r="H187" s="17"/>
      <c r="I187" s="17"/>
    </row>
    <row r="188" spans="8:9" ht="26.25" customHeight="1" x14ac:dyDescent="0.3">
      <c r="H188" s="17"/>
      <c r="I188" s="17"/>
    </row>
    <row r="189" spans="8:9" ht="26.25" customHeight="1" x14ac:dyDescent="0.3">
      <c r="H189" s="17"/>
      <c r="I189" s="17"/>
    </row>
    <row r="190" spans="8:9" ht="26.25" customHeight="1" x14ac:dyDescent="0.3">
      <c r="H190" s="17"/>
      <c r="I190" s="17"/>
    </row>
    <row r="191" spans="8:9" ht="26.25" customHeight="1" x14ac:dyDescent="0.3">
      <c r="H191" s="17"/>
      <c r="I191" s="17"/>
    </row>
    <row r="192" spans="8:9" ht="26.25" customHeight="1" x14ac:dyDescent="0.3">
      <c r="H192" s="17"/>
      <c r="I192" s="17"/>
    </row>
    <row r="193" spans="8:9" ht="26.25" customHeight="1" x14ac:dyDescent="0.3">
      <c r="H193" s="17"/>
      <c r="I193" s="17"/>
    </row>
    <row r="194" spans="8:9" ht="26.25" customHeight="1" x14ac:dyDescent="0.3">
      <c r="H194" s="17"/>
      <c r="I194" s="17"/>
    </row>
    <row r="195" spans="8:9" ht="26.25" customHeight="1" x14ac:dyDescent="0.3">
      <c r="H195" s="17"/>
      <c r="I195" s="17"/>
    </row>
    <row r="196" spans="8:9" ht="26.25" customHeight="1" x14ac:dyDescent="0.3">
      <c r="H196" s="17"/>
      <c r="I196" s="17"/>
    </row>
    <row r="197" spans="8:9" ht="26.25" customHeight="1" x14ac:dyDescent="0.3">
      <c r="H197" s="17"/>
      <c r="I197" s="17"/>
    </row>
    <row r="198" spans="8:9" ht="26.25" customHeight="1" x14ac:dyDescent="0.3">
      <c r="H198" s="17"/>
      <c r="I198" s="17"/>
    </row>
    <row r="199" spans="8:9" ht="26.25" customHeight="1" x14ac:dyDescent="0.3">
      <c r="H199" s="17"/>
      <c r="I199" s="17"/>
    </row>
    <row r="200" spans="8:9" ht="26.25" customHeight="1" x14ac:dyDescent="0.3">
      <c r="H200" s="17"/>
      <c r="I200" s="17"/>
    </row>
    <row r="201" spans="8:9" ht="26.25" customHeight="1" x14ac:dyDescent="0.3">
      <c r="H201" s="17"/>
      <c r="I201" s="17"/>
    </row>
    <row r="202" spans="8:9" ht="26.25" customHeight="1" x14ac:dyDescent="0.3">
      <c r="H202" s="17"/>
      <c r="I202" s="17"/>
    </row>
    <row r="203" spans="8:9" ht="26.25" customHeight="1" x14ac:dyDescent="0.3">
      <c r="H203" s="17"/>
      <c r="I203" s="17"/>
    </row>
    <row r="204" spans="8:9" ht="26.25" customHeight="1" x14ac:dyDescent="0.3">
      <c r="H204" s="17"/>
      <c r="I204" s="17"/>
    </row>
    <row r="205" spans="8:9" ht="26.25" customHeight="1" x14ac:dyDescent="0.3">
      <c r="H205" s="17"/>
      <c r="I205" s="17"/>
    </row>
    <row r="206" spans="8:9" ht="26.25" customHeight="1" x14ac:dyDescent="0.3">
      <c r="H206" s="17"/>
      <c r="I206" s="17"/>
    </row>
    <row r="207" spans="8:9" ht="26.25" customHeight="1" x14ac:dyDescent="0.3">
      <c r="H207" s="17"/>
      <c r="I207" s="17"/>
    </row>
    <row r="208" spans="8:9" ht="26.25" customHeight="1" x14ac:dyDescent="0.3">
      <c r="H208" s="17"/>
      <c r="I208" s="17"/>
    </row>
    <row r="209" spans="8:9" ht="26.25" customHeight="1" x14ac:dyDescent="0.3">
      <c r="H209" s="17"/>
      <c r="I209" s="17"/>
    </row>
    <row r="210" spans="8:9" ht="26.25" customHeight="1" x14ac:dyDescent="0.3">
      <c r="H210" s="17"/>
      <c r="I210" s="17"/>
    </row>
    <row r="211" spans="8:9" ht="26.25" customHeight="1" x14ac:dyDescent="0.3">
      <c r="H211" s="17"/>
      <c r="I211" s="17"/>
    </row>
    <row r="212" spans="8:9" ht="26.25" customHeight="1" x14ac:dyDescent="0.3">
      <c r="H212" s="17"/>
      <c r="I212" s="17"/>
    </row>
    <row r="213" spans="8:9" ht="26.25" customHeight="1" x14ac:dyDescent="0.3">
      <c r="H213" s="17"/>
      <c r="I213" s="17"/>
    </row>
    <row r="214" spans="8:9" ht="26.25" customHeight="1" x14ac:dyDescent="0.3">
      <c r="H214" s="17"/>
      <c r="I214" s="17"/>
    </row>
    <row r="215" spans="8:9" ht="26.25" customHeight="1" x14ac:dyDescent="0.3">
      <c r="H215" s="17"/>
      <c r="I215" s="17"/>
    </row>
    <row r="216" spans="8:9" ht="26.25" customHeight="1" x14ac:dyDescent="0.3">
      <c r="H216" s="17"/>
      <c r="I216" s="17"/>
    </row>
    <row r="217" spans="8:9" ht="26.25" customHeight="1" x14ac:dyDescent="0.3">
      <c r="H217" s="17"/>
      <c r="I217" s="17"/>
    </row>
    <row r="218" spans="8:9" ht="26.25" customHeight="1" x14ac:dyDescent="0.3">
      <c r="H218" s="17"/>
      <c r="I218" s="17"/>
    </row>
    <row r="219" spans="8:9" ht="26.25" customHeight="1" x14ac:dyDescent="0.3">
      <c r="H219" s="17"/>
      <c r="I219" s="17"/>
    </row>
    <row r="220" spans="8:9" ht="26.25" customHeight="1" x14ac:dyDescent="0.3">
      <c r="H220" s="17"/>
      <c r="I220" s="17"/>
    </row>
    <row r="221" spans="8:9" ht="26.25" customHeight="1" x14ac:dyDescent="0.3">
      <c r="H221" s="17"/>
      <c r="I221" s="17"/>
    </row>
    <row r="222" spans="8:9" ht="26.25" customHeight="1" x14ac:dyDescent="0.3">
      <c r="H222" s="17"/>
      <c r="I222" s="17"/>
    </row>
    <row r="223" spans="8:9" ht="26.25" customHeight="1" x14ac:dyDescent="0.3">
      <c r="H223" s="17"/>
      <c r="I223" s="17"/>
    </row>
    <row r="224" spans="8:9" ht="26.25" customHeight="1" x14ac:dyDescent="0.3">
      <c r="H224" s="17"/>
      <c r="I224" s="17"/>
    </row>
    <row r="225" spans="8:9" ht="26.25" customHeight="1" x14ac:dyDescent="0.3">
      <c r="H225" s="17"/>
      <c r="I225" s="17"/>
    </row>
    <row r="226" spans="8:9" ht="26.25" customHeight="1" x14ac:dyDescent="0.3">
      <c r="H226" s="17"/>
      <c r="I226" s="17"/>
    </row>
    <row r="227" spans="8:9" ht="26.25" customHeight="1" x14ac:dyDescent="0.3">
      <c r="H227" s="17"/>
      <c r="I227" s="17"/>
    </row>
    <row r="228" spans="8:9" ht="26.25" customHeight="1" x14ac:dyDescent="0.3">
      <c r="H228" s="17"/>
      <c r="I228" s="17"/>
    </row>
    <row r="229" spans="8:9" ht="26.25" customHeight="1" x14ac:dyDescent="0.3">
      <c r="H229" s="17"/>
      <c r="I229" s="17"/>
    </row>
    <row r="230" spans="8:9" ht="26.25" customHeight="1" x14ac:dyDescent="0.3">
      <c r="H230" s="17"/>
      <c r="I230" s="17"/>
    </row>
    <row r="231" spans="8:9" ht="26.25" customHeight="1" x14ac:dyDescent="0.3">
      <c r="H231" s="17"/>
      <c r="I231" s="17"/>
    </row>
    <row r="232" spans="8:9" ht="26.25" customHeight="1" x14ac:dyDescent="0.3">
      <c r="H232" s="17"/>
      <c r="I232" s="17"/>
    </row>
    <row r="233" spans="8:9" ht="26.25" customHeight="1" x14ac:dyDescent="0.3">
      <c r="H233" s="17"/>
      <c r="I233" s="17"/>
    </row>
    <row r="234" spans="8:9" ht="26.25" customHeight="1" x14ac:dyDescent="0.3">
      <c r="H234" s="17"/>
      <c r="I234" s="17"/>
    </row>
    <row r="235" spans="8:9" ht="26.25" customHeight="1" x14ac:dyDescent="0.3">
      <c r="H235" s="17"/>
      <c r="I235" s="17"/>
    </row>
    <row r="236" spans="8:9" ht="26.25" customHeight="1" x14ac:dyDescent="0.3">
      <c r="H236" s="17"/>
      <c r="I236" s="17"/>
    </row>
    <row r="237" spans="8:9" ht="26.25" customHeight="1" x14ac:dyDescent="0.3">
      <c r="H237" s="17"/>
      <c r="I237" s="17"/>
    </row>
    <row r="238" spans="8:9" ht="26.25" customHeight="1" x14ac:dyDescent="0.3">
      <c r="H238" s="17"/>
      <c r="I238" s="17"/>
    </row>
    <row r="239" spans="8:9" ht="26.25" customHeight="1" x14ac:dyDescent="0.3">
      <c r="H239" s="17"/>
      <c r="I239" s="17"/>
    </row>
    <row r="240" spans="8:9" ht="26.25" customHeight="1" x14ac:dyDescent="0.3">
      <c r="H240" s="17"/>
      <c r="I240" s="17"/>
    </row>
    <row r="241" spans="8:9" ht="26.25" customHeight="1" x14ac:dyDescent="0.3">
      <c r="H241" s="17"/>
      <c r="I241" s="17"/>
    </row>
    <row r="242" spans="8:9" ht="26.25" customHeight="1" x14ac:dyDescent="0.3">
      <c r="H242" s="17"/>
      <c r="I242" s="17"/>
    </row>
    <row r="243" spans="8:9" ht="26.25" customHeight="1" x14ac:dyDescent="0.3">
      <c r="H243" s="17"/>
      <c r="I243" s="17"/>
    </row>
    <row r="244" spans="8:9" ht="26.25" customHeight="1" x14ac:dyDescent="0.3">
      <c r="H244" s="17"/>
      <c r="I244" s="17"/>
    </row>
    <row r="245" spans="8:9" ht="26.25" customHeight="1" x14ac:dyDescent="0.3">
      <c r="H245" s="17"/>
      <c r="I245" s="17"/>
    </row>
    <row r="246" spans="8:9" ht="26.25" customHeight="1" x14ac:dyDescent="0.3">
      <c r="H246" s="17"/>
      <c r="I246" s="17"/>
    </row>
    <row r="247" spans="8:9" ht="26.25" customHeight="1" x14ac:dyDescent="0.3">
      <c r="H247" s="17"/>
      <c r="I247" s="17"/>
    </row>
    <row r="248" spans="8:9" ht="26.25" customHeight="1" x14ac:dyDescent="0.3">
      <c r="H248" s="17"/>
      <c r="I248" s="17"/>
    </row>
    <row r="249" spans="8:9" ht="26.25" customHeight="1" x14ac:dyDescent="0.3">
      <c r="H249" s="17"/>
      <c r="I249" s="17"/>
    </row>
    <row r="250" spans="8:9" ht="26.25" customHeight="1" x14ac:dyDescent="0.3">
      <c r="H250" s="17"/>
      <c r="I250" s="17"/>
    </row>
    <row r="251" spans="8:9" ht="26.25" customHeight="1" x14ac:dyDescent="0.3">
      <c r="H251" s="17"/>
      <c r="I251" s="17"/>
    </row>
    <row r="252" spans="8:9" ht="26.25" customHeight="1" x14ac:dyDescent="0.3">
      <c r="H252" s="17"/>
      <c r="I252" s="17"/>
    </row>
    <row r="253" spans="8:9" ht="26.25" customHeight="1" x14ac:dyDescent="0.3">
      <c r="H253" s="17"/>
      <c r="I253" s="17"/>
    </row>
    <row r="254" spans="8:9" ht="26.25" customHeight="1" x14ac:dyDescent="0.3">
      <c r="H254" s="17"/>
      <c r="I254" s="17"/>
    </row>
    <row r="255" spans="8:9" ht="26.25" customHeight="1" x14ac:dyDescent="0.3">
      <c r="H255" s="17"/>
      <c r="I255" s="17"/>
    </row>
    <row r="256" spans="8:9" ht="26.25" customHeight="1" x14ac:dyDescent="0.3">
      <c r="H256" s="17"/>
      <c r="I256" s="17"/>
    </row>
    <row r="257" spans="8:9" ht="26.25" customHeight="1" x14ac:dyDescent="0.3">
      <c r="H257" s="17"/>
      <c r="I257" s="17"/>
    </row>
    <row r="258" spans="8:9" ht="26.25" customHeight="1" x14ac:dyDescent="0.3">
      <c r="H258" s="17"/>
      <c r="I258" s="17"/>
    </row>
    <row r="259" spans="8:9" ht="26.25" customHeight="1" x14ac:dyDescent="0.3">
      <c r="H259" s="17"/>
      <c r="I259" s="17"/>
    </row>
    <row r="260" spans="8:9" ht="26.25" customHeight="1" x14ac:dyDescent="0.3">
      <c r="H260" s="17"/>
      <c r="I260" s="17"/>
    </row>
    <row r="261" spans="8:9" ht="26.25" customHeight="1" x14ac:dyDescent="0.3">
      <c r="H261" s="17"/>
      <c r="I261" s="17"/>
    </row>
    <row r="262" spans="8:9" ht="26.25" customHeight="1" x14ac:dyDescent="0.3">
      <c r="H262" s="17"/>
      <c r="I262" s="17"/>
    </row>
    <row r="263" spans="8:9" ht="26.25" customHeight="1" x14ac:dyDescent="0.3">
      <c r="H263" s="17"/>
      <c r="I263" s="17"/>
    </row>
    <row r="264" spans="8:9" ht="26.25" customHeight="1" x14ac:dyDescent="0.3">
      <c r="H264" s="17"/>
      <c r="I264" s="17"/>
    </row>
    <row r="265" spans="8:9" ht="26.25" customHeight="1" x14ac:dyDescent="0.3">
      <c r="H265" s="17"/>
      <c r="I265" s="17"/>
    </row>
    <row r="266" spans="8:9" ht="26.25" customHeight="1" x14ac:dyDescent="0.3">
      <c r="H266" s="17"/>
      <c r="I266" s="17"/>
    </row>
    <row r="267" spans="8:9" ht="26.25" customHeight="1" x14ac:dyDescent="0.3">
      <c r="H267" s="17"/>
      <c r="I267" s="17"/>
    </row>
    <row r="268" spans="8:9" ht="26.25" customHeight="1" x14ac:dyDescent="0.3">
      <c r="H268" s="17"/>
      <c r="I268" s="17"/>
    </row>
    <row r="269" spans="8:9" ht="26.25" customHeight="1" x14ac:dyDescent="0.3">
      <c r="H269" s="17"/>
      <c r="I269" s="17"/>
    </row>
    <row r="270" spans="8:9" ht="26.25" customHeight="1" x14ac:dyDescent="0.3">
      <c r="H270" s="17"/>
      <c r="I270" s="17"/>
    </row>
    <row r="271" spans="8:9" ht="26.25" customHeight="1" x14ac:dyDescent="0.3">
      <c r="H271" s="17"/>
      <c r="I271" s="17"/>
    </row>
    <row r="272" spans="8:9" ht="26.25" customHeight="1" x14ac:dyDescent="0.3">
      <c r="H272" s="17"/>
      <c r="I272" s="17"/>
    </row>
    <row r="273" spans="8:9" ht="26.25" customHeight="1" x14ac:dyDescent="0.3">
      <c r="H273" s="17"/>
      <c r="I273" s="17"/>
    </row>
    <row r="274" spans="8:9" ht="26.25" customHeight="1" x14ac:dyDescent="0.3">
      <c r="H274" s="17"/>
      <c r="I274" s="17"/>
    </row>
    <row r="275" spans="8:9" ht="26.25" customHeight="1" x14ac:dyDescent="0.3">
      <c r="H275" s="17"/>
      <c r="I275" s="17"/>
    </row>
    <row r="276" spans="8:9" ht="26.25" customHeight="1" x14ac:dyDescent="0.3">
      <c r="H276" s="17"/>
      <c r="I276" s="17"/>
    </row>
    <row r="277" spans="8:9" ht="26.25" customHeight="1" x14ac:dyDescent="0.3">
      <c r="H277" s="17"/>
      <c r="I277" s="17"/>
    </row>
    <row r="278" spans="8:9" ht="26.25" customHeight="1" x14ac:dyDescent="0.3">
      <c r="H278" s="17"/>
      <c r="I278" s="17"/>
    </row>
    <row r="279" spans="8:9" ht="26.25" customHeight="1" x14ac:dyDescent="0.3">
      <c r="H279" s="17"/>
      <c r="I279" s="17"/>
    </row>
    <row r="280" spans="8:9" ht="26.25" customHeight="1" x14ac:dyDescent="0.3">
      <c r="H280" s="17"/>
      <c r="I280" s="17"/>
    </row>
    <row r="281" spans="8:9" ht="26.25" customHeight="1" x14ac:dyDescent="0.3">
      <c r="H281" s="17"/>
      <c r="I281" s="17"/>
    </row>
    <row r="282" spans="8:9" ht="26.25" customHeight="1" x14ac:dyDescent="0.3">
      <c r="H282" s="17"/>
      <c r="I282" s="17"/>
    </row>
    <row r="283" spans="8:9" ht="26.25" customHeight="1" x14ac:dyDescent="0.3">
      <c r="H283" s="17"/>
      <c r="I283" s="17"/>
    </row>
    <row r="284" spans="8:9" ht="26.25" customHeight="1" x14ac:dyDescent="0.3">
      <c r="H284" s="17"/>
      <c r="I284" s="17"/>
    </row>
    <row r="285" spans="8:9" ht="26.25" customHeight="1" x14ac:dyDescent="0.3">
      <c r="H285" s="17"/>
      <c r="I285" s="17"/>
    </row>
    <row r="286" spans="8:9" ht="26.25" customHeight="1" x14ac:dyDescent="0.3">
      <c r="H286" s="17"/>
      <c r="I286" s="17"/>
    </row>
    <row r="287" spans="8:9" ht="26.25" customHeight="1" x14ac:dyDescent="0.3">
      <c r="H287" s="17"/>
      <c r="I287" s="17"/>
    </row>
    <row r="288" spans="8:9" ht="26.25" customHeight="1" x14ac:dyDescent="0.3">
      <c r="H288" s="17"/>
      <c r="I288" s="17"/>
    </row>
    <row r="289" spans="8:9" ht="26.25" customHeight="1" x14ac:dyDescent="0.3">
      <c r="H289" s="17"/>
      <c r="I289" s="17"/>
    </row>
    <row r="290" spans="8:9" ht="26.25" customHeight="1" x14ac:dyDescent="0.3">
      <c r="H290" s="17"/>
      <c r="I290" s="17"/>
    </row>
    <row r="291" spans="8:9" ht="26.25" customHeight="1" x14ac:dyDescent="0.3">
      <c r="H291" s="17"/>
      <c r="I291" s="17"/>
    </row>
    <row r="292" spans="8:9" ht="26.25" customHeight="1" x14ac:dyDescent="0.3">
      <c r="H292" s="17"/>
      <c r="I292" s="17"/>
    </row>
    <row r="293" spans="8:9" ht="26.25" customHeight="1" x14ac:dyDescent="0.3">
      <c r="H293" s="17"/>
      <c r="I293" s="17"/>
    </row>
    <row r="294" spans="8:9" ht="26.25" customHeight="1" x14ac:dyDescent="0.3">
      <c r="H294" s="17"/>
      <c r="I294" s="17"/>
    </row>
    <row r="295" spans="8:9" ht="26.25" customHeight="1" x14ac:dyDescent="0.3">
      <c r="H295" s="17"/>
      <c r="I295" s="17"/>
    </row>
    <row r="296" spans="8:9" ht="26.25" customHeight="1" x14ac:dyDescent="0.3">
      <c r="H296" s="17"/>
      <c r="I296" s="17"/>
    </row>
    <row r="297" spans="8:9" ht="26.25" customHeight="1" x14ac:dyDescent="0.3">
      <c r="H297" s="17"/>
      <c r="I297" s="17"/>
    </row>
    <row r="298" spans="8:9" ht="26.25" customHeight="1" x14ac:dyDescent="0.3">
      <c r="H298" s="17"/>
      <c r="I298" s="17"/>
    </row>
    <row r="299" spans="8:9" ht="26.25" customHeight="1" x14ac:dyDescent="0.3">
      <c r="H299" s="17"/>
      <c r="I299" s="17"/>
    </row>
    <row r="300" spans="8:9" ht="26.25" customHeight="1" x14ac:dyDescent="0.3">
      <c r="H300" s="17"/>
      <c r="I300" s="17"/>
    </row>
    <row r="301" spans="8:9" ht="26.25" customHeight="1" x14ac:dyDescent="0.3">
      <c r="H301" s="17"/>
      <c r="I301" s="17"/>
    </row>
    <row r="302" spans="8:9" ht="26.25" customHeight="1" x14ac:dyDescent="0.3">
      <c r="H302" s="17"/>
      <c r="I302" s="17"/>
    </row>
    <row r="303" spans="8:9" ht="26.25" customHeight="1" x14ac:dyDescent="0.3">
      <c r="H303" s="17"/>
      <c r="I303" s="17"/>
    </row>
    <row r="304" spans="8:9" ht="26.25" customHeight="1" x14ac:dyDescent="0.3">
      <c r="H304" s="17"/>
      <c r="I304" s="17"/>
    </row>
    <row r="305" spans="8:9" ht="26.25" customHeight="1" x14ac:dyDescent="0.3">
      <c r="H305" s="17"/>
      <c r="I305" s="17"/>
    </row>
    <row r="306" spans="8:9" ht="26.25" customHeight="1" x14ac:dyDescent="0.3">
      <c r="H306" s="17"/>
      <c r="I306" s="17"/>
    </row>
    <row r="307" spans="8:9" ht="26.25" customHeight="1" x14ac:dyDescent="0.3">
      <c r="H307" s="17"/>
      <c r="I307" s="17"/>
    </row>
    <row r="308" spans="8:9" ht="26.25" customHeight="1" x14ac:dyDescent="0.3">
      <c r="H308" s="17"/>
      <c r="I308" s="17"/>
    </row>
    <row r="309" spans="8:9" ht="26.25" customHeight="1" x14ac:dyDescent="0.3">
      <c r="H309" s="17"/>
      <c r="I309" s="17"/>
    </row>
    <row r="310" spans="8:9" ht="26.25" customHeight="1" x14ac:dyDescent="0.3">
      <c r="H310" s="17"/>
      <c r="I310" s="17"/>
    </row>
    <row r="311" spans="8:9" ht="26.25" customHeight="1" x14ac:dyDescent="0.3">
      <c r="H311" s="17"/>
      <c r="I311" s="17"/>
    </row>
    <row r="312" spans="8:9" ht="26.25" customHeight="1" x14ac:dyDescent="0.3">
      <c r="H312" s="17"/>
      <c r="I312" s="17"/>
    </row>
    <row r="313" spans="8:9" ht="26.25" customHeight="1" x14ac:dyDescent="0.3">
      <c r="H313" s="17"/>
      <c r="I313" s="17"/>
    </row>
    <row r="314" spans="8:9" ht="26.25" customHeight="1" x14ac:dyDescent="0.3">
      <c r="H314" s="17"/>
      <c r="I314" s="17"/>
    </row>
    <row r="315" spans="8:9" ht="26.25" customHeight="1" x14ac:dyDescent="0.3">
      <c r="H315" s="17"/>
      <c r="I315" s="17"/>
    </row>
    <row r="316" spans="8:9" ht="26.25" customHeight="1" x14ac:dyDescent="0.3">
      <c r="H316" s="17"/>
      <c r="I316" s="17"/>
    </row>
    <row r="317" spans="8:9" ht="26.25" customHeight="1" x14ac:dyDescent="0.3">
      <c r="H317" s="17"/>
      <c r="I317" s="17"/>
    </row>
    <row r="318" spans="8:9" ht="26.25" customHeight="1" x14ac:dyDescent="0.3">
      <c r="H318" s="17"/>
      <c r="I318" s="17"/>
    </row>
    <row r="319" spans="8:9" ht="26.25" customHeight="1" x14ac:dyDescent="0.3">
      <c r="H319" s="17"/>
      <c r="I319" s="17"/>
    </row>
    <row r="320" spans="8:9" ht="26.25" customHeight="1" x14ac:dyDescent="0.3">
      <c r="H320" s="17"/>
      <c r="I320" s="17"/>
    </row>
    <row r="321" spans="8:9" ht="26.25" customHeight="1" x14ac:dyDescent="0.3">
      <c r="H321" s="17"/>
      <c r="I321" s="17"/>
    </row>
    <row r="322" spans="8:9" ht="26.25" customHeight="1" x14ac:dyDescent="0.3">
      <c r="H322" s="17"/>
      <c r="I322" s="17"/>
    </row>
    <row r="323" spans="8:9" ht="26.25" customHeight="1" x14ac:dyDescent="0.3">
      <c r="H323" s="17"/>
      <c r="I323" s="17"/>
    </row>
    <row r="324" spans="8:9" ht="26.25" customHeight="1" x14ac:dyDescent="0.3">
      <c r="H324" s="17"/>
      <c r="I324" s="17"/>
    </row>
    <row r="325" spans="8:9" ht="26.25" customHeight="1" x14ac:dyDescent="0.3">
      <c r="H325" s="17"/>
      <c r="I325" s="17"/>
    </row>
    <row r="326" spans="8:9" ht="26.25" customHeight="1" x14ac:dyDescent="0.3">
      <c r="H326" s="17"/>
      <c r="I326" s="17"/>
    </row>
    <row r="327" spans="8:9" ht="26.25" customHeight="1" x14ac:dyDescent="0.3">
      <c r="H327" s="17"/>
      <c r="I327" s="17"/>
    </row>
    <row r="328" spans="8:9" ht="26.25" customHeight="1" x14ac:dyDescent="0.3">
      <c r="H328" s="17"/>
      <c r="I328" s="17"/>
    </row>
    <row r="329" spans="8:9" ht="26.25" customHeight="1" x14ac:dyDescent="0.3">
      <c r="H329" s="17"/>
      <c r="I329" s="17"/>
    </row>
    <row r="330" spans="8:9" ht="26.25" customHeight="1" x14ac:dyDescent="0.3">
      <c r="H330" s="17"/>
      <c r="I330" s="17"/>
    </row>
    <row r="331" spans="8:9" ht="26.25" customHeight="1" x14ac:dyDescent="0.3">
      <c r="H331" s="17"/>
      <c r="I331" s="17"/>
    </row>
    <row r="332" spans="8:9" ht="26.25" customHeight="1" x14ac:dyDescent="0.3">
      <c r="H332" s="17"/>
      <c r="I332" s="17"/>
    </row>
    <row r="333" spans="8:9" ht="26.25" customHeight="1" x14ac:dyDescent="0.3">
      <c r="H333" s="17"/>
      <c r="I333" s="17"/>
    </row>
    <row r="334" spans="8:9" ht="26.25" customHeight="1" x14ac:dyDescent="0.3">
      <c r="H334" s="17"/>
      <c r="I334" s="17"/>
    </row>
    <row r="335" spans="8:9" ht="26.25" customHeight="1" x14ac:dyDescent="0.3">
      <c r="H335" s="17"/>
      <c r="I335" s="17"/>
    </row>
    <row r="336" spans="8:9" ht="26.25" customHeight="1" x14ac:dyDescent="0.3">
      <c r="H336" s="17"/>
      <c r="I336" s="17"/>
    </row>
    <row r="337" spans="8:9" ht="26.25" customHeight="1" x14ac:dyDescent="0.3">
      <c r="H337" s="17"/>
      <c r="I337" s="17"/>
    </row>
    <row r="338" spans="8:9" ht="26.25" customHeight="1" x14ac:dyDescent="0.3">
      <c r="H338" s="17"/>
      <c r="I338" s="17"/>
    </row>
    <row r="339" spans="8:9" ht="26.25" customHeight="1" x14ac:dyDescent="0.3">
      <c r="H339" s="17"/>
      <c r="I339" s="17"/>
    </row>
    <row r="340" spans="8:9" ht="26.25" customHeight="1" x14ac:dyDescent="0.3">
      <c r="H340" s="17"/>
      <c r="I340" s="17"/>
    </row>
    <row r="341" spans="8:9" ht="26.25" customHeight="1" x14ac:dyDescent="0.3">
      <c r="H341" s="17"/>
      <c r="I341" s="17"/>
    </row>
    <row r="342" spans="8:9" ht="26.25" customHeight="1" x14ac:dyDescent="0.3">
      <c r="H342" s="17"/>
      <c r="I342" s="17"/>
    </row>
    <row r="343" spans="8:9" ht="26.25" customHeight="1" x14ac:dyDescent="0.3">
      <c r="H343" s="17"/>
      <c r="I343" s="17"/>
    </row>
    <row r="344" spans="8:9" ht="26.25" customHeight="1" x14ac:dyDescent="0.3">
      <c r="H344" s="17"/>
      <c r="I344" s="17"/>
    </row>
    <row r="345" spans="8:9" ht="26.25" customHeight="1" x14ac:dyDescent="0.3">
      <c r="H345" s="17"/>
      <c r="I345" s="17"/>
    </row>
    <row r="346" spans="8:9" ht="26.25" customHeight="1" x14ac:dyDescent="0.3">
      <c r="H346" s="17"/>
      <c r="I346" s="17"/>
    </row>
    <row r="347" spans="8:9" ht="26.25" customHeight="1" x14ac:dyDescent="0.3">
      <c r="H347" s="17"/>
      <c r="I347" s="17"/>
    </row>
    <row r="348" spans="8:9" ht="26.25" customHeight="1" x14ac:dyDescent="0.3">
      <c r="H348" s="17"/>
      <c r="I348" s="17"/>
    </row>
    <row r="349" spans="8:9" ht="26.25" customHeight="1" x14ac:dyDescent="0.3">
      <c r="H349" s="17"/>
      <c r="I349" s="17"/>
    </row>
    <row r="350" spans="8:9" ht="26.25" customHeight="1" x14ac:dyDescent="0.3">
      <c r="H350" s="17"/>
      <c r="I350" s="17"/>
    </row>
    <row r="351" spans="8:9" ht="26.25" customHeight="1" x14ac:dyDescent="0.3">
      <c r="H351" s="17"/>
      <c r="I351" s="17"/>
    </row>
    <row r="352" spans="8:9" ht="26.25" customHeight="1" x14ac:dyDescent="0.3">
      <c r="H352" s="17"/>
      <c r="I352" s="17"/>
    </row>
    <row r="353" spans="8:9" ht="26.25" customHeight="1" x14ac:dyDescent="0.3">
      <c r="H353" s="17"/>
      <c r="I353" s="17"/>
    </row>
    <row r="354" spans="8:9" ht="26.25" customHeight="1" x14ac:dyDescent="0.3">
      <c r="H354" s="17"/>
      <c r="I354" s="17"/>
    </row>
    <row r="355" spans="8:9" ht="26.25" customHeight="1" x14ac:dyDescent="0.3">
      <c r="H355" s="17"/>
      <c r="I355" s="17"/>
    </row>
    <row r="356" spans="8:9" ht="26.25" customHeight="1" x14ac:dyDescent="0.3">
      <c r="H356" s="17"/>
      <c r="I356" s="17"/>
    </row>
    <row r="357" spans="8:9" ht="26.25" customHeight="1" x14ac:dyDescent="0.3">
      <c r="H357" s="17"/>
      <c r="I357" s="17"/>
    </row>
    <row r="358" spans="8:9" ht="26.25" customHeight="1" x14ac:dyDescent="0.3">
      <c r="H358" s="17"/>
      <c r="I358" s="17"/>
    </row>
    <row r="359" spans="8:9" ht="26.25" customHeight="1" x14ac:dyDescent="0.3">
      <c r="H359" s="17"/>
      <c r="I359" s="17"/>
    </row>
    <row r="360" spans="8:9" ht="26.25" customHeight="1" x14ac:dyDescent="0.3">
      <c r="H360" s="17"/>
      <c r="I360" s="17"/>
    </row>
    <row r="361" spans="8:9" ht="26.25" customHeight="1" x14ac:dyDescent="0.3">
      <c r="H361" s="17"/>
      <c r="I361" s="17"/>
    </row>
    <row r="362" spans="8:9" ht="26.25" customHeight="1" x14ac:dyDescent="0.3">
      <c r="H362" s="17"/>
      <c r="I362" s="17"/>
    </row>
    <row r="363" spans="8:9" ht="26.25" customHeight="1" x14ac:dyDescent="0.3">
      <c r="H363" s="17"/>
      <c r="I363" s="17"/>
    </row>
    <row r="364" spans="8:9" ht="26.25" customHeight="1" x14ac:dyDescent="0.3">
      <c r="H364" s="17"/>
      <c r="I364" s="17"/>
    </row>
    <row r="365" spans="8:9" ht="26.25" customHeight="1" x14ac:dyDescent="0.3">
      <c r="H365" s="17"/>
      <c r="I365" s="17"/>
    </row>
    <row r="366" spans="8:9" ht="26.25" customHeight="1" x14ac:dyDescent="0.3">
      <c r="H366" s="17"/>
      <c r="I366" s="17"/>
    </row>
    <row r="367" spans="8:9" ht="26.25" customHeight="1" x14ac:dyDescent="0.3">
      <c r="H367" s="17"/>
      <c r="I367" s="17"/>
    </row>
    <row r="368" spans="8:9" ht="26.25" customHeight="1" x14ac:dyDescent="0.3">
      <c r="H368" s="17"/>
      <c r="I368" s="17"/>
    </row>
    <row r="369" spans="8:9" ht="26.25" customHeight="1" x14ac:dyDescent="0.3">
      <c r="H369" s="17"/>
      <c r="I369" s="17"/>
    </row>
    <row r="370" spans="8:9" ht="26.25" customHeight="1" x14ac:dyDescent="0.3">
      <c r="H370" s="17"/>
      <c r="I370" s="17"/>
    </row>
    <row r="371" spans="8:9" ht="26.25" customHeight="1" x14ac:dyDescent="0.3">
      <c r="H371" s="17"/>
      <c r="I371" s="17"/>
    </row>
    <row r="372" spans="8:9" ht="26.25" customHeight="1" x14ac:dyDescent="0.3">
      <c r="H372" s="17"/>
      <c r="I372" s="17"/>
    </row>
    <row r="373" spans="8:9" ht="26.25" customHeight="1" x14ac:dyDescent="0.3">
      <c r="H373" s="17"/>
      <c r="I373" s="17"/>
    </row>
    <row r="374" spans="8:9" ht="26.25" customHeight="1" x14ac:dyDescent="0.3">
      <c r="H374" s="17"/>
      <c r="I374" s="17"/>
    </row>
    <row r="375" spans="8:9" ht="26.25" customHeight="1" x14ac:dyDescent="0.3">
      <c r="H375" s="17"/>
      <c r="I375" s="17"/>
    </row>
    <row r="376" spans="8:9" ht="26.25" customHeight="1" x14ac:dyDescent="0.3">
      <c r="H376" s="17"/>
      <c r="I376" s="17"/>
    </row>
    <row r="377" spans="8:9" ht="26.25" customHeight="1" x14ac:dyDescent="0.3">
      <c r="H377" s="17"/>
      <c r="I377" s="17"/>
    </row>
    <row r="378" spans="8:9" ht="26.25" customHeight="1" x14ac:dyDescent="0.3">
      <c r="H378" s="17"/>
      <c r="I378" s="17"/>
    </row>
    <row r="379" spans="8:9" ht="26.25" customHeight="1" x14ac:dyDescent="0.3">
      <c r="H379" s="17"/>
      <c r="I379" s="17"/>
    </row>
    <row r="380" spans="8:9" ht="26.25" customHeight="1" x14ac:dyDescent="0.3">
      <c r="H380" s="17"/>
      <c r="I380" s="17"/>
    </row>
    <row r="381" spans="8:9" ht="26.25" customHeight="1" x14ac:dyDescent="0.3">
      <c r="H381" s="17"/>
      <c r="I381" s="17"/>
    </row>
    <row r="382" spans="8:9" ht="26.25" customHeight="1" x14ac:dyDescent="0.3">
      <c r="H382" s="17"/>
      <c r="I382" s="17"/>
    </row>
    <row r="383" spans="8:9" ht="26.25" customHeight="1" x14ac:dyDescent="0.3">
      <c r="H383" s="17"/>
      <c r="I383" s="17"/>
    </row>
    <row r="384" spans="8:9" ht="26.25" customHeight="1" x14ac:dyDescent="0.3">
      <c r="H384" s="17"/>
      <c r="I384" s="17"/>
    </row>
    <row r="385" spans="8:9" ht="26.25" customHeight="1" x14ac:dyDescent="0.3">
      <c r="H385" s="17"/>
      <c r="I385" s="17"/>
    </row>
    <row r="386" spans="8:9" ht="26.25" customHeight="1" x14ac:dyDescent="0.3">
      <c r="H386" s="17"/>
      <c r="I386" s="17"/>
    </row>
    <row r="387" spans="8:9" ht="26.25" customHeight="1" x14ac:dyDescent="0.3">
      <c r="H387" s="17"/>
      <c r="I387" s="17"/>
    </row>
    <row r="388" spans="8:9" ht="26.25" customHeight="1" x14ac:dyDescent="0.3">
      <c r="H388" s="17"/>
      <c r="I388" s="17"/>
    </row>
    <row r="389" spans="8:9" ht="26.25" customHeight="1" x14ac:dyDescent="0.3">
      <c r="H389" s="17"/>
      <c r="I389" s="17"/>
    </row>
    <row r="390" spans="8:9" ht="26.25" customHeight="1" x14ac:dyDescent="0.3">
      <c r="H390" s="17"/>
      <c r="I390" s="17"/>
    </row>
    <row r="391" spans="8:9" ht="26.25" customHeight="1" x14ac:dyDescent="0.3">
      <c r="H391" s="17"/>
      <c r="I391" s="17"/>
    </row>
    <row r="392" spans="8:9" ht="26.25" customHeight="1" x14ac:dyDescent="0.3">
      <c r="H392" s="17"/>
      <c r="I392" s="17"/>
    </row>
    <row r="393" spans="8:9" ht="26.25" customHeight="1" x14ac:dyDescent="0.3">
      <c r="H393" s="17"/>
      <c r="I393" s="17"/>
    </row>
    <row r="394" spans="8:9" ht="26.25" customHeight="1" x14ac:dyDescent="0.3">
      <c r="H394" s="17"/>
      <c r="I394" s="17"/>
    </row>
    <row r="395" spans="8:9" ht="26.25" customHeight="1" x14ac:dyDescent="0.3">
      <c r="H395" s="17"/>
      <c r="I395" s="17"/>
    </row>
    <row r="396" spans="8:9" ht="26.25" customHeight="1" x14ac:dyDescent="0.3">
      <c r="H396" s="17"/>
      <c r="I396" s="17"/>
    </row>
    <row r="397" spans="8:9" ht="26.25" customHeight="1" x14ac:dyDescent="0.3">
      <c r="H397" s="17"/>
      <c r="I397" s="17"/>
    </row>
    <row r="398" spans="8:9" ht="26.25" customHeight="1" x14ac:dyDescent="0.3">
      <c r="H398" s="17"/>
      <c r="I398" s="17"/>
    </row>
    <row r="399" spans="8:9" ht="26.25" customHeight="1" x14ac:dyDescent="0.3">
      <c r="H399" s="17"/>
      <c r="I399" s="17"/>
    </row>
    <row r="400" spans="8:9" ht="26.25" customHeight="1" x14ac:dyDescent="0.3">
      <c r="H400" s="17"/>
      <c r="I400" s="17"/>
    </row>
    <row r="401" spans="8:9" ht="26.25" customHeight="1" x14ac:dyDescent="0.3">
      <c r="H401" s="17"/>
      <c r="I401" s="17"/>
    </row>
    <row r="402" spans="8:9" ht="26.25" customHeight="1" x14ac:dyDescent="0.3">
      <c r="H402" s="17"/>
      <c r="I402" s="17"/>
    </row>
    <row r="403" spans="8:9" ht="26.25" customHeight="1" x14ac:dyDescent="0.3">
      <c r="H403" s="17"/>
      <c r="I403" s="17"/>
    </row>
    <row r="404" spans="8:9" ht="26.25" customHeight="1" x14ac:dyDescent="0.3">
      <c r="H404" s="17"/>
      <c r="I404" s="17"/>
    </row>
    <row r="405" spans="8:9" ht="26.25" customHeight="1" x14ac:dyDescent="0.3">
      <c r="H405" s="17"/>
      <c r="I405" s="17"/>
    </row>
    <row r="406" spans="8:9" ht="26.25" customHeight="1" x14ac:dyDescent="0.3">
      <c r="H406" s="17"/>
      <c r="I406" s="17"/>
    </row>
    <row r="407" spans="8:9" ht="26.25" customHeight="1" x14ac:dyDescent="0.3">
      <c r="H407" s="17"/>
      <c r="I407" s="17"/>
    </row>
    <row r="408" spans="8:9" ht="26.25" customHeight="1" x14ac:dyDescent="0.3">
      <c r="H408" s="17"/>
      <c r="I408" s="17"/>
    </row>
    <row r="409" spans="8:9" ht="26.25" customHeight="1" x14ac:dyDescent="0.3">
      <c r="H409" s="17"/>
      <c r="I409" s="17"/>
    </row>
    <row r="410" spans="8:9" ht="26.25" customHeight="1" x14ac:dyDescent="0.3">
      <c r="H410" s="17"/>
      <c r="I410" s="17"/>
    </row>
    <row r="411" spans="8:9" ht="26.25" customHeight="1" x14ac:dyDescent="0.3">
      <c r="H411" s="17"/>
      <c r="I411" s="17"/>
    </row>
    <row r="412" spans="8:9" ht="26.25" customHeight="1" x14ac:dyDescent="0.3">
      <c r="H412" s="17"/>
      <c r="I412" s="17"/>
    </row>
    <row r="413" spans="8:9" ht="26.25" customHeight="1" x14ac:dyDescent="0.3">
      <c r="H413" s="17"/>
      <c r="I413" s="17"/>
    </row>
    <row r="414" spans="8:9" ht="26.25" customHeight="1" x14ac:dyDescent="0.3">
      <c r="H414" s="17"/>
      <c r="I414" s="17"/>
    </row>
    <row r="415" spans="8:9" ht="26.25" customHeight="1" x14ac:dyDescent="0.3">
      <c r="H415" s="17"/>
      <c r="I415" s="17"/>
    </row>
    <row r="416" spans="8:9" ht="26.25" customHeight="1" x14ac:dyDescent="0.3">
      <c r="H416" s="17"/>
      <c r="I416" s="17"/>
    </row>
    <row r="417" spans="8:9" ht="26.25" customHeight="1" x14ac:dyDescent="0.3">
      <c r="H417" s="17"/>
      <c r="I417" s="17"/>
    </row>
    <row r="418" spans="8:9" ht="26.25" customHeight="1" x14ac:dyDescent="0.3">
      <c r="H418" s="17"/>
      <c r="I418" s="17"/>
    </row>
    <row r="419" spans="8:9" ht="26.25" customHeight="1" x14ac:dyDescent="0.3">
      <c r="H419" s="17"/>
      <c r="I419" s="17"/>
    </row>
    <row r="420" spans="8:9" ht="26.25" customHeight="1" x14ac:dyDescent="0.3">
      <c r="H420" s="17"/>
      <c r="I420" s="17"/>
    </row>
    <row r="421" spans="8:9" ht="26.25" customHeight="1" x14ac:dyDescent="0.3">
      <c r="H421" s="17"/>
      <c r="I421" s="17"/>
    </row>
    <row r="422" spans="8:9" ht="26.25" customHeight="1" x14ac:dyDescent="0.3">
      <c r="H422" s="17"/>
      <c r="I422" s="17"/>
    </row>
    <row r="423" spans="8:9" ht="26.25" customHeight="1" x14ac:dyDescent="0.3">
      <c r="H423" s="17"/>
      <c r="I423" s="17"/>
    </row>
    <row r="424" spans="8:9" ht="26.25" customHeight="1" x14ac:dyDescent="0.3">
      <c r="H424" s="17"/>
      <c r="I424" s="17"/>
    </row>
    <row r="425" spans="8:9" ht="26.25" customHeight="1" x14ac:dyDescent="0.3">
      <c r="H425" s="17"/>
      <c r="I425" s="17"/>
    </row>
    <row r="426" spans="8:9" ht="26.25" customHeight="1" x14ac:dyDescent="0.3">
      <c r="H426" s="17"/>
      <c r="I426" s="17"/>
    </row>
    <row r="427" spans="8:9" ht="26.25" customHeight="1" x14ac:dyDescent="0.3">
      <c r="H427" s="17"/>
      <c r="I427" s="17"/>
    </row>
    <row r="428" spans="8:9" ht="26.25" customHeight="1" x14ac:dyDescent="0.3">
      <c r="H428" s="17"/>
      <c r="I428" s="17"/>
    </row>
    <row r="429" spans="8:9" ht="26.25" customHeight="1" x14ac:dyDescent="0.3">
      <c r="H429" s="17"/>
      <c r="I429" s="17"/>
    </row>
    <row r="430" spans="8:9" ht="26.25" customHeight="1" x14ac:dyDescent="0.3">
      <c r="H430" s="17"/>
      <c r="I430" s="17"/>
    </row>
    <row r="431" spans="8:9" ht="26.25" customHeight="1" x14ac:dyDescent="0.3">
      <c r="H431" s="17"/>
      <c r="I431" s="17"/>
    </row>
    <row r="432" spans="8:9" ht="26.25" customHeight="1" x14ac:dyDescent="0.3">
      <c r="H432" s="17"/>
      <c r="I432" s="17"/>
    </row>
    <row r="433" spans="8:9" ht="26.25" customHeight="1" x14ac:dyDescent="0.3">
      <c r="H433" s="17"/>
      <c r="I433" s="17"/>
    </row>
    <row r="434" spans="8:9" ht="26.25" customHeight="1" x14ac:dyDescent="0.3">
      <c r="H434" s="17"/>
      <c r="I434" s="17"/>
    </row>
    <row r="435" spans="8:9" ht="26.25" customHeight="1" x14ac:dyDescent="0.3">
      <c r="H435" s="17"/>
      <c r="I435" s="17"/>
    </row>
    <row r="436" spans="8:9" ht="26.25" customHeight="1" x14ac:dyDescent="0.3">
      <c r="H436" s="17"/>
      <c r="I436" s="17"/>
    </row>
  </sheetData>
  <mergeCells count="3">
    <mergeCell ref="B2:E3"/>
    <mergeCell ref="G2:I2"/>
    <mergeCell ref="G3:I3"/>
  </mergeCells>
  <conditionalFormatting sqref="C7:C14">
    <cfRule type="expression" dxfId="6" priority="11">
      <formula>LEN(C7)&gt;0</formula>
    </cfRule>
  </conditionalFormatting>
  <conditionalFormatting sqref="D7:D14">
    <cfRule type="expression" dxfId="5" priority="10">
      <formula>LEN(D7)&gt;0</formula>
    </cfRule>
  </conditionalFormatting>
  <conditionalFormatting sqref="E7:E14">
    <cfRule type="expression" dxfId="4" priority="9">
      <formula>LEN(E7)&gt;0</formula>
    </cfRule>
  </conditionalFormatting>
  <conditionalFormatting sqref="F7:F14">
    <cfRule type="expression" dxfId="3" priority="8">
      <formula>LEN(F7)&gt;0</formula>
    </cfRule>
  </conditionalFormatting>
  <conditionalFormatting sqref="G7:G14">
    <cfRule type="expression" dxfId="2" priority="7">
      <formula>LEN(G7)&gt;0</formula>
    </cfRule>
  </conditionalFormatting>
  <conditionalFormatting sqref="C7:G14">
    <cfRule type="containsBlanks" dxfId="1" priority="2">
      <formula>LEN(TRIM(C7))=0</formula>
    </cfRule>
  </conditionalFormatting>
  <conditionalFormatting sqref="F7:F14">
    <cfRule type="expression" dxfId="0" priority="1">
      <formula>LEN(F7)&gt;0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F122-1A7E-4A64-9D52-BB40E9E34E02}">
  <sheetPr>
    <tabColor rgb="FFFFC000"/>
  </sheetPr>
  <dimension ref="A1:H15"/>
  <sheetViews>
    <sheetView view="pageBreakPreview" zoomScale="180" zoomScaleNormal="100" zoomScaleSheetLayoutView="180" workbookViewId="0">
      <pane ySplit="1" topLeftCell="A2" activePane="bottomLeft" state="frozen"/>
      <selection pane="bottomLeft" activeCell="G1" sqref="G1"/>
    </sheetView>
  </sheetViews>
  <sheetFormatPr defaultRowHeight="26.25" customHeight="1" x14ac:dyDescent="0.3"/>
  <cols>
    <col min="1" max="1" width="15.88671875" style="46" customWidth="1"/>
    <col min="2" max="2" width="14.5546875" style="47" customWidth="1"/>
    <col min="3" max="3" width="9.109375" style="48" customWidth="1"/>
    <col min="4" max="4" width="14" style="41" customWidth="1"/>
    <col min="5" max="5" width="15.77734375" style="41" customWidth="1"/>
    <col min="6" max="6" width="20.109375" style="41" customWidth="1"/>
    <col min="7" max="7" width="14.88671875" style="39" customWidth="1"/>
    <col min="8" max="8" width="10.77734375" style="39" hidden="1" customWidth="1"/>
    <col min="9" max="16384" width="8.88671875" style="39"/>
  </cols>
  <sheetData>
    <row r="1" spans="1:8" s="33" customFormat="1" ht="29.4" thickBot="1" x14ac:dyDescent="0.35">
      <c r="A1" s="28" t="s">
        <v>27</v>
      </c>
      <c r="B1" s="29" t="s">
        <v>28</v>
      </c>
      <c r="C1" s="30" t="s">
        <v>29</v>
      </c>
      <c r="D1" s="29" t="s">
        <v>33</v>
      </c>
      <c r="E1" s="29" t="s">
        <v>34</v>
      </c>
      <c r="F1" s="29" t="s">
        <v>35</v>
      </c>
      <c r="G1" s="31" t="s">
        <v>36</v>
      </c>
      <c r="H1" s="32">
        <v>43103</v>
      </c>
    </row>
    <row r="2" spans="1:8" s="36" customFormat="1" ht="12" x14ac:dyDescent="0.3">
      <c r="A2" s="42">
        <v>123</v>
      </c>
      <c r="B2" s="43">
        <v>43221</v>
      </c>
      <c r="C2" s="44">
        <v>26</v>
      </c>
      <c r="D2" s="34">
        <f>WORKDAY(Таблица3[[#This Row],[ДАТА ДОГОВОРА]],IF(Таблица3[[#This Row],[ДНЕЙ]]&lt;26,3,5),$H$1:$H$15)</f>
        <v>43230</v>
      </c>
      <c r="E2" s="34">
        <f>WORKDAY(Таблица3[[#This Row],[ДАТА ДОГОВОРА]],IF(Таблица3[[#This Row],[ДНЕЙ]]&lt;26,7,10),$H$1:$H$15)</f>
        <v>43237</v>
      </c>
      <c r="F2" s="34">
        <f>WORKDAY(Таблица3[[#This Row],[ДАТА ДОГОВОРА]],IF(Таблица3[[#This Row],[ДНЕЙ]]&lt;26,13,16),$H$1:$H$15)</f>
        <v>43245</v>
      </c>
      <c r="G2" s="34">
        <f>WORKDAY(Таблица3[[#This Row],[ДАТА ДОГОВОРА]],Таблица3[[#This Row],[ДНЕЙ]],$H$1:$H$15)</f>
        <v>43259</v>
      </c>
      <c r="H2" s="35">
        <v>43104</v>
      </c>
    </row>
    <row r="3" spans="1:8" s="38" customFormat="1" ht="13.8" x14ac:dyDescent="0.3">
      <c r="A3" s="42">
        <v>345</v>
      </c>
      <c r="B3" s="43">
        <v>43222</v>
      </c>
      <c r="C3" s="44">
        <v>26</v>
      </c>
      <c r="D3" s="34">
        <f>WORKDAY(Таблица3[[#This Row],[ДАТА ДОГОВОРА]],IF(Таблица3[[#This Row],[ДНЕЙ]]&lt;26,3,5),$H$1:$H$15)</f>
        <v>43230</v>
      </c>
      <c r="E3" s="34">
        <f>WORKDAY(Таблица3[[#This Row],[ДАТА ДОГОВОРА]],IF(Таблица3[[#This Row],[ДНЕЙ]]&lt;26,7,10),$H$1:$H$15)</f>
        <v>43237</v>
      </c>
      <c r="F3" s="34">
        <f>WORKDAY(Таблица3[[#This Row],[ДАТА ДОГОВОРА]],IF(Таблица3[[#This Row],[ДНЕЙ]]&lt;26,13,16),$H$1:$H$15)</f>
        <v>43245</v>
      </c>
      <c r="G3" s="34">
        <f>WORKDAY(Таблица3[[#This Row],[ДАТА ДОГОВОРА]],Таблица3[[#This Row],[ДНЕЙ]],$H$1:$H$15)</f>
        <v>43259</v>
      </c>
      <c r="H3" s="37">
        <v>43105</v>
      </c>
    </row>
    <row r="4" spans="1:8" s="38" customFormat="1" ht="13.8" x14ac:dyDescent="0.3">
      <c r="A4" s="42">
        <v>145</v>
      </c>
      <c r="B4" s="43">
        <v>43223</v>
      </c>
      <c r="C4" s="44">
        <v>26</v>
      </c>
      <c r="D4" s="34">
        <f>WORKDAY(Таблица3[[#This Row],[ДАТА ДОГОВОРА]],IF(Таблица3[[#This Row],[ДНЕЙ]]&lt;26,3,5),$H$1:$H$15)</f>
        <v>43231</v>
      </c>
      <c r="E4" s="34">
        <f>WORKDAY(Таблица3[[#This Row],[ДАТА ДОГОВОРА]],IF(Таблица3[[#This Row],[ДНЕЙ]]&lt;26,7,10),$H$1:$H$15)</f>
        <v>43238</v>
      </c>
      <c r="F4" s="34">
        <f>WORKDAY(Таблица3[[#This Row],[ДАТА ДОГОВОРА]],IF(Таблица3[[#This Row],[ДНЕЙ]]&lt;26,13,16),$H$1:$H$15)</f>
        <v>43248</v>
      </c>
      <c r="G4" s="34">
        <f>WORKDAY(Таблица3[[#This Row],[ДАТА ДОГОВОРА]],Таблица3[[#This Row],[ДНЕЙ]],$H$1:$H$15)</f>
        <v>43264</v>
      </c>
      <c r="H4" s="37">
        <v>43108</v>
      </c>
    </row>
    <row r="5" spans="1:8" s="38" customFormat="1" ht="13.8" x14ac:dyDescent="0.3">
      <c r="A5" s="45"/>
      <c r="B5" s="45"/>
      <c r="C5" s="45"/>
      <c r="D5" s="39"/>
      <c r="E5" s="39"/>
      <c r="F5" s="39"/>
      <c r="G5" s="39"/>
      <c r="H5" s="37">
        <v>43154</v>
      </c>
    </row>
    <row r="6" spans="1:8" s="38" customFormat="1" ht="13.8" x14ac:dyDescent="0.3">
      <c r="A6" s="45"/>
      <c r="B6" s="45"/>
      <c r="C6" s="45"/>
      <c r="D6" s="39"/>
      <c r="E6" s="39"/>
      <c r="F6" s="39"/>
      <c r="G6" s="39"/>
      <c r="H6" s="37">
        <v>43167</v>
      </c>
    </row>
    <row r="7" spans="1:8" s="38" customFormat="1" ht="13.8" x14ac:dyDescent="0.3">
      <c r="A7" s="45"/>
      <c r="B7" s="45"/>
      <c r="C7" s="45"/>
      <c r="D7" s="39"/>
      <c r="E7" s="39"/>
      <c r="F7" s="39"/>
      <c r="G7" s="39"/>
      <c r="H7" s="37">
        <v>43168</v>
      </c>
    </row>
    <row r="8" spans="1:8" s="38" customFormat="1" ht="13.8" x14ac:dyDescent="0.3">
      <c r="A8" s="45"/>
      <c r="B8" s="45"/>
      <c r="C8" s="45"/>
      <c r="D8" s="39"/>
      <c r="E8" s="39"/>
      <c r="F8" s="39"/>
      <c r="G8" s="39"/>
      <c r="H8" s="37">
        <v>43220</v>
      </c>
    </row>
    <row r="9" spans="1:8" s="38" customFormat="1" ht="13.8" x14ac:dyDescent="0.3">
      <c r="A9" s="45"/>
      <c r="B9" s="45"/>
      <c r="C9" s="45"/>
      <c r="D9" s="39"/>
      <c r="E9" s="39"/>
      <c r="F9" s="39"/>
      <c r="G9" s="39"/>
      <c r="H9" s="37">
        <v>43221</v>
      </c>
    </row>
    <row r="10" spans="1:8" s="38" customFormat="1" ht="13.8" x14ac:dyDescent="0.3">
      <c r="A10" s="45"/>
      <c r="B10" s="45"/>
      <c r="C10" s="45"/>
      <c r="D10" s="39"/>
      <c r="E10" s="39"/>
      <c r="F10" s="39"/>
      <c r="G10" s="39"/>
      <c r="H10" s="37">
        <v>43222</v>
      </c>
    </row>
    <row r="11" spans="1:8" s="38" customFormat="1" ht="13.8" x14ac:dyDescent="0.3">
      <c r="A11" s="45"/>
      <c r="B11" s="45"/>
      <c r="C11" s="45"/>
      <c r="D11" s="39"/>
      <c r="E11" s="39"/>
      <c r="F11" s="39"/>
      <c r="G11" s="39"/>
      <c r="H11" s="37">
        <v>43229</v>
      </c>
    </row>
    <row r="12" spans="1:8" ht="13.8" x14ac:dyDescent="0.3">
      <c r="A12" s="45"/>
      <c r="B12" s="45"/>
      <c r="C12" s="45"/>
      <c r="D12" s="39"/>
      <c r="E12" s="39"/>
      <c r="F12" s="39"/>
      <c r="H12" s="40">
        <v>43262</v>
      </c>
    </row>
    <row r="13" spans="1:8" ht="13.8" x14ac:dyDescent="0.3">
      <c r="A13" s="45"/>
      <c r="B13" s="45"/>
      <c r="C13" s="45"/>
      <c r="D13" s="39"/>
      <c r="E13" s="39"/>
      <c r="F13" s="39"/>
      <c r="H13" s="40">
        <v>43263</v>
      </c>
    </row>
    <row r="14" spans="1:8" ht="13.8" x14ac:dyDescent="0.3">
      <c r="H14" s="40">
        <v>43409</v>
      </c>
    </row>
    <row r="15" spans="1:8" ht="13.8" x14ac:dyDescent="0.3">
      <c r="H15" s="40">
        <v>43465</v>
      </c>
    </row>
  </sheetData>
  <sheetProtection selectLockedCells="1"/>
  <conditionalFormatting sqref="D2:G389">
    <cfRule type="expression" dxfId="27" priority="1">
      <formula>D2&gt;TODAY()</formula>
    </cfRule>
    <cfRule type="expression" dxfId="26" priority="2">
      <formula>D2&lt;=TODAY()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72"/>
  <sheetViews>
    <sheetView workbookViewId="0"/>
  </sheetViews>
  <sheetFormatPr defaultRowHeight="13.8" x14ac:dyDescent="0.3"/>
  <cols>
    <col min="1" max="1" width="12" customWidth="1"/>
    <col min="2" max="2" width="18.44140625" customWidth="1"/>
    <col min="3" max="3" width="27.109375" customWidth="1"/>
    <col min="4" max="4" width="18" customWidth="1"/>
    <col min="5" max="34" width="10.88671875" customWidth="1"/>
    <col min="35" max="35" width="17.5546875" customWidth="1"/>
  </cols>
  <sheetData>
    <row r="1" spans="1:6" x14ac:dyDescent="0.3">
      <c r="A1" t="s">
        <v>9</v>
      </c>
    </row>
    <row r="3" spans="1:6" x14ac:dyDescent="0.3">
      <c r="C3" t="s">
        <v>10</v>
      </c>
      <c r="D3" s="1">
        <f ca="1">TODAY()</f>
        <v>43239</v>
      </c>
      <c r="E3" s="1"/>
    </row>
    <row r="4" spans="1:6" x14ac:dyDescent="0.3">
      <c r="D4">
        <v>5</v>
      </c>
    </row>
    <row r="6" spans="1:6" x14ac:dyDescent="0.3">
      <c r="E6" t="e">
        <f>NA()</f>
        <v>#N/A</v>
      </c>
    </row>
    <row r="7" spans="1:6" x14ac:dyDescent="0.3">
      <c r="E7" t="e">
        <f>NA()</f>
        <v>#N/A</v>
      </c>
    </row>
    <row r="8" spans="1:6" x14ac:dyDescent="0.3">
      <c r="E8" t="e">
        <f>NA()</f>
        <v>#N/A</v>
      </c>
    </row>
    <row r="9" spans="1:6" x14ac:dyDescent="0.3">
      <c r="C9" s="2" t="s">
        <v>12</v>
      </c>
      <c r="D9">
        <f>SUMPRODUCT( ((Типы_занятий[Дата Договора]&gt;=ОкноДатыНачала)+(Типы_занятий[Дедлайн]&gt;=ОкноДатыНачала)&gt;0)*(Типы_занятий[Дата Договора]&lt;=(ОкноДатыНачала+ОкноДни-1)) )</f>
        <v>3</v>
      </c>
      <c r="E9" t="e">
        <f>NA()</f>
        <v>#N/A</v>
      </c>
    </row>
    <row r="10" spans="1:6" x14ac:dyDescent="0.3">
      <c r="D10">
        <v>9</v>
      </c>
      <c r="E10" t="e">
        <f>NA()</f>
        <v>#N/A</v>
      </c>
    </row>
    <row r="11" spans="1:6" x14ac:dyDescent="0.3">
      <c r="D11">
        <f>D10-MIN(D10,D9)</f>
        <v>6</v>
      </c>
      <c r="E11" t="e">
        <f>NA()</f>
        <v>#N/A</v>
      </c>
    </row>
    <row r="12" spans="1:6" x14ac:dyDescent="0.3">
      <c r="E12" t="e">
        <f>NA()</f>
        <v>#N/A</v>
      </c>
    </row>
    <row r="13" spans="1:6" x14ac:dyDescent="0.3">
      <c r="C13" s="2"/>
      <c r="E13" t="e">
        <f>NA()</f>
        <v>#N/A</v>
      </c>
    </row>
    <row r="14" spans="1:6" x14ac:dyDescent="0.3">
      <c r="C14" s="2"/>
      <c r="E14" t="e">
        <f>NA()</f>
        <v>#N/A</v>
      </c>
    </row>
    <row r="15" spans="1:6" x14ac:dyDescent="0.3">
      <c r="C15" s="2"/>
      <c r="E15">
        <f t="array" ref="E15">INDEX(Типы_занятий[Идентификатор],MATCH(1, ((Типы_занятий[Дата Договора]&gt;=ОкноДатыНачала)+(Типы_занятий[Дедлайн]&gt;=ОкноДатыНачала)&gt;0)*(Типы_занятий[Дата Договора]&lt;=(ОкноДатыНачала+ОкноДни-1)), 0))</f>
        <v>1</v>
      </c>
      <c r="F15" t="e">
        <f t="shared" ref="F15:F23" ca="1" si="0">OFFSET(E15,-$D$11,)</f>
        <v>#N/A</v>
      </c>
    </row>
    <row r="16" spans="1:6" x14ac:dyDescent="0.3">
      <c r="C16" s="2"/>
      <c r="E16">
        <f t="array" ref="E16">INDEX(Типы_занятий[Идентификатор],MATCH(1, (Типы_занятий[Идентификатор]&gt;E15)*((Типы_занятий[Дата Договора]&gt;=ОкноДатыНачала)+(Типы_занятий[Дедлайн]&gt;=ОкноДатыНачала)&gt;0)*(Типы_занятий[Дата Договора]&lt;=(ОкноДатыНачала+ОкноДни-1)), 0))</f>
        <v>2</v>
      </c>
      <c r="F16" t="e">
        <f t="shared" ca="1" si="0"/>
        <v>#N/A</v>
      </c>
    </row>
    <row r="17" spans="1:35" x14ac:dyDescent="0.3">
      <c r="C17" s="2"/>
      <c r="E17">
        <f t="array" ref="E17">INDEX(Типы_занятий[Идентификатор],MATCH(1, (Типы_занятий[Идентификатор]&gt;E16)*((Типы_занятий[Дата Договора]&gt;=ОкноДатыНачала)+(Типы_занятий[Дедлайн]&gt;=ОкноДатыНачала)&gt;0)*(Типы_занятий[Дата Договора]&lt;=(ОкноДатыНачала+ОкноДни-1)), 0))</f>
        <v>3</v>
      </c>
      <c r="F17" t="e">
        <f t="shared" ca="1" si="0"/>
        <v>#N/A</v>
      </c>
    </row>
    <row r="18" spans="1:35" x14ac:dyDescent="0.3">
      <c r="E18" t="e">
        <f t="array" ref="E18">INDEX(Типы_занятий[Идентификатор],MATCH(1, (Типы_занятий[Идентификатор]&gt;E17)*((Типы_занятий[Дата Договора]&gt;=ОкноДатыНачала)+(Типы_занятий[Дедлайн]&gt;=ОкноДатыНачала)&gt;0)*(Типы_занятий[Дата Договора]&lt;=(ОкноДатыНачала+ОкноДни-1)), 0))</f>
        <v>#N/A</v>
      </c>
      <c r="F18" t="e">
        <f t="shared" ca="1" si="0"/>
        <v>#N/A</v>
      </c>
    </row>
    <row r="19" spans="1:35" x14ac:dyDescent="0.3">
      <c r="E19" t="e">
        <f t="array" ref="E19">INDEX(Типы_занятий[Идентификатор],MATCH(1, (Типы_занятий[Идентификатор]&gt;E18)*((Типы_занятий[Дата Договора]&gt;=ОкноДатыНачала)+(Типы_занятий[Дедлайн]&gt;=ОкноДатыНачала)&gt;0)*(Типы_занятий[Дата Договора]&lt;=(ОкноДатыНачала+ОкноДни-1)), 0))</f>
        <v>#N/A</v>
      </c>
      <c r="F19" t="e">
        <f t="shared" ca="1" si="0"/>
        <v>#N/A</v>
      </c>
    </row>
    <row r="20" spans="1:35" x14ac:dyDescent="0.3">
      <c r="E20" t="e">
        <f t="array" ref="E20">INDEX(Типы_занятий[Идентификатор],MATCH(1, (Типы_занятий[Идентификатор]&gt;E19)*((Типы_занятий[Дата Договора]&gt;=ОкноДатыНачала)+(Типы_занятий[Дедлайн]&gt;=ОкноДатыНачала)&gt;0)*(Типы_занятий[Дата Договора]&lt;=(ОкноДатыНачала+ОкноДни-1)), 0))</f>
        <v>#N/A</v>
      </c>
      <c r="F20" t="e">
        <f t="shared" ca="1" si="0"/>
        <v>#N/A</v>
      </c>
    </row>
    <row r="21" spans="1:35" x14ac:dyDescent="0.3">
      <c r="E21" t="e">
        <f t="array" ref="E21">INDEX(Типы_занятий[Идентификатор],MATCH(1, (Типы_занятий[Идентификатор]&gt;E20)*((Типы_занятий[Дата Договора]&gt;=ОкноДатыНачала)+(Типы_занятий[Дедлайн]&gt;=ОкноДатыНачала)&gt;0)*(Типы_занятий[Дата Договора]&lt;=(ОкноДатыНачала+ОкноДни-1)), 0))</f>
        <v>#N/A</v>
      </c>
      <c r="F21">
        <f t="shared" ca="1" si="0"/>
        <v>1</v>
      </c>
    </row>
    <row r="22" spans="1:35" x14ac:dyDescent="0.3">
      <c r="E22" t="e">
        <f t="array" ref="E22">INDEX(Типы_занятий[Идентификатор],MATCH(1, (Типы_занятий[Идентификатор]&gt;E21)*((Типы_занятий[Дата Договора]&gt;=ОкноДатыНачала)+(Типы_занятий[Дедлайн]&gt;=ОкноДатыНачала)&gt;0)*(Типы_занятий[Дата Договора]&lt;=(ОкноДатыНачала+ОкноДни-1)), 0))</f>
        <v>#N/A</v>
      </c>
      <c r="F22">
        <f t="shared" ca="1" si="0"/>
        <v>2</v>
      </c>
    </row>
    <row r="23" spans="1:35" x14ac:dyDescent="0.3">
      <c r="E23" t="e">
        <f t="array" ref="E23">INDEX(Типы_занятий[Идентификатор],MATCH(1, (Типы_занятий[Идентификатор]&gt;E22)*((Типы_занятий[Дата Договора]&gt;=ОкноДатыНачала)+(Типы_занятий[Дедлайн]&gt;=ОкноДатыНачала)&gt;0)*(Типы_занятий[Дата Договора]&lt;=(ОкноДатыНачала+ОкноДни-1)), 0))</f>
        <v>#N/A</v>
      </c>
      <c r="F23">
        <f t="shared" ca="1" si="0"/>
        <v>3</v>
      </c>
    </row>
    <row r="25" spans="1:35" x14ac:dyDescent="0.3">
      <c r="C25" t="s">
        <v>4</v>
      </c>
      <c r="D25" s="1">
        <f>ДатаНачала+ОкноСдвиг</f>
        <v>43252</v>
      </c>
    </row>
    <row r="26" spans="1:35" x14ac:dyDescent="0.3">
      <c r="C26" t="s">
        <v>3</v>
      </c>
      <c r="D26">
        <v>0</v>
      </c>
    </row>
    <row r="28" spans="1:35" x14ac:dyDescent="0.3">
      <c r="C28" t="s">
        <v>1</v>
      </c>
      <c r="D28" s="2">
        <f>'Временная шкала проектов'!D26</f>
        <v>43252</v>
      </c>
    </row>
    <row r="29" spans="1:35" x14ac:dyDescent="0.3">
      <c r="C29" t="s">
        <v>2</v>
      </c>
      <c r="D29">
        <v>30</v>
      </c>
    </row>
    <row r="31" spans="1:35" x14ac:dyDescent="0.3">
      <c r="A31" t="s">
        <v>8</v>
      </c>
      <c r="B31" t="s">
        <v>6</v>
      </c>
      <c r="C31" t="s">
        <v>7</v>
      </c>
      <c r="D31" t="s">
        <v>0</v>
      </c>
      <c r="E31" s="1">
        <f>ОкноДатыНачала</f>
        <v>43252</v>
      </c>
      <c r="F31" s="1">
        <f t="shared" ref="F31:AI31" si="1">E31+1</f>
        <v>43253</v>
      </c>
      <c r="G31" s="1">
        <f t="shared" si="1"/>
        <v>43254</v>
      </c>
      <c r="H31" s="1">
        <f t="shared" si="1"/>
        <v>43255</v>
      </c>
      <c r="I31" s="1">
        <f t="shared" si="1"/>
        <v>43256</v>
      </c>
      <c r="J31" s="1">
        <f t="shared" si="1"/>
        <v>43257</v>
      </c>
      <c r="K31" s="1">
        <f t="shared" si="1"/>
        <v>43258</v>
      </c>
      <c r="L31" s="1">
        <f t="shared" si="1"/>
        <v>43259</v>
      </c>
      <c r="M31" s="1">
        <f t="shared" si="1"/>
        <v>43260</v>
      </c>
      <c r="N31" s="1">
        <f t="shared" si="1"/>
        <v>43261</v>
      </c>
      <c r="O31" s="1">
        <f t="shared" si="1"/>
        <v>43262</v>
      </c>
      <c r="P31" s="1">
        <f t="shared" si="1"/>
        <v>43263</v>
      </c>
      <c r="Q31" s="1">
        <f t="shared" si="1"/>
        <v>43264</v>
      </c>
      <c r="R31" s="1">
        <f t="shared" si="1"/>
        <v>43265</v>
      </c>
      <c r="S31" s="1">
        <f t="shared" si="1"/>
        <v>43266</v>
      </c>
      <c r="T31" s="1">
        <f t="shared" si="1"/>
        <v>43267</v>
      </c>
      <c r="U31" s="1">
        <f t="shared" si="1"/>
        <v>43268</v>
      </c>
      <c r="V31" s="1">
        <f t="shared" si="1"/>
        <v>43269</v>
      </c>
      <c r="W31" s="1">
        <f t="shared" si="1"/>
        <v>43270</v>
      </c>
      <c r="X31" s="1">
        <f t="shared" si="1"/>
        <v>43271</v>
      </c>
      <c r="Y31" s="1">
        <f t="shared" si="1"/>
        <v>43272</v>
      </c>
      <c r="Z31" s="1">
        <f t="shared" si="1"/>
        <v>43273</v>
      </c>
      <c r="AA31" s="1">
        <f t="shared" si="1"/>
        <v>43274</v>
      </c>
      <c r="AB31" s="1">
        <f t="shared" si="1"/>
        <v>43275</v>
      </c>
      <c r="AC31" s="1">
        <f t="shared" si="1"/>
        <v>43276</v>
      </c>
      <c r="AD31" s="1">
        <f t="shared" si="1"/>
        <v>43277</v>
      </c>
      <c r="AE31" s="1">
        <f t="shared" si="1"/>
        <v>43278</v>
      </c>
      <c r="AF31" s="1">
        <f t="shared" si="1"/>
        <v>43279</v>
      </c>
      <c r="AG31" s="1">
        <f t="shared" si="1"/>
        <v>43280</v>
      </c>
      <c r="AH31" s="1">
        <f t="shared" si="1"/>
        <v>43281</v>
      </c>
      <c r="AI31" s="1">
        <f t="shared" si="1"/>
        <v>43282</v>
      </c>
    </row>
    <row r="32" spans="1:35" x14ac:dyDescent="0.3">
      <c r="A32">
        <v>11.3</v>
      </c>
      <c r="B32">
        <v>1</v>
      </c>
      <c r="C32" t="e">
        <f t="shared" ref="C32:C40" ca="1" si="2">F15</f>
        <v>#N/A</v>
      </c>
      <c r="D32" t="e">
        <f ca="1">INDEX(Типы_занятий[№ сделки],MATCH($C32,Типы_занятий[Идентификатор],0))</f>
        <v>#N/A</v>
      </c>
      <c r="E32" t="e">
        <f ca="1">ВычислениеСетки</f>
        <v>#N/A</v>
      </c>
      <c r="F32" t="e">
        <f ca="1">ВычислениеСетки</f>
        <v>#N/A</v>
      </c>
      <c r="G32" t="e">
        <f ca="1">ВычислениеСетки</f>
        <v>#N/A</v>
      </c>
      <c r="H32" t="e">
        <f ca="1">ВычислениеСетки</f>
        <v>#N/A</v>
      </c>
      <c r="I32" t="e">
        <f ca="1">ВычислениеСетки</f>
        <v>#N/A</v>
      </c>
      <c r="J32" t="e">
        <f ca="1">ВычислениеСетки</f>
        <v>#N/A</v>
      </c>
      <c r="K32" t="e">
        <f ca="1">ВычислениеСетки</f>
        <v>#N/A</v>
      </c>
      <c r="L32" t="e">
        <f ca="1">ВычислениеСетки</f>
        <v>#N/A</v>
      </c>
      <c r="M32" t="e">
        <f ca="1">ВычислениеСетки</f>
        <v>#N/A</v>
      </c>
      <c r="N32" t="e">
        <f ca="1">ВычислениеСетки</f>
        <v>#N/A</v>
      </c>
      <c r="O32" t="e">
        <f ca="1">ВычислениеСетки</f>
        <v>#N/A</v>
      </c>
      <c r="P32" t="e">
        <f ca="1">ВычислениеСетки</f>
        <v>#N/A</v>
      </c>
      <c r="Q32" t="e">
        <f ca="1">ВычислениеСетки</f>
        <v>#N/A</v>
      </c>
      <c r="R32" t="e">
        <f ca="1">ВычислениеСетки</f>
        <v>#N/A</v>
      </c>
      <c r="S32" t="e">
        <f ca="1">ВычислениеСетки</f>
        <v>#N/A</v>
      </c>
      <c r="T32" t="e">
        <f ca="1">ВычислениеСетки</f>
        <v>#N/A</v>
      </c>
      <c r="U32" t="e">
        <f ca="1">ВычислениеСетки</f>
        <v>#N/A</v>
      </c>
      <c r="V32" t="e">
        <f ca="1">ВычислениеСетки</f>
        <v>#N/A</v>
      </c>
      <c r="W32" t="e">
        <f ca="1">ВычислениеСетки</f>
        <v>#N/A</v>
      </c>
      <c r="X32" t="e">
        <f ca="1">ВычислениеСетки</f>
        <v>#N/A</v>
      </c>
      <c r="Y32" t="e">
        <f ca="1">ВычислениеСетки</f>
        <v>#N/A</v>
      </c>
      <c r="Z32" t="e">
        <f ca="1">ВычислениеСетки</f>
        <v>#N/A</v>
      </c>
      <c r="AA32" t="e">
        <f ca="1">ВычислениеСетки</f>
        <v>#N/A</v>
      </c>
      <c r="AB32" t="e">
        <f ca="1">ВычислениеСетки</f>
        <v>#N/A</v>
      </c>
      <c r="AC32" t="e">
        <f ca="1">ВычислениеСетки</f>
        <v>#N/A</v>
      </c>
      <c r="AD32" t="e">
        <f ca="1">ВычислениеСетки</f>
        <v>#N/A</v>
      </c>
      <c r="AE32" t="e">
        <f ca="1">ВычислениеСетки</f>
        <v>#N/A</v>
      </c>
      <c r="AF32" t="e">
        <f ca="1">ВычислениеСетки</f>
        <v>#N/A</v>
      </c>
      <c r="AG32" t="e">
        <f ca="1">ВычислениеСетки</f>
        <v>#N/A</v>
      </c>
      <c r="AH32" t="e">
        <f ca="1">ВычислениеСетки</f>
        <v>#N/A</v>
      </c>
      <c r="AI32" t="e">
        <f ca="1">ВычислениеСетки</f>
        <v>#N/A</v>
      </c>
    </row>
    <row r="33" spans="1:35" x14ac:dyDescent="0.3">
      <c r="A33">
        <f>A32-1</f>
        <v>10.3</v>
      </c>
      <c r="B33">
        <v>2</v>
      </c>
      <c r="C33" t="e">
        <f t="shared" ca="1" si="2"/>
        <v>#N/A</v>
      </c>
      <c r="D33" t="e">
        <f t="array" aca="1" ref="D33" ca="1">INDEX(Типы_занятий[№ сделки],MATCH($C33,Типы_занятий[Идентификатор],0))</f>
        <v>#N/A</v>
      </c>
      <c r="E33" t="e">
        <f ca="1">ВычислениеСетки</f>
        <v>#N/A</v>
      </c>
      <c r="F33" t="e">
        <f ca="1">ВычислениеСетки</f>
        <v>#N/A</v>
      </c>
      <c r="G33" t="e">
        <f ca="1">ВычислениеСетки</f>
        <v>#N/A</v>
      </c>
      <c r="H33" t="e">
        <f ca="1">ВычислениеСетки</f>
        <v>#N/A</v>
      </c>
      <c r="I33" t="e">
        <f ca="1">ВычислениеСетки</f>
        <v>#N/A</v>
      </c>
      <c r="J33" t="e">
        <f ca="1">ВычислениеСетки</f>
        <v>#N/A</v>
      </c>
      <c r="K33" t="e">
        <f ca="1">ВычислениеСетки</f>
        <v>#N/A</v>
      </c>
      <c r="L33" t="e">
        <f ca="1">ВычислениеСетки</f>
        <v>#N/A</v>
      </c>
      <c r="M33" t="e">
        <f ca="1">ВычислениеСетки</f>
        <v>#N/A</v>
      </c>
      <c r="N33" t="e">
        <f ca="1">ВычислениеСетки</f>
        <v>#N/A</v>
      </c>
      <c r="O33" t="e">
        <f ca="1">ВычислениеСетки</f>
        <v>#N/A</v>
      </c>
      <c r="P33" t="e">
        <f ca="1">ВычислениеСетки</f>
        <v>#N/A</v>
      </c>
      <c r="Q33" t="e">
        <f ca="1">ВычислениеСетки</f>
        <v>#N/A</v>
      </c>
      <c r="R33" t="e">
        <f ca="1">ВычислениеСетки</f>
        <v>#N/A</v>
      </c>
      <c r="S33" t="e">
        <f ca="1">ВычислениеСетки</f>
        <v>#N/A</v>
      </c>
      <c r="T33" t="e">
        <f ca="1">ВычислениеСетки</f>
        <v>#N/A</v>
      </c>
      <c r="U33" t="e">
        <f ca="1">ВычислениеСетки</f>
        <v>#N/A</v>
      </c>
      <c r="V33" t="e">
        <f ca="1">ВычислениеСетки</f>
        <v>#N/A</v>
      </c>
      <c r="W33" t="e">
        <f ca="1">ВычислениеСетки</f>
        <v>#N/A</v>
      </c>
      <c r="X33" t="e">
        <f ca="1">ВычислениеСетки</f>
        <v>#N/A</v>
      </c>
      <c r="Y33" t="e">
        <f ca="1">ВычислениеСетки</f>
        <v>#N/A</v>
      </c>
      <c r="Z33" t="e">
        <f ca="1">ВычислениеСетки</f>
        <v>#N/A</v>
      </c>
      <c r="AA33" t="e">
        <f ca="1">ВычислениеСетки</f>
        <v>#N/A</v>
      </c>
      <c r="AB33" t="e">
        <f ca="1">ВычислениеСетки</f>
        <v>#N/A</v>
      </c>
      <c r="AC33" t="e">
        <f ca="1">ВычислениеСетки</f>
        <v>#N/A</v>
      </c>
      <c r="AD33" t="e">
        <f ca="1">ВычислениеСетки</f>
        <v>#N/A</v>
      </c>
      <c r="AE33" t="e">
        <f ca="1">ВычислениеСетки</f>
        <v>#N/A</v>
      </c>
      <c r="AF33" t="e">
        <f ca="1">ВычислениеСетки</f>
        <v>#N/A</v>
      </c>
      <c r="AG33" t="e">
        <f ca="1">ВычислениеСетки</f>
        <v>#N/A</v>
      </c>
      <c r="AH33" t="e">
        <f ca="1">ВычислениеСетки</f>
        <v>#N/A</v>
      </c>
      <c r="AI33" t="e">
        <f ca="1">ВычислениеСетки</f>
        <v>#N/A</v>
      </c>
    </row>
    <row r="34" spans="1:35" x14ac:dyDescent="0.3">
      <c r="A34">
        <f t="shared" ref="A34:A40" si="3">A33-1</f>
        <v>9.3000000000000007</v>
      </c>
      <c r="B34">
        <v>3</v>
      </c>
      <c r="C34" t="e">
        <f t="shared" ca="1" si="2"/>
        <v>#N/A</v>
      </c>
      <c r="D34" t="e">
        <f t="array" aca="1" ref="D34" ca="1">INDEX(Типы_занятий[№ сделки],MATCH($C34,Типы_занятий[Идентификатор],0))</f>
        <v>#N/A</v>
      </c>
      <c r="E34" t="e">
        <f ca="1">ВычислениеСетки</f>
        <v>#N/A</v>
      </c>
      <c r="F34" t="e">
        <f ca="1">ВычислениеСетки</f>
        <v>#N/A</v>
      </c>
      <c r="G34" t="e">
        <f ca="1">ВычислениеСетки</f>
        <v>#N/A</v>
      </c>
      <c r="H34" t="e">
        <f ca="1">ВычислениеСетки</f>
        <v>#N/A</v>
      </c>
      <c r="I34" t="e">
        <f ca="1">ВычислениеСетки</f>
        <v>#N/A</v>
      </c>
      <c r="J34" t="e">
        <f ca="1">ВычислениеСетки</f>
        <v>#N/A</v>
      </c>
      <c r="K34" t="e">
        <f ca="1">ВычислениеСетки</f>
        <v>#N/A</v>
      </c>
      <c r="L34" t="e">
        <f ca="1">ВычислениеСетки</f>
        <v>#N/A</v>
      </c>
      <c r="M34" t="e">
        <f ca="1">ВычислениеСетки</f>
        <v>#N/A</v>
      </c>
      <c r="N34" t="e">
        <f ca="1">ВычислениеСетки</f>
        <v>#N/A</v>
      </c>
      <c r="O34" t="e">
        <f ca="1">ВычислениеСетки</f>
        <v>#N/A</v>
      </c>
      <c r="P34" t="e">
        <f ca="1">ВычислениеСетки</f>
        <v>#N/A</v>
      </c>
      <c r="Q34" t="e">
        <f ca="1">ВычислениеСетки</f>
        <v>#N/A</v>
      </c>
      <c r="R34" t="e">
        <f ca="1">ВычислениеСетки</f>
        <v>#N/A</v>
      </c>
      <c r="S34" t="e">
        <f ca="1">ВычислениеСетки</f>
        <v>#N/A</v>
      </c>
      <c r="T34" t="e">
        <f ca="1">ВычислениеСетки</f>
        <v>#N/A</v>
      </c>
      <c r="U34" t="e">
        <f ca="1">ВычислениеСетки</f>
        <v>#N/A</v>
      </c>
      <c r="V34" t="e">
        <f ca="1">ВычислениеСетки</f>
        <v>#N/A</v>
      </c>
      <c r="W34" t="e">
        <f ca="1">ВычислениеСетки</f>
        <v>#N/A</v>
      </c>
      <c r="X34" t="e">
        <f ca="1">ВычислениеСетки</f>
        <v>#N/A</v>
      </c>
      <c r="Y34" t="e">
        <f ca="1">ВычислениеСетки</f>
        <v>#N/A</v>
      </c>
      <c r="Z34" t="e">
        <f ca="1">ВычислениеСетки</f>
        <v>#N/A</v>
      </c>
      <c r="AA34" t="e">
        <f ca="1">ВычислениеСетки</f>
        <v>#N/A</v>
      </c>
      <c r="AB34" t="e">
        <f ca="1">ВычислениеСетки</f>
        <v>#N/A</v>
      </c>
      <c r="AC34" t="e">
        <f ca="1">ВычислениеСетки</f>
        <v>#N/A</v>
      </c>
      <c r="AD34" t="e">
        <f ca="1">ВычислениеСетки</f>
        <v>#N/A</v>
      </c>
      <c r="AE34" t="e">
        <f ca="1">ВычислениеСетки</f>
        <v>#N/A</v>
      </c>
      <c r="AF34" t="e">
        <f ca="1">ВычислениеСетки</f>
        <v>#N/A</v>
      </c>
      <c r="AG34" t="e">
        <f ca="1">ВычислениеСетки</f>
        <v>#N/A</v>
      </c>
      <c r="AH34" t="e">
        <f ca="1">ВычислениеСетки</f>
        <v>#N/A</v>
      </c>
      <c r="AI34" t="e">
        <f ca="1">ВычислениеСетки</f>
        <v>#N/A</v>
      </c>
    </row>
    <row r="35" spans="1:35" x14ac:dyDescent="0.3">
      <c r="A35">
        <f t="shared" si="3"/>
        <v>8.3000000000000007</v>
      </c>
      <c r="B35">
        <v>4</v>
      </c>
      <c r="C35" t="e">
        <f t="shared" ca="1" si="2"/>
        <v>#N/A</v>
      </c>
      <c r="D35" t="e">
        <f t="array" aca="1" ref="D35" ca="1">INDEX(Типы_занятий[№ сделки],MATCH($C35,Типы_занятий[Идентификатор],0))</f>
        <v>#N/A</v>
      </c>
      <c r="E35" t="e">
        <f ca="1">ВычислениеСетки</f>
        <v>#N/A</v>
      </c>
      <c r="F35" t="e">
        <f ca="1">ВычислениеСетки</f>
        <v>#N/A</v>
      </c>
      <c r="G35" t="e">
        <f ca="1">ВычислениеСетки</f>
        <v>#N/A</v>
      </c>
      <c r="H35" t="e">
        <f ca="1">ВычислениеСетки</f>
        <v>#N/A</v>
      </c>
      <c r="I35" t="e">
        <f ca="1">ВычислениеСетки</f>
        <v>#N/A</v>
      </c>
      <c r="J35" t="e">
        <f ca="1">ВычислениеСетки</f>
        <v>#N/A</v>
      </c>
      <c r="K35" t="e">
        <f ca="1">ВычислениеСетки</f>
        <v>#N/A</v>
      </c>
      <c r="L35" t="e">
        <f ca="1">ВычислениеСетки</f>
        <v>#N/A</v>
      </c>
      <c r="M35" t="e">
        <f ca="1">ВычислениеСетки</f>
        <v>#N/A</v>
      </c>
      <c r="N35" t="e">
        <f ca="1">ВычислениеСетки</f>
        <v>#N/A</v>
      </c>
      <c r="O35" t="e">
        <f ca="1">ВычислениеСетки</f>
        <v>#N/A</v>
      </c>
      <c r="P35" t="e">
        <f ca="1">ВычислениеСетки</f>
        <v>#N/A</v>
      </c>
      <c r="Q35" t="e">
        <f ca="1">ВычислениеСетки</f>
        <v>#N/A</v>
      </c>
      <c r="R35" t="e">
        <f ca="1">ВычислениеСетки</f>
        <v>#N/A</v>
      </c>
      <c r="S35" t="e">
        <f ca="1">ВычислениеСетки</f>
        <v>#N/A</v>
      </c>
      <c r="T35" t="e">
        <f ca="1">ВычислениеСетки</f>
        <v>#N/A</v>
      </c>
      <c r="U35" t="e">
        <f ca="1">ВычислениеСетки</f>
        <v>#N/A</v>
      </c>
      <c r="V35" t="e">
        <f ca="1">ВычислениеСетки</f>
        <v>#N/A</v>
      </c>
      <c r="W35" t="e">
        <f ca="1">ВычислениеСетки</f>
        <v>#N/A</v>
      </c>
      <c r="X35" t="e">
        <f ca="1">ВычислениеСетки</f>
        <v>#N/A</v>
      </c>
      <c r="Y35" t="e">
        <f ca="1">ВычислениеСетки</f>
        <v>#N/A</v>
      </c>
      <c r="Z35" t="e">
        <f ca="1">ВычислениеСетки</f>
        <v>#N/A</v>
      </c>
      <c r="AA35" t="e">
        <f ca="1">ВычислениеСетки</f>
        <v>#N/A</v>
      </c>
      <c r="AB35" t="e">
        <f ca="1">ВычислениеСетки</f>
        <v>#N/A</v>
      </c>
      <c r="AC35" t="e">
        <f ca="1">ВычислениеСетки</f>
        <v>#N/A</v>
      </c>
      <c r="AD35" t="e">
        <f ca="1">ВычислениеСетки</f>
        <v>#N/A</v>
      </c>
      <c r="AE35" t="e">
        <f ca="1">ВычислениеСетки</f>
        <v>#N/A</v>
      </c>
      <c r="AF35" t="e">
        <f ca="1">ВычислениеСетки</f>
        <v>#N/A</v>
      </c>
      <c r="AG35" t="e">
        <f ca="1">ВычислениеСетки</f>
        <v>#N/A</v>
      </c>
      <c r="AH35" t="e">
        <f ca="1">ВычислениеСетки</f>
        <v>#N/A</v>
      </c>
      <c r="AI35" t="e">
        <f ca="1">ВычислениеСетки</f>
        <v>#N/A</v>
      </c>
    </row>
    <row r="36" spans="1:35" x14ac:dyDescent="0.3">
      <c r="A36">
        <f t="shared" si="3"/>
        <v>7.3000000000000007</v>
      </c>
      <c r="B36">
        <v>5</v>
      </c>
      <c r="C36" t="e">
        <f t="shared" ca="1" si="2"/>
        <v>#N/A</v>
      </c>
      <c r="D36" t="e">
        <f t="array" aca="1" ref="D36" ca="1">INDEX(Типы_занятий[№ сделки],MATCH($C36,Типы_занятий[Идентификатор],0))</f>
        <v>#N/A</v>
      </c>
      <c r="E36" t="e">
        <f ca="1">ВычислениеСетки</f>
        <v>#N/A</v>
      </c>
      <c r="F36" t="e">
        <f ca="1">ВычислениеСетки</f>
        <v>#N/A</v>
      </c>
      <c r="G36" t="e">
        <f ca="1">ВычислениеСетки</f>
        <v>#N/A</v>
      </c>
      <c r="H36" t="e">
        <f ca="1">ВычислениеСетки</f>
        <v>#N/A</v>
      </c>
      <c r="I36" t="e">
        <f ca="1">ВычислениеСетки</f>
        <v>#N/A</v>
      </c>
      <c r="J36" t="e">
        <f ca="1">ВычислениеСетки</f>
        <v>#N/A</v>
      </c>
      <c r="K36" t="e">
        <f ca="1">ВычислениеСетки</f>
        <v>#N/A</v>
      </c>
      <c r="L36" t="e">
        <f ca="1">ВычислениеСетки</f>
        <v>#N/A</v>
      </c>
      <c r="M36" t="e">
        <f ca="1">ВычислениеСетки</f>
        <v>#N/A</v>
      </c>
      <c r="N36" t="e">
        <f ca="1">ВычислениеСетки</f>
        <v>#N/A</v>
      </c>
      <c r="O36" t="e">
        <f ca="1">ВычислениеСетки</f>
        <v>#N/A</v>
      </c>
      <c r="P36" t="e">
        <f ca="1">ВычислениеСетки</f>
        <v>#N/A</v>
      </c>
      <c r="Q36" t="e">
        <f ca="1">ВычислениеСетки</f>
        <v>#N/A</v>
      </c>
      <c r="R36" t="e">
        <f ca="1">ВычислениеСетки</f>
        <v>#N/A</v>
      </c>
      <c r="S36" t="e">
        <f ca="1">ВычислениеСетки</f>
        <v>#N/A</v>
      </c>
      <c r="T36" t="e">
        <f ca="1">ВычислениеСетки</f>
        <v>#N/A</v>
      </c>
      <c r="U36" t="e">
        <f ca="1">ВычислениеСетки</f>
        <v>#N/A</v>
      </c>
      <c r="V36" t="e">
        <f ca="1">ВычислениеСетки</f>
        <v>#N/A</v>
      </c>
      <c r="W36" t="e">
        <f ca="1">ВычислениеСетки</f>
        <v>#N/A</v>
      </c>
      <c r="X36" t="e">
        <f ca="1">ВычислениеСетки</f>
        <v>#N/A</v>
      </c>
      <c r="Y36" t="e">
        <f ca="1">ВычислениеСетки</f>
        <v>#N/A</v>
      </c>
      <c r="Z36" t="e">
        <f ca="1">ВычислениеСетки</f>
        <v>#N/A</v>
      </c>
      <c r="AA36" t="e">
        <f ca="1">ВычислениеСетки</f>
        <v>#N/A</v>
      </c>
      <c r="AB36" t="e">
        <f ca="1">ВычислениеСетки</f>
        <v>#N/A</v>
      </c>
      <c r="AC36" t="e">
        <f ca="1">ВычислениеСетки</f>
        <v>#N/A</v>
      </c>
      <c r="AD36" t="e">
        <f ca="1">ВычислениеСетки</f>
        <v>#N/A</v>
      </c>
      <c r="AE36" t="e">
        <f ca="1">ВычислениеСетки</f>
        <v>#N/A</v>
      </c>
      <c r="AF36" t="e">
        <f ca="1">ВычислениеСетки</f>
        <v>#N/A</v>
      </c>
      <c r="AG36" t="e">
        <f ca="1">ВычислениеСетки</f>
        <v>#N/A</v>
      </c>
      <c r="AH36" t="e">
        <f ca="1">ВычислениеСетки</f>
        <v>#N/A</v>
      </c>
      <c r="AI36" t="e">
        <f ca="1">ВычислениеСетки</f>
        <v>#N/A</v>
      </c>
    </row>
    <row r="37" spans="1:35" x14ac:dyDescent="0.3">
      <c r="A37">
        <f t="shared" si="3"/>
        <v>6.3000000000000007</v>
      </c>
      <c r="B37">
        <v>6</v>
      </c>
      <c r="C37" t="e">
        <f t="shared" ca="1" si="2"/>
        <v>#N/A</v>
      </c>
      <c r="D37" t="e">
        <f t="array" aca="1" ref="D37" ca="1">INDEX(Типы_занятий[№ сделки],MATCH($C37,Типы_занятий[Идентификатор],0))</f>
        <v>#N/A</v>
      </c>
      <c r="E37" t="e">
        <f ca="1">ВычислениеСетки</f>
        <v>#N/A</v>
      </c>
      <c r="F37" t="e">
        <f ca="1">ВычислениеСетки</f>
        <v>#N/A</v>
      </c>
      <c r="G37" t="e">
        <f ca="1">ВычислениеСетки</f>
        <v>#N/A</v>
      </c>
      <c r="H37" t="e">
        <f ca="1">ВычислениеСетки</f>
        <v>#N/A</v>
      </c>
      <c r="I37" t="e">
        <f ca="1">ВычислениеСетки</f>
        <v>#N/A</v>
      </c>
      <c r="J37" t="e">
        <f ca="1">ВычислениеСетки</f>
        <v>#N/A</v>
      </c>
      <c r="K37" t="e">
        <f ca="1">ВычислениеСетки</f>
        <v>#N/A</v>
      </c>
      <c r="L37" t="e">
        <f ca="1">ВычислениеСетки</f>
        <v>#N/A</v>
      </c>
      <c r="M37" t="e">
        <f ca="1">ВычислениеСетки</f>
        <v>#N/A</v>
      </c>
      <c r="N37" t="e">
        <f ca="1">ВычислениеСетки</f>
        <v>#N/A</v>
      </c>
      <c r="O37" t="e">
        <f ca="1">ВычислениеСетки</f>
        <v>#N/A</v>
      </c>
      <c r="P37" t="e">
        <f ca="1">ВычислениеСетки</f>
        <v>#N/A</v>
      </c>
      <c r="Q37" t="e">
        <f ca="1">ВычислениеСетки</f>
        <v>#N/A</v>
      </c>
      <c r="R37" t="e">
        <f ca="1">ВычислениеСетки</f>
        <v>#N/A</v>
      </c>
      <c r="S37" t="e">
        <f ca="1">ВычислениеСетки</f>
        <v>#N/A</v>
      </c>
      <c r="T37" t="e">
        <f ca="1">ВычислениеСетки</f>
        <v>#N/A</v>
      </c>
      <c r="U37" t="e">
        <f ca="1">ВычислениеСетки</f>
        <v>#N/A</v>
      </c>
      <c r="V37" t="e">
        <f ca="1">ВычислениеСетки</f>
        <v>#N/A</v>
      </c>
      <c r="W37" t="e">
        <f ca="1">ВычислениеСетки</f>
        <v>#N/A</v>
      </c>
      <c r="X37" t="e">
        <f ca="1">ВычислениеСетки</f>
        <v>#N/A</v>
      </c>
      <c r="Y37" t="e">
        <f ca="1">ВычислениеСетки</f>
        <v>#N/A</v>
      </c>
      <c r="Z37" t="e">
        <f ca="1">ВычислениеСетки</f>
        <v>#N/A</v>
      </c>
      <c r="AA37" t="e">
        <f ca="1">ВычислениеСетки</f>
        <v>#N/A</v>
      </c>
      <c r="AB37" t="e">
        <f ca="1">ВычислениеСетки</f>
        <v>#N/A</v>
      </c>
      <c r="AC37" t="e">
        <f ca="1">ВычислениеСетки</f>
        <v>#N/A</v>
      </c>
      <c r="AD37" t="e">
        <f ca="1">ВычислениеСетки</f>
        <v>#N/A</v>
      </c>
      <c r="AE37" t="e">
        <f ca="1">ВычислениеСетки</f>
        <v>#N/A</v>
      </c>
      <c r="AF37" t="e">
        <f ca="1">ВычислениеСетки</f>
        <v>#N/A</v>
      </c>
      <c r="AG37" t="e">
        <f ca="1">ВычислениеСетки</f>
        <v>#N/A</v>
      </c>
      <c r="AH37" t="e">
        <f ca="1">ВычислениеСетки</f>
        <v>#N/A</v>
      </c>
      <c r="AI37" t="e">
        <f ca="1">ВычислениеСетки</f>
        <v>#N/A</v>
      </c>
    </row>
    <row r="38" spans="1:35" x14ac:dyDescent="0.3">
      <c r="A38">
        <f t="shared" si="3"/>
        <v>5.3000000000000007</v>
      </c>
      <c r="B38">
        <v>7</v>
      </c>
      <c r="C38">
        <f t="shared" ca="1" si="2"/>
        <v>1</v>
      </c>
      <c r="D38">
        <f t="array" aca="1" ref="D38" ca="1">INDEX(Типы_занятий[№ сделки],MATCH($C38,Типы_занятий[Идентификатор],0))</f>
        <v>123</v>
      </c>
      <c r="E38">
        <f ca="1">ВычислениеСетки</f>
        <v>5.3000000000000007</v>
      </c>
      <c r="F38">
        <f ca="1">ВычислениеСетки</f>
        <v>5.3000000000000007</v>
      </c>
      <c r="G38">
        <f ca="1">ВычислениеСетки</f>
        <v>5.3000000000000007</v>
      </c>
      <c r="H38">
        <f ca="1">ВычислениеСетки</f>
        <v>5.3000000000000007</v>
      </c>
      <c r="I38">
        <f ca="1">ВычислениеСетки</f>
        <v>5.3000000000000007</v>
      </c>
      <c r="J38">
        <f ca="1">ВычислениеСетки</f>
        <v>5.3000000000000007</v>
      </c>
      <c r="K38">
        <f ca="1">ВычислениеСетки</f>
        <v>5.3000000000000007</v>
      </c>
      <c r="L38">
        <f ca="1">ВычислениеСетки</f>
        <v>5.3000000000000007</v>
      </c>
      <c r="M38" t="e">
        <f ca="1">ВычислениеСетки</f>
        <v>#N/A</v>
      </c>
      <c r="N38" t="e">
        <f ca="1">ВычислениеСетки</f>
        <v>#N/A</v>
      </c>
      <c r="O38" t="e">
        <f ca="1">ВычислениеСетки</f>
        <v>#N/A</v>
      </c>
      <c r="P38" t="e">
        <f ca="1">ВычислениеСетки</f>
        <v>#N/A</v>
      </c>
      <c r="Q38" t="e">
        <f ca="1">ВычислениеСетки</f>
        <v>#N/A</v>
      </c>
      <c r="R38" t="e">
        <f ca="1">ВычислениеСетки</f>
        <v>#N/A</v>
      </c>
      <c r="S38" t="e">
        <f ca="1">ВычислениеСетки</f>
        <v>#N/A</v>
      </c>
      <c r="T38" t="e">
        <f ca="1">ВычислениеСетки</f>
        <v>#N/A</v>
      </c>
      <c r="U38" t="e">
        <f ca="1">ВычислениеСетки</f>
        <v>#N/A</v>
      </c>
      <c r="V38" t="e">
        <f ca="1">ВычислениеСетки</f>
        <v>#N/A</v>
      </c>
      <c r="W38" t="e">
        <f ca="1">ВычислениеСетки</f>
        <v>#N/A</v>
      </c>
      <c r="X38" t="e">
        <f ca="1">ВычислениеСетки</f>
        <v>#N/A</v>
      </c>
      <c r="Y38" t="e">
        <f ca="1">ВычислениеСетки</f>
        <v>#N/A</v>
      </c>
      <c r="Z38" t="e">
        <f ca="1">ВычислениеСетки</f>
        <v>#N/A</v>
      </c>
      <c r="AA38" t="e">
        <f ca="1">ВычислениеСетки</f>
        <v>#N/A</v>
      </c>
      <c r="AB38" t="e">
        <f ca="1">ВычислениеСетки</f>
        <v>#N/A</v>
      </c>
      <c r="AC38" t="e">
        <f ca="1">ВычислениеСетки</f>
        <v>#N/A</v>
      </c>
      <c r="AD38" t="e">
        <f ca="1">ВычислениеСетки</f>
        <v>#N/A</v>
      </c>
      <c r="AE38" t="e">
        <f ca="1">ВычислениеСетки</f>
        <v>#N/A</v>
      </c>
      <c r="AF38" t="e">
        <f ca="1">ВычислениеСетки</f>
        <v>#N/A</v>
      </c>
      <c r="AG38" t="e">
        <f ca="1">ВычислениеСетки</f>
        <v>#N/A</v>
      </c>
      <c r="AH38" t="e">
        <f ca="1">ВычислениеСетки</f>
        <v>#N/A</v>
      </c>
      <c r="AI38" t="e">
        <f ca="1">ВычислениеСетки</f>
        <v>#N/A</v>
      </c>
    </row>
    <row r="39" spans="1:35" x14ac:dyDescent="0.3">
      <c r="A39">
        <f t="shared" si="3"/>
        <v>4.3000000000000007</v>
      </c>
      <c r="B39">
        <v>8</v>
      </c>
      <c r="C39">
        <f t="shared" ca="1" si="2"/>
        <v>2</v>
      </c>
      <c r="D39">
        <f t="array" aca="1" ref="D39" ca="1">INDEX(Типы_занятий[№ сделки],MATCH($C39,Типы_занятий[Идентификатор],0))</f>
        <v>345</v>
      </c>
      <c r="E39">
        <f ca="1">ВычислениеСетки</f>
        <v>4.3000000000000007</v>
      </c>
      <c r="F39">
        <f ca="1">ВычислениеСетки</f>
        <v>4.3000000000000007</v>
      </c>
      <c r="G39">
        <f ca="1">ВычислениеСетки</f>
        <v>4.3000000000000007</v>
      </c>
      <c r="H39">
        <f ca="1">ВычислениеСетки</f>
        <v>4.3000000000000007</v>
      </c>
      <c r="I39">
        <f ca="1">ВычислениеСетки</f>
        <v>4.3000000000000007</v>
      </c>
      <c r="J39">
        <f ca="1">ВычислениеСетки</f>
        <v>4.3000000000000007</v>
      </c>
      <c r="K39">
        <f ca="1">ВычислениеСетки</f>
        <v>4.3000000000000007</v>
      </c>
      <c r="L39">
        <f ca="1">ВычислениеСетки</f>
        <v>4.3000000000000007</v>
      </c>
      <c r="M39" t="e">
        <f ca="1">ВычислениеСетки</f>
        <v>#N/A</v>
      </c>
      <c r="N39" t="e">
        <f ca="1">ВычислениеСетки</f>
        <v>#N/A</v>
      </c>
      <c r="O39" t="e">
        <f ca="1">ВычислениеСетки</f>
        <v>#N/A</v>
      </c>
      <c r="P39" t="e">
        <f ca="1">ВычислениеСетки</f>
        <v>#N/A</v>
      </c>
      <c r="Q39" t="e">
        <f ca="1">ВычислениеСетки</f>
        <v>#N/A</v>
      </c>
      <c r="R39" t="e">
        <f ca="1">ВычислениеСетки</f>
        <v>#N/A</v>
      </c>
      <c r="S39" t="e">
        <f ca="1">ВычислениеСетки</f>
        <v>#N/A</v>
      </c>
      <c r="T39" t="e">
        <f ca="1">ВычислениеСетки</f>
        <v>#N/A</v>
      </c>
      <c r="U39" t="e">
        <f ca="1">ВычислениеСетки</f>
        <v>#N/A</v>
      </c>
      <c r="V39" t="e">
        <f ca="1">ВычислениеСетки</f>
        <v>#N/A</v>
      </c>
      <c r="W39" t="e">
        <f ca="1">ВычислениеСетки</f>
        <v>#N/A</v>
      </c>
      <c r="X39" t="e">
        <f ca="1">ВычислениеСетки</f>
        <v>#N/A</v>
      </c>
      <c r="Y39" t="e">
        <f ca="1">ВычислениеСетки</f>
        <v>#N/A</v>
      </c>
      <c r="Z39" t="e">
        <f ca="1">ВычислениеСетки</f>
        <v>#N/A</v>
      </c>
      <c r="AA39" t="e">
        <f ca="1">ВычислениеСетки</f>
        <v>#N/A</v>
      </c>
      <c r="AB39" t="e">
        <f ca="1">ВычислениеСетки</f>
        <v>#N/A</v>
      </c>
      <c r="AC39" t="e">
        <f ca="1">ВычислениеСетки</f>
        <v>#N/A</v>
      </c>
      <c r="AD39" t="e">
        <f ca="1">ВычислениеСетки</f>
        <v>#N/A</v>
      </c>
      <c r="AE39" t="e">
        <f ca="1">ВычислениеСетки</f>
        <v>#N/A</v>
      </c>
      <c r="AF39" t="e">
        <f ca="1">ВычислениеСетки</f>
        <v>#N/A</v>
      </c>
      <c r="AG39" t="e">
        <f ca="1">ВычислениеСетки</f>
        <v>#N/A</v>
      </c>
      <c r="AH39" t="e">
        <f ca="1">ВычислениеСетки</f>
        <v>#N/A</v>
      </c>
      <c r="AI39" t="e">
        <f ca="1">ВычислениеСетки</f>
        <v>#N/A</v>
      </c>
    </row>
    <row r="40" spans="1:35" x14ac:dyDescent="0.3">
      <c r="A40">
        <f t="shared" si="3"/>
        <v>3.3000000000000007</v>
      </c>
      <c r="B40">
        <v>9</v>
      </c>
      <c r="C40">
        <f t="shared" ca="1" si="2"/>
        <v>3</v>
      </c>
      <c r="D40">
        <f t="array" aca="1" ref="D40" ca="1">INDEX(Типы_занятий[№ сделки],MATCH($C40,Типы_занятий[Идентификатор],0))</f>
        <v>145</v>
      </c>
      <c r="E40">
        <f ca="1">ВычислениеСетки</f>
        <v>3.3000000000000007</v>
      </c>
      <c r="F40">
        <f ca="1">ВычислениеСетки</f>
        <v>3.3000000000000007</v>
      </c>
      <c r="G40">
        <f ca="1">ВычислениеСетки</f>
        <v>3.3000000000000007</v>
      </c>
      <c r="H40">
        <f ca="1">ВычислениеСетки</f>
        <v>3.3000000000000007</v>
      </c>
      <c r="I40">
        <f ca="1">ВычислениеСетки</f>
        <v>3.3000000000000007</v>
      </c>
      <c r="J40">
        <f ca="1">ВычислениеСетки</f>
        <v>3.3000000000000007</v>
      </c>
      <c r="K40">
        <f ca="1">ВычислениеСетки</f>
        <v>3.3000000000000007</v>
      </c>
      <c r="L40">
        <f ca="1">ВычислениеСетки</f>
        <v>3.3000000000000007</v>
      </c>
      <c r="M40">
        <f ca="1">ВычислениеСетки</f>
        <v>3.3000000000000007</v>
      </c>
      <c r="N40">
        <f ca="1">ВычислениеСетки</f>
        <v>3.3000000000000007</v>
      </c>
      <c r="O40">
        <f ca="1">ВычислениеСетки</f>
        <v>3.3000000000000007</v>
      </c>
      <c r="P40">
        <f ca="1">ВычислениеСетки</f>
        <v>3.3000000000000007</v>
      </c>
      <c r="Q40">
        <f ca="1">ВычислениеСетки</f>
        <v>3.3000000000000007</v>
      </c>
      <c r="R40" t="e">
        <f ca="1">ВычислениеСетки</f>
        <v>#N/A</v>
      </c>
      <c r="S40" t="e">
        <f ca="1">ВычислениеСетки</f>
        <v>#N/A</v>
      </c>
      <c r="T40" t="e">
        <f ca="1">ВычислениеСетки</f>
        <v>#N/A</v>
      </c>
      <c r="U40" t="e">
        <f ca="1">ВычислениеСетки</f>
        <v>#N/A</v>
      </c>
      <c r="V40" t="e">
        <f ca="1">ВычислениеСетки</f>
        <v>#N/A</v>
      </c>
      <c r="W40" t="e">
        <f ca="1">ВычислениеСетки</f>
        <v>#N/A</v>
      </c>
      <c r="X40" t="e">
        <f ca="1">ВычислениеСетки</f>
        <v>#N/A</v>
      </c>
      <c r="Y40" t="e">
        <f ca="1">ВычислениеСетки</f>
        <v>#N/A</v>
      </c>
      <c r="Z40" t="e">
        <f ca="1">ВычислениеСетки</f>
        <v>#N/A</v>
      </c>
      <c r="AA40" t="e">
        <f ca="1">ВычислениеСетки</f>
        <v>#N/A</v>
      </c>
      <c r="AB40" t="e">
        <f ca="1">ВычислениеСетки</f>
        <v>#N/A</v>
      </c>
      <c r="AC40" t="e">
        <f ca="1">ВычислениеСетки</f>
        <v>#N/A</v>
      </c>
      <c r="AD40" t="e">
        <f ca="1">ВычислениеСетки</f>
        <v>#N/A</v>
      </c>
      <c r="AE40" t="e">
        <f ca="1">ВычислениеСетки</f>
        <v>#N/A</v>
      </c>
      <c r="AF40" t="e">
        <f ca="1">ВычислениеСетки</f>
        <v>#N/A</v>
      </c>
      <c r="AG40" t="e">
        <f ca="1">ВычислениеСетки</f>
        <v>#N/A</v>
      </c>
      <c r="AH40" t="e">
        <f ca="1">ВычислениеСетки</f>
        <v>#N/A</v>
      </c>
      <c r="AI40" t="e">
        <f ca="1">ВычислениеСетки</f>
        <v>#N/A</v>
      </c>
    </row>
    <row r="43" spans="1:35" x14ac:dyDescent="0.3">
      <c r="E43" s="1">
        <f>E31</f>
        <v>43252</v>
      </c>
      <c r="F43" s="1">
        <f t="shared" ref="F43:AH43" si="4">F31</f>
        <v>43253</v>
      </c>
      <c r="G43" s="1">
        <f t="shared" si="4"/>
        <v>43254</v>
      </c>
      <c r="H43" s="1">
        <f t="shared" si="4"/>
        <v>43255</v>
      </c>
      <c r="I43" s="1">
        <f t="shared" si="4"/>
        <v>43256</v>
      </c>
      <c r="J43" s="1">
        <f t="shared" si="4"/>
        <v>43257</v>
      </c>
      <c r="K43" s="1">
        <f t="shared" si="4"/>
        <v>43258</v>
      </c>
      <c r="L43" s="1">
        <f t="shared" si="4"/>
        <v>43259</v>
      </c>
      <c r="M43" s="1">
        <f t="shared" si="4"/>
        <v>43260</v>
      </c>
      <c r="N43" s="1">
        <f t="shared" si="4"/>
        <v>43261</v>
      </c>
      <c r="O43" s="1">
        <f t="shared" si="4"/>
        <v>43262</v>
      </c>
      <c r="P43" s="1">
        <f t="shared" si="4"/>
        <v>43263</v>
      </c>
      <c r="Q43" s="1">
        <f t="shared" si="4"/>
        <v>43264</v>
      </c>
      <c r="R43" s="1">
        <f t="shared" si="4"/>
        <v>43265</v>
      </c>
      <c r="S43" s="1">
        <f t="shared" si="4"/>
        <v>43266</v>
      </c>
      <c r="T43" s="1">
        <f t="shared" si="4"/>
        <v>43267</v>
      </c>
      <c r="U43" s="1">
        <f t="shared" si="4"/>
        <v>43268</v>
      </c>
      <c r="V43" s="1">
        <f t="shared" si="4"/>
        <v>43269</v>
      </c>
      <c r="W43" s="1">
        <f t="shared" si="4"/>
        <v>43270</v>
      </c>
      <c r="X43" s="1">
        <f t="shared" si="4"/>
        <v>43271</v>
      </c>
      <c r="Y43" s="1">
        <f t="shared" si="4"/>
        <v>43272</v>
      </c>
      <c r="Z43" s="1">
        <f t="shared" si="4"/>
        <v>43273</v>
      </c>
      <c r="AA43" s="1">
        <f t="shared" si="4"/>
        <v>43274</v>
      </c>
      <c r="AB43" s="1">
        <f t="shared" si="4"/>
        <v>43275</v>
      </c>
      <c r="AC43" s="1">
        <f t="shared" si="4"/>
        <v>43276</v>
      </c>
      <c r="AD43" s="1">
        <f t="shared" si="4"/>
        <v>43277</v>
      </c>
      <c r="AE43" s="1">
        <f t="shared" si="4"/>
        <v>43278</v>
      </c>
      <c r="AF43" s="1">
        <f t="shared" si="4"/>
        <v>43279</v>
      </c>
      <c r="AG43" s="1">
        <f t="shared" si="4"/>
        <v>43280</v>
      </c>
      <c r="AH43" s="1">
        <f t="shared" si="4"/>
        <v>43281</v>
      </c>
    </row>
    <row r="44" spans="1:35" x14ac:dyDescent="0.3">
      <c r="C44" t="e">
        <f ca="1">C32</f>
        <v>#N/A</v>
      </c>
      <c r="D44" t="e">
        <f t="array" aca="1" ref="D44" ca="1">UPPER(INDEX(Типы_занятий[№ сделки],MATCH($C44,Типы_занятий[Идентификатор],0)))</f>
        <v>#N/A</v>
      </c>
      <c r="E44" t="e">
        <f t="shared" ref="E44:AH44" ca="1" si="5">IF(ISERROR(F32),E32,NA())</f>
        <v>#N/A</v>
      </c>
      <c r="F44" t="e">
        <f t="shared" ca="1" si="5"/>
        <v>#N/A</v>
      </c>
      <c r="G44" t="e">
        <f t="shared" ca="1" si="5"/>
        <v>#N/A</v>
      </c>
      <c r="H44" t="e">
        <f t="shared" ca="1" si="5"/>
        <v>#N/A</v>
      </c>
      <c r="I44" t="e">
        <f t="shared" ca="1" si="5"/>
        <v>#N/A</v>
      </c>
      <c r="J44" t="e">
        <f t="shared" ca="1" si="5"/>
        <v>#N/A</v>
      </c>
      <c r="K44" t="e">
        <f t="shared" ca="1" si="5"/>
        <v>#N/A</v>
      </c>
      <c r="L44" t="e">
        <f t="shared" ca="1" si="5"/>
        <v>#N/A</v>
      </c>
      <c r="M44" t="e">
        <f t="shared" ca="1" si="5"/>
        <v>#N/A</v>
      </c>
      <c r="N44" t="e">
        <f t="shared" ca="1" si="5"/>
        <v>#N/A</v>
      </c>
      <c r="O44" t="e">
        <f t="shared" ca="1" si="5"/>
        <v>#N/A</v>
      </c>
      <c r="P44" t="e">
        <f t="shared" ca="1" si="5"/>
        <v>#N/A</v>
      </c>
      <c r="Q44" t="e">
        <f t="shared" ca="1" si="5"/>
        <v>#N/A</v>
      </c>
      <c r="R44" t="e">
        <f t="shared" ca="1" si="5"/>
        <v>#N/A</v>
      </c>
      <c r="S44" t="e">
        <f t="shared" ca="1" si="5"/>
        <v>#N/A</v>
      </c>
      <c r="T44" t="e">
        <f t="shared" ca="1" si="5"/>
        <v>#N/A</v>
      </c>
      <c r="U44" t="e">
        <f t="shared" ca="1" si="5"/>
        <v>#N/A</v>
      </c>
      <c r="V44" t="e">
        <f t="shared" ca="1" si="5"/>
        <v>#N/A</v>
      </c>
      <c r="W44" t="e">
        <f t="shared" ca="1" si="5"/>
        <v>#N/A</v>
      </c>
      <c r="X44" t="e">
        <f t="shared" ca="1" si="5"/>
        <v>#N/A</v>
      </c>
      <c r="Y44" t="e">
        <f t="shared" ca="1" si="5"/>
        <v>#N/A</v>
      </c>
      <c r="Z44" t="e">
        <f t="shared" ca="1" si="5"/>
        <v>#N/A</v>
      </c>
      <c r="AA44" t="e">
        <f t="shared" ca="1" si="5"/>
        <v>#N/A</v>
      </c>
      <c r="AB44" t="e">
        <f t="shared" ca="1" si="5"/>
        <v>#N/A</v>
      </c>
      <c r="AC44" t="e">
        <f t="shared" ca="1" si="5"/>
        <v>#N/A</v>
      </c>
      <c r="AD44" t="e">
        <f t="shared" ca="1" si="5"/>
        <v>#N/A</v>
      </c>
      <c r="AE44" t="e">
        <f t="shared" ca="1" si="5"/>
        <v>#N/A</v>
      </c>
      <c r="AF44" t="e">
        <f t="shared" ca="1" si="5"/>
        <v>#N/A</v>
      </c>
      <c r="AG44" t="e">
        <f t="shared" ca="1" si="5"/>
        <v>#N/A</v>
      </c>
      <c r="AH44" t="e">
        <f t="shared" ca="1" si="5"/>
        <v>#N/A</v>
      </c>
    </row>
    <row r="45" spans="1:35" x14ac:dyDescent="0.3">
      <c r="C45" t="e">
        <f t="shared" ref="C45:C52" ca="1" si="6">C33</f>
        <v>#N/A</v>
      </c>
      <c r="D45" t="e">
        <f t="array" aca="1" ref="D45" ca="1">UPPER(INDEX(Типы_занятий[№ сделки],MATCH($C45,Типы_занятий[Идентификатор],0)))</f>
        <v>#N/A</v>
      </c>
      <c r="E45" t="e">
        <f t="shared" ref="E45:AH45" ca="1" si="7">IF(ISERROR(F33),E33,NA())</f>
        <v>#N/A</v>
      </c>
      <c r="F45" t="e">
        <f t="shared" ca="1" si="7"/>
        <v>#N/A</v>
      </c>
      <c r="G45" t="e">
        <f t="shared" ca="1" si="7"/>
        <v>#N/A</v>
      </c>
      <c r="H45" t="e">
        <f t="shared" ca="1" si="7"/>
        <v>#N/A</v>
      </c>
      <c r="I45" t="e">
        <f t="shared" ca="1" si="7"/>
        <v>#N/A</v>
      </c>
      <c r="J45" t="e">
        <f t="shared" ca="1" si="7"/>
        <v>#N/A</v>
      </c>
      <c r="K45" t="e">
        <f t="shared" ca="1" si="7"/>
        <v>#N/A</v>
      </c>
      <c r="L45" t="e">
        <f t="shared" ca="1" si="7"/>
        <v>#N/A</v>
      </c>
      <c r="M45" t="e">
        <f t="shared" ca="1" si="7"/>
        <v>#N/A</v>
      </c>
      <c r="N45" t="e">
        <f t="shared" ca="1" si="7"/>
        <v>#N/A</v>
      </c>
      <c r="O45" t="e">
        <f t="shared" ca="1" si="7"/>
        <v>#N/A</v>
      </c>
      <c r="P45" t="e">
        <f t="shared" ca="1" si="7"/>
        <v>#N/A</v>
      </c>
      <c r="Q45" t="e">
        <f t="shared" ca="1" si="7"/>
        <v>#N/A</v>
      </c>
      <c r="R45" t="e">
        <f t="shared" ca="1" si="7"/>
        <v>#N/A</v>
      </c>
      <c r="S45" t="e">
        <f t="shared" ca="1" si="7"/>
        <v>#N/A</v>
      </c>
      <c r="T45" t="e">
        <f t="shared" ca="1" si="7"/>
        <v>#N/A</v>
      </c>
      <c r="U45" t="e">
        <f t="shared" ca="1" si="7"/>
        <v>#N/A</v>
      </c>
      <c r="V45" t="e">
        <f t="shared" ca="1" si="7"/>
        <v>#N/A</v>
      </c>
      <c r="W45" t="e">
        <f t="shared" ca="1" si="7"/>
        <v>#N/A</v>
      </c>
      <c r="X45" t="e">
        <f t="shared" ca="1" si="7"/>
        <v>#N/A</v>
      </c>
      <c r="Y45" t="e">
        <f t="shared" ca="1" si="7"/>
        <v>#N/A</v>
      </c>
      <c r="Z45" t="e">
        <f t="shared" ca="1" si="7"/>
        <v>#N/A</v>
      </c>
      <c r="AA45" t="e">
        <f t="shared" ca="1" si="7"/>
        <v>#N/A</v>
      </c>
      <c r="AB45" t="e">
        <f t="shared" ca="1" si="7"/>
        <v>#N/A</v>
      </c>
      <c r="AC45" t="e">
        <f t="shared" ca="1" si="7"/>
        <v>#N/A</v>
      </c>
      <c r="AD45" t="e">
        <f t="shared" ca="1" si="7"/>
        <v>#N/A</v>
      </c>
      <c r="AE45" t="e">
        <f t="shared" ca="1" si="7"/>
        <v>#N/A</v>
      </c>
      <c r="AF45" t="e">
        <f t="shared" ca="1" si="7"/>
        <v>#N/A</v>
      </c>
      <c r="AG45" t="e">
        <f t="shared" ca="1" si="7"/>
        <v>#N/A</v>
      </c>
      <c r="AH45" t="e">
        <f t="shared" ca="1" si="7"/>
        <v>#N/A</v>
      </c>
    </row>
    <row r="46" spans="1:35" x14ac:dyDescent="0.3">
      <c r="C46" t="e">
        <f t="shared" ca="1" si="6"/>
        <v>#N/A</v>
      </c>
      <c r="D46" t="e">
        <f t="array" aca="1" ref="D46" ca="1">UPPER(INDEX(Типы_занятий[№ сделки],MATCH($C46,Типы_занятий[Идентификатор],0)))</f>
        <v>#N/A</v>
      </c>
      <c r="E46" t="e">
        <f t="shared" ref="E46:AH46" ca="1" si="8">IF(ISERROR(F34),E34,NA())</f>
        <v>#N/A</v>
      </c>
      <c r="F46" t="e">
        <f t="shared" ca="1" si="8"/>
        <v>#N/A</v>
      </c>
      <c r="G46" t="e">
        <f t="shared" ca="1" si="8"/>
        <v>#N/A</v>
      </c>
      <c r="H46" t="e">
        <f t="shared" ca="1" si="8"/>
        <v>#N/A</v>
      </c>
      <c r="I46" t="e">
        <f t="shared" ca="1" si="8"/>
        <v>#N/A</v>
      </c>
      <c r="J46" t="e">
        <f t="shared" ca="1" si="8"/>
        <v>#N/A</v>
      </c>
      <c r="K46" t="e">
        <f t="shared" ca="1" si="8"/>
        <v>#N/A</v>
      </c>
      <c r="L46" t="e">
        <f t="shared" ca="1" si="8"/>
        <v>#N/A</v>
      </c>
      <c r="M46" t="e">
        <f t="shared" ca="1" si="8"/>
        <v>#N/A</v>
      </c>
      <c r="N46" t="e">
        <f t="shared" ca="1" si="8"/>
        <v>#N/A</v>
      </c>
      <c r="O46" t="e">
        <f t="shared" ca="1" si="8"/>
        <v>#N/A</v>
      </c>
      <c r="P46" t="e">
        <f t="shared" ca="1" si="8"/>
        <v>#N/A</v>
      </c>
      <c r="Q46" t="e">
        <f t="shared" ca="1" si="8"/>
        <v>#N/A</v>
      </c>
      <c r="R46" t="e">
        <f t="shared" ca="1" si="8"/>
        <v>#N/A</v>
      </c>
      <c r="S46" t="e">
        <f t="shared" ca="1" si="8"/>
        <v>#N/A</v>
      </c>
      <c r="T46" t="e">
        <f t="shared" ca="1" si="8"/>
        <v>#N/A</v>
      </c>
      <c r="U46" t="e">
        <f t="shared" ca="1" si="8"/>
        <v>#N/A</v>
      </c>
      <c r="V46" t="e">
        <f t="shared" ca="1" si="8"/>
        <v>#N/A</v>
      </c>
      <c r="W46" t="e">
        <f t="shared" ca="1" si="8"/>
        <v>#N/A</v>
      </c>
      <c r="X46" t="e">
        <f t="shared" ca="1" si="8"/>
        <v>#N/A</v>
      </c>
      <c r="Y46" t="e">
        <f t="shared" ca="1" si="8"/>
        <v>#N/A</v>
      </c>
      <c r="Z46" t="e">
        <f t="shared" ca="1" si="8"/>
        <v>#N/A</v>
      </c>
      <c r="AA46" t="e">
        <f t="shared" ca="1" si="8"/>
        <v>#N/A</v>
      </c>
      <c r="AB46" t="e">
        <f t="shared" ca="1" si="8"/>
        <v>#N/A</v>
      </c>
      <c r="AC46" t="e">
        <f t="shared" ca="1" si="8"/>
        <v>#N/A</v>
      </c>
      <c r="AD46" t="e">
        <f t="shared" ca="1" si="8"/>
        <v>#N/A</v>
      </c>
      <c r="AE46" t="e">
        <f t="shared" ca="1" si="8"/>
        <v>#N/A</v>
      </c>
      <c r="AF46" t="e">
        <f t="shared" ca="1" si="8"/>
        <v>#N/A</v>
      </c>
      <c r="AG46" t="e">
        <f t="shared" ca="1" si="8"/>
        <v>#N/A</v>
      </c>
      <c r="AH46" t="e">
        <f t="shared" ca="1" si="8"/>
        <v>#N/A</v>
      </c>
    </row>
    <row r="47" spans="1:35" x14ac:dyDescent="0.3">
      <c r="C47" t="e">
        <f t="shared" ca="1" si="6"/>
        <v>#N/A</v>
      </c>
      <c r="D47" t="e">
        <f t="array" aca="1" ref="D47" ca="1">UPPER(INDEX(Типы_занятий[№ сделки],MATCH($C47,Типы_занятий[Идентификатор],0)))</f>
        <v>#N/A</v>
      </c>
      <c r="E47" t="e">
        <f t="shared" ref="E47:AH47" ca="1" si="9">IF(ISERROR(F35),E35,NA())</f>
        <v>#N/A</v>
      </c>
      <c r="F47" t="e">
        <f t="shared" ca="1" si="9"/>
        <v>#N/A</v>
      </c>
      <c r="G47" t="e">
        <f t="shared" ca="1" si="9"/>
        <v>#N/A</v>
      </c>
      <c r="H47" t="e">
        <f t="shared" ca="1" si="9"/>
        <v>#N/A</v>
      </c>
      <c r="I47" t="e">
        <f t="shared" ca="1" si="9"/>
        <v>#N/A</v>
      </c>
      <c r="J47" t="e">
        <f t="shared" ca="1" si="9"/>
        <v>#N/A</v>
      </c>
      <c r="K47" t="e">
        <f t="shared" ca="1" si="9"/>
        <v>#N/A</v>
      </c>
      <c r="L47" t="e">
        <f t="shared" ca="1" si="9"/>
        <v>#N/A</v>
      </c>
      <c r="M47" t="e">
        <f t="shared" ca="1" si="9"/>
        <v>#N/A</v>
      </c>
      <c r="N47" t="e">
        <f t="shared" ca="1" si="9"/>
        <v>#N/A</v>
      </c>
      <c r="O47" t="e">
        <f t="shared" ca="1" si="9"/>
        <v>#N/A</v>
      </c>
      <c r="P47" t="e">
        <f t="shared" ca="1" si="9"/>
        <v>#N/A</v>
      </c>
      <c r="Q47" t="e">
        <f t="shared" ca="1" si="9"/>
        <v>#N/A</v>
      </c>
      <c r="R47" t="e">
        <f t="shared" ca="1" si="9"/>
        <v>#N/A</v>
      </c>
      <c r="S47" t="e">
        <f t="shared" ca="1" si="9"/>
        <v>#N/A</v>
      </c>
      <c r="T47" t="e">
        <f t="shared" ca="1" si="9"/>
        <v>#N/A</v>
      </c>
      <c r="U47" t="e">
        <f t="shared" ca="1" si="9"/>
        <v>#N/A</v>
      </c>
      <c r="V47" t="e">
        <f t="shared" ca="1" si="9"/>
        <v>#N/A</v>
      </c>
      <c r="W47" t="e">
        <f t="shared" ca="1" si="9"/>
        <v>#N/A</v>
      </c>
      <c r="X47" t="e">
        <f t="shared" ca="1" si="9"/>
        <v>#N/A</v>
      </c>
      <c r="Y47" t="e">
        <f t="shared" ca="1" si="9"/>
        <v>#N/A</v>
      </c>
      <c r="Z47" t="e">
        <f t="shared" ca="1" si="9"/>
        <v>#N/A</v>
      </c>
      <c r="AA47" t="e">
        <f t="shared" ca="1" si="9"/>
        <v>#N/A</v>
      </c>
      <c r="AB47" t="e">
        <f t="shared" ca="1" si="9"/>
        <v>#N/A</v>
      </c>
      <c r="AC47" t="e">
        <f t="shared" ca="1" si="9"/>
        <v>#N/A</v>
      </c>
      <c r="AD47" t="e">
        <f t="shared" ca="1" si="9"/>
        <v>#N/A</v>
      </c>
      <c r="AE47" t="e">
        <f t="shared" ca="1" si="9"/>
        <v>#N/A</v>
      </c>
      <c r="AF47" t="e">
        <f t="shared" ca="1" si="9"/>
        <v>#N/A</v>
      </c>
      <c r="AG47" t="e">
        <f t="shared" ca="1" si="9"/>
        <v>#N/A</v>
      </c>
      <c r="AH47" t="e">
        <f t="shared" ca="1" si="9"/>
        <v>#N/A</v>
      </c>
    </row>
    <row r="48" spans="1:35" x14ac:dyDescent="0.3">
      <c r="C48" t="e">
        <f t="shared" ca="1" si="6"/>
        <v>#N/A</v>
      </c>
      <c r="D48" t="e">
        <f t="array" aca="1" ref="D48" ca="1">UPPER(INDEX(Типы_занятий[№ сделки],MATCH($C48,Типы_занятий[Идентификатор],0)))</f>
        <v>#N/A</v>
      </c>
      <c r="E48" t="e">
        <f t="shared" ref="E48:AH48" ca="1" si="10">IF(ISERROR(F36),E36,NA())</f>
        <v>#N/A</v>
      </c>
      <c r="F48" t="e">
        <f t="shared" ca="1" si="10"/>
        <v>#N/A</v>
      </c>
      <c r="G48" t="e">
        <f t="shared" ca="1" si="10"/>
        <v>#N/A</v>
      </c>
      <c r="H48" t="e">
        <f t="shared" ca="1" si="10"/>
        <v>#N/A</v>
      </c>
      <c r="I48" t="e">
        <f t="shared" ca="1" si="10"/>
        <v>#N/A</v>
      </c>
      <c r="J48" t="e">
        <f t="shared" ca="1" si="10"/>
        <v>#N/A</v>
      </c>
      <c r="K48" t="e">
        <f t="shared" ca="1" si="10"/>
        <v>#N/A</v>
      </c>
      <c r="L48" t="e">
        <f t="shared" ca="1" si="10"/>
        <v>#N/A</v>
      </c>
      <c r="M48" t="e">
        <f t="shared" ca="1" si="10"/>
        <v>#N/A</v>
      </c>
      <c r="N48" t="e">
        <f t="shared" ca="1" si="10"/>
        <v>#N/A</v>
      </c>
      <c r="O48" t="e">
        <f t="shared" ca="1" si="10"/>
        <v>#N/A</v>
      </c>
      <c r="P48" t="e">
        <f t="shared" ca="1" si="10"/>
        <v>#N/A</v>
      </c>
      <c r="Q48" t="e">
        <f t="shared" ca="1" si="10"/>
        <v>#N/A</v>
      </c>
      <c r="R48" t="e">
        <f t="shared" ca="1" si="10"/>
        <v>#N/A</v>
      </c>
      <c r="S48" t="e">
        <f t="shared" ca="1" si="10"/>
        <v>#N/A</v>
      </c>
      <c r="T48" t="e">
        <f t="shared" ca="1" si="10"/>
        <v>#N/A</v>
      </c>
      <c r="U48" t="e">
        <f t="shared" ca="1" si="10"/>
        <v>#N/A</v>
      </c>
      <c r="V48" t="e">
        <f t="shared" ca="1" si="10"/>
        <v>#N/A</v>
      </c>
      <c r="W48" t="e">
        <f t="shared" ca="1" si="10"/>
        <v>#N/A</v>
      </c>
      <c r="X48" t="e">
        <f t="shared" ca="1" si="10"/>
        <v>#N/A</v>
      </c>
      <c r="Y48" t="e">
        <f t="shared" ca="1" si="10"/>
        <v>#N/A</v>
      </c>
      <c r="Z48" t="e">
        <f t="shared" ca="1" si="10"/>
        <v>#N/A</v>
      </c>
      <c r="AA48" t="e">
        <f t="shared" ca="1" si="10"/>
        <v>#N/A</v>
      </c>
      <c r="AB48" t="e">
        <f t="shared" ca="1" si="10"/>
        <v>#N/A</v>
      </c>
      <c r="AC48" t="e">
        <f t="shared" ca="1" si="10"/>
        <v>#N/A</v>
      </c>
      <c r="AD48" t="e">
        <f t="shared" ca="1" si="10"/>
        <v>#N/A</v>
      </c>
      <c r="AE48" t="e">
        <f t="shared" ca="1" si="10"/>
        <v>#N/A</v>
      </c>
      <c r="AF48" t="e">
        <f t="shared" ca="1" si="10"/>
        <v>#N/A</v>
      </c>
      <c r="AG48" t="e">
        <f t="shared" ca="1" si="10"/>
        <v>#N/A</v>
      </c>
      <c r="AH48" t="e">
        <f t="shared" ca="1" si="10"/>
        <v>#N/A</v>
      </c>
    </row>
    <row r="49" spans="3:34" x14ac:dyDescent="0.3">
      <c r="C49" t="e">
        <f t="shared" ca="1" si="6"/>
        <v>#N/A</v>
      </c>
      <c r="D49" t="e">
        <f t="array" aca="1" ref="D49" ca="1">UPPER(INDEX(Типы_занятий[№ сделки],MATCH($C49,Типы_занятий[Идентификатор],0)))</f>
        <v>#N/A</v>
      </c>
      <c r="E49" t="e">
        <f t="shared" ref="E49:AH49" ca="1" si="11">IF(ISERROR(F37),E37,NA())</f>
        <v>#N/A</v>
      </c>
      <c r="F49" t="e">
        <f t="shared" ca="1" si="11"/>
        <v>#N/A</v>
      </c>
      <c r="G49" t="e">
        <f t="shared" ca="1" si="11"/>
        <v>#N/A</v>
      </c>
      <c r="H49" t="e">
        <f t="shared" ca="1" si="11"/>
        <v>#N/A</v>
      </c>
      <c r="I49" t="e">
        <f t="shared" ca="1" si="11"/>
        <v>#N/A</v>
      </c>
      <c r="J49" t="e">
        <f t="shared" ca="1" si="11"/>
        <v>#N/A</v>
      </c>
      <c r="K49" t="e">
        <f t="shared" ca="1" si="11"/>
        <v>#N/A</v>
      </c>
      <c r="L49" t="e">
        <f t="shared" ca="1" si="11"/>
        <v>#N/A</v>
      </c>
      <c r="M49" t="e">
        <f t="shared" ca="1" si="11"/>
        <v>#N/A</v>
      </c>
      <c r="N49" t="e">
        <f t="shared" ca="1" si="11"/>
        <v>#N/A</v>
      </c>
      <c r="O49" t="e">
        <f t="shared" ca="1" si="11"/>
        <v>#N/A</v>
      </c>
      <c r="P49" t="e">
        <f t="shared" ca="1" si="11"/>
        <v>#N/A</v>
      </c>
      <c r="Q49" t="e">
        <f t="shared" ca="1" si="11"/>
        <v>#N/A</v>
      </c>
      <c r="R49" t="e">
        <f t="shared" ca="1" si="11"/>
        <v>#N/A</v>
      </c>
      <c r="S49" t="e">
        <f t="shared" ca="1" si="11"/>
        <v>#N/A</v>
      </c>
      <c r="T49" t="e">
        <f t="shared" ca="1" si="11"/>
        <v>#N/A</v>
      </c>
      <c r="U49" t="e">
        <f t="shared" ca="1" si="11"/>
        <v>#N/A</v>
      </c>
      <c r="V49" t="e">
        <f t="shared" ca="1" si="11"/>
        <v>#N/A</v>
      </c>
      <c r="W49" t="e">
        <f t="shared" ca="1" si="11"/>
        <v>#N/A</v>
      </c>
      <c r="X49" t="e">
        <f t="shared" ca="1" si="11"/>
        <v>#N/A</v>
      </c>
      <c r="Y49" t="e">
        <f t="shared" ca="1" si="11"/>
        <v>#N/A</v>
      </c>
      <c r="Z49" t="e">
        <f t="shared" ca="1" si="11"/>
        <v>#N/A</v>
      </c>
      <c r="AA49" t="e">
        <f t="shared" ca="1" si="11"/>
        <v>#N/A</v>
      </c>
      <c r="AB49" t="e">
        <f t="shared" ca="1" si="11"/>
        <v>#N/A</v>
      </c>
      <c r="AC49" t="e">
        <f t="shared" ca="1" si="11"/>
        <v>#N/A</v>
      </c>
      <c r="AD49" t="e">
        <f t="shared" ca="1" si="11"/>
        <v>#N/A</v>
      </c>
      <c r="AE49" t="e">
        <f t="shared" ca="1" si="11"/>
        <v>#N/A</v>
      </c>
      <c r="AF49" t="e">
        <f t="shared" ca="1" si="11"/>
        <v>#N/A</v>
      </c>
      <c r="AG49" t="e">
        <f t="shared" ca="1" si="11"/>
        <v>#N/A</v>
      </c>
      <c r="AH49" t="e">
        <f t="shared" ca="1" si="11"/>
        <v>#N/A</v>
      </c>
    </row>
    <row r="50" spans="3:34" x14ac:dyDescent="0.3">
      <c r="C50">
        <f t="shared" ca="1" si="6"/>
        <v>1</v>
      </c>
      <c r="D50" t="str">
        <f t="array" aca="1" ref="D50" ca="1">UPPER(INDEX(Типы_занятий[№ сделки],MATCH($C50,Типы_занятий[Идентификатор],0)))</f>
        <v>123</v>
      </c>
      <c r="E50" t="e">
        <f t="shared" ref="E50:AH50" ca="1" si="12">IF(ISERROR(F38),E38,NA())</f>
        <v>#N/A</v>
      </c>
      <c r="F50" t="e">
        <f t="shared" ca="1" si="12"/>
        <v>#N/A</v>
      </c>
      <c r="G50" t="e">
        <f t="shared" ca="1" si="12"/>
        <v>#N/A</v>
      </c>
      <c r="H50" t="e">
        <f t="shared" ca="1" si="12"/>
        <v>#N/A</v>
      </c>
      <c r="I50" t="e">
        <f t="shared" ca="1" si="12"/>
        <v>#N/A</v>
      </c>
      <c r="J50" t="e">
        <f t="shared" ca="1" si="12"/>
        <v>#N/A</v>
      </c>
      <c r="K50" t="e">
        <f t="shared" ca="1" si="12"/>
        <v>#N/A</v>
      </c>
      <c r="L50">
        <f t="shared" ca="1" si="12"/>
        <v>5.3000000000000007</v>
      </c>
      <c r="M50" t="e">
        <f t="shared" ca="1" si="12"/>
        <v>#N/A</v>
      </c>
      <c r="N50" t="e">
        <f t="shared" ca="1" si="12"/>
        <v>#N/A</v>
      </c>
      <c r="O50" t="e">
        <f t="shared" ca="1" si="12"/>
        <v>#N/A</v>
      </c>
      <c r="P50" t="e">
        <f t="shared" ca="1" si="12"/>
        <v>#N/A</v>
      </c>
      <c r="Q50" t="e">
        <f t="shared" ca="1" si="12"/>
        <v>#N/A</v>
      </c>
      <c r="R50" t="e">
        <f t="shared" ca="1" si="12"/>
        <v>#N/A</v>
      </c>
      <c r="S50" t="e">
        <f t="shared" ca="1" si="12"/>
        <v>#N/A</v>
      </c>
      <c r="T50" t="e">
        <f t="shared" ca="1" si="12"/>
        <v>#N/A</v>
      </c>
      <c r="U50" t="e">
        <f t="shared" ca="1" si="12"/>
        <v>#N/A</v>
      </c>
      <c r="V50" t="e">
        <f t="shared" ca="1" si="12"/>
        <v>#N/A</v>
      </c>
      <c r="W50" t="e">
        <f t="shared" ca="1" si="12"/>
        <v>#N/A</v>
      </c>
      <c r="X50" t="e">
        <f t="shared" ca="1" si="12"/>
        <v>#N/A</v>
      </c>
      <c r="Y50" t="e">
        <f t="shared" ca="1" si="12"/>
        <v>#N/A</v>
      </c>
      <c r="Z50" t="e">
        <f t="shared" ca="1" si="12"/>
        <v>#N/A</v>
      </c>
      <c r="AA50" t="e">
        <f t="shared" ca="1" si="12"/>
        <v>#N/A</v>
      </c>
      <c r="AB50" t="e">
        <f t="shared" ca="1" si="12"/>
        <v>#N/A</v>
      </c>
      <c r="AC50" t="e">
        <f t="shared" ca="1" si="12"/>
        <v>#N/A</v>
      </c>
      <c r="AD50" t="e">
        <f t="shared" ca="1" si="12"/>
        <v>#N/A</v>
      </c>
      <c r="AE50" t="e">
        <f t="shared" ca="1" si="12"/>
        <v>#N/A</v>
      </c>
      <c r="AF50" t="e">
        <f t="shared" ca="1" si="12"/>
        <v>#N/A</v>
      </c>
      <c r="AG50" t="e">
        <f t="shared" ca="1" si="12"/>
        <v>#N/A</v>
      </c>
      <c r="AH50" t="e">
        <f t="shared" ca="1" si="12"/>
        <v>#N/A</v>
      </c>
    </row>
    <row r="51" spans="3:34" x14ac:dyDescent="0.3">
      <c r="C51">
        <f t="shared" ca="1" si="6"/>
        <v>2</v>
      </c>
      <c r="D51" t="str">
        <f t="array" aca="1" ref="D51" ca="1">UPPER(INDEX(Типы_занятий[№ сделки],MATCH($C51,Типы_занятий[Идентификатор],0)))</f>
        <v>345</v>
      </c>
      <c r="E51" t="e">
        <f t="shared" ref="E51:AH51" ca="1" si="13">IF(ISERROR(F39),E39,NA())</f>
        <v>#N/A</v>
      </c>
      <c r="F51" t="e">
        <f t="shared" ca="1" si="13"/>
        <v>#N/A</v>
      </c>
      <c r="G51" t="e">
        <f t="shared" ca="1" si="13"/>
        <v>#N/A</v>
      </c>
      <c r="H51" t="e">
        <f t="shared" ca="1" si="13"/>
        <v>#N/A</v>
      </c>
      <c r="I51" t="e">
        <f t="shared" ca="1" si="13"/>
        <v>#N/A</v>
      </c>
      <c r="J51" t="e">
        <f t="shared" ca="1" si="13"/>
        <v>#N/A</v>
      </c>
      <c r="K51" t="e">
        <f t="shared" ca="1" si="13"/>
        <v>#N/A</v>
      </c>
      <c r="L51">
        <f t="shared" ca="1" si="13"/>
        <v>4.3000000000000007</v>
      </c>
      <c r="M51" t="e">
        <f t="shared" ca="1" si="13"/>
        <v>#N/A</v>
      </c>
      <c r="N51" t="e">
        <f t="shared" ca="1" si="13"/>
        <v>#N/A</v>
      </c>
      <c r="O51" t="e">
        <f t="shared" ca="1" si="13"/>
        <v>#N/A</v>
      </c>
      <c r="P51" t="e">
        <f t="shared" ca="1" si="13"/>
        <v>#N/A</v>
      </c>
      <c r="Q51" t="e">
        <f t="shared" ca="1" si="13"/>
        <v>#N/A</v>
      </c>
      <c r="R51" t="e">
        <f t="shared" ca="1" si="13"/>
        <v>#N/A</v>
      </c>
      <c r="S51" t="e">
        <f t="shared" ca="1" si="13"/>
        <v>#N/A</v>
      </c>
      <c r="T51" t="e">
        <f t="shared" ca="1" si="13"/>
        <v>#N/A</v>
      </c>
      <c r="U51" t="e">
        <f t="shared" ca="1" si="13"/>
        <v>#N/A</v>
      </c>
      <c r="V51" t="e">
        <f t="shared" ca="1" si="13"/>
        <v>#N/A</v>
      </c>
      <c r="W51" t="e">
        <f t="shared" ca="1" si="13"/>
        <v>#N/A</v>
      </c>
      <c r="X51" t="e">
        <f t="shared" ca="1" si="13"/>
        <v>#N/A</v>
      </c>
      <c r="Y51" t="e">
        <f t="shared" ca="1" si="13"/>
        <v>#N/A</v>
      </c>
      <c r="Z51" t="e">
        <f t="shared" ca="1" si="13"/>
        <v>#N/A</v>
      </c>
      <c r="AA51" t="e">
        <f t="shared" ca="1" si="13"/>
        <v>#N/A</v>
      </c>
      <c r="AB51" t="e">
        <f t="shared" ca="1" si="13"/>
        <v>#N/A</v>
      </c>
      <c r="AC51" t="e">
        <f t="shared" ca="1" si="13"/>
        <v>#N/A</v>
      </c>
      <c r="AD51" t="e">
        <f t="shared" ca="1" si="13"/>
        <v>#N/A</v>
      </c>
      <c r="AE51" t="e">
        <f t="shared" ca="1" si="13"/>
        <v>#N/A</v>
      </c>
      <c r="AF51" t="e">
        <f t="shared" ca="1" si="13"/>
        <v>#N/A</v>
      </c>
      <c r="AG51" t="e">
        <f t="shared" ca="1" si="13"/>
        <v>#N/A</v>
      </c>
      <c r="AH51" t="e">
        <f t="shared" ca="1" si="13"/>
        <v>#N/A</v>
      </c>
    </row>
    <row r="52" spans="3:34" x14ac:dyDescent="0.3">
      <c r="C52">
        <f t="shared" ca="1" si="6"/>
        <v>3</v>
      </c>
      <c r="D52" t="str">
        <f t="array" aca="1" ref="D52" ca="1">UPPER(INDEX(Типы_занятий[№ сделки],MATCH($C52,Типы_занятий[Идентификатор],0)))</f>
        <v>145</v>
      </c>
      <c r="E52" t="e">
        <f t="shared" ref="E52:AH52" ca="1" si="14">IF(ISERROR(F40),E40,NA())</f>
        <v>#N/A</v>
      </c>
      <c r="F52" t="e">
        <f t="shared" ca="1" si="14"/>
        <v>#N/A</v>
      </c>
      <c r="G52" t="e">
        <f t="shared" ca="1" si="14"/>
        <v>#N/A</v>
      </c>
      <c r="H52" t="e">
        <f t="shared" ca="1" si="14"/>
        <v>#N/A</v>
      </c>
      <c r="I52" t="e">
        <f t="shared" ca="1" si="14"/>
        <v>#N/A</v>
      </c>
      <c r="J52" t="e">
        <f t="shared" ca="1" si="14"/>
        <v>#N/A</v>
      </c>
      <c r="K52" t="e">
        <f t="shared" ca="1" si="14"/>
        <v>#N/A</v>
      </c>
      <c r="L52" t="e">
        <f t="shared" ca="1" si="14"/>
        <v>#N/A</v>
      </c>
      <c r="M52" t="e">
        <f t="shared" ca="1" si="14"/>
        <v>#N/A</v>
      </c>
      <c r="N52" t="e">
        <f t="shared" ca="1" si="14"/>
        <v>#N/A</v>
      </c>
      <c r="O52" t="e">
        <f t="shared" ca="1" si="14"/>
        <v>#N/A</v>
      </c>
      <c r="P52" t="e">
        <f t="shared" ca="1" si="14"/>
        <v>#N/A</v>
      </c>
      <c r="Q52">
        <f t="shared" ca="1" si="14"/>
        <v>3.3000000000000007</v>
      </c>
      <c r="R52" t="e">
        <f t="shared" ca="1" si="14"/>
        <v>#N/A</v>
      </c>
      <c r="S52" t="e">
        <f t="shared" ca="1" si="14"/>
        <v>#N/A</v>
      </c>
      <c r="T52" t="e">
        <f t="shared" ca="1" si="14"/>
        <v>#N/A</v>
      </c>
      <c r="U52" t="e">
        <f t="shared" ca="1" si="14"/>
        <v>#N/A</v>
      </c>
      <c r="V52" t="e">
        <f t="shared" ca="1" si="14"/>
        <v>#N/A</v>
      </c>
      <c r="W52" t="e">
        <f t="shared" ca="1" si="14"/>
        <v>#N/A</v>
      </c>
      <c r="X52" t="e">
        <f t="shared" ca="1" si="14"/>
        <v>#N/A</v>
      </c>
      <c r="Y52" t="e">
        <f t="shared" ca="1" si="14"/>
        <v>#N/A</v>
      </c>
      <c r="Z52" t="e">
        <f t="shared" ca="1" si="14"/>
        <v>#N/A</v>
      </c>
      <c r="AA52" t="e">
        <f t="shared" ca="1" si="14"/>
        <v>#N/A</v>
      </c>
      <c r="AB52" t="e">
        <f t="shared" ca="1" si="14"/>
        <v>#N/A</v>
      </c>
      <c r="AC52" t="e">
        <f t="shared" ca="1" si="14"/>
        <v>#N/A</v>
      </c>
      <c r="AD52" t="e">
        <f t="shared" ca="1" si="14"/>
        <v>#N/A</v>
      </c>
      <c r="AE52" t="e">
        <f t="shared" ca="1" si="14"/>
        <v>#N/A</v>
      </c>
      <c r="AF52" t="e">
        <f t="shared" ca="1" si="14"/>
        <v>#N/A</v>
      </c>
      <c r="AG52" t="e">
        <f t="shared" ca="1" si="14"/>
        <v>#N/A</v>
      </c>
      <c r="AH52" t="e">
        <f t="shared" ca="1" si="14"/>
        <v>#N/A</v>
      </c>
    </row>
    <row r="55" spans="3:34" x14ac:dyDescent="0.3">
      <c r="E55" s="1">
        <f>E31</f>
        <v>43252</v>
      </c>
      <c r="F55" s="1">
        <f t="shared" ref="F55:AH55" si="15">F31</f>
        <v>43253</v>
      </c>
      <c r="G55" s="1">
        <f t="shared" si="15"/>
        <v>43254</v>
      </c>
      <c r="H55" s="1">
        <f t="shared" si="15"/>
        <v>43255</v>
      </c>
      <c r="I55" s="1">
        <f t="shared" si="15"/>
        <v>43256</v>
      </c>
      <c r="J55" s="1">
        <f t="shared" si="15"/>
        <v>43257</v>
      </c>
      <c r="K55" s="1">
        <f t="shared" si="15"/>
        <v>43258</v>
      </c>
      <c r="L55" s="1">
        <f t="shared" si="15"/>
        <v>43259</v>
      </c>
      <c r="M55" s="1">
        <f t="shared" si="15"/>
        <v>43260</v>
      </c>
      <c r="N55" s="1">
        <f t="shared" si="15"/>
        <v>43261</v>
      </c>
      <c r="O55" s="1">
        <f t="shared" si="15"/>
        <v>43262</v>
      </c>
      <c r="P55" s="1">
        <f t="shared" si="15"/>
        <v>43263</v>
      </c>
      <c r="Q55" s="1">
        <f t="shared" si="15"/>
        <v>43264</v>
      </c>
      <c r="R55" s="1">
        <f t="shared" si="15"/>
        <v>43265</v>
      </c>
      <c r="S55" s="1">
        <f t="shared" si="15"/>
        <v>43266</v>
      </c>
      <c r="T55" s="1">
        <f t="shared" si="15"/>
        <v>43267</v>
      </c>
      <c r="U55" s="1">
        <f t="shared" si="15"/>
        <v>43268</v>
      </c>
      <c r="V55" s="1">
        <f t="shared" si="15"/>
        <v>43269</v>
      </c>
      <c r="W55" s="1">
        <f t="shared" si="15"/>
        <v>43270</v>
      </c>
      <c r="X55" s="1">
        <f t="shared" si="15"/>
        <v>43271</v>
      </c>
      <c r="Y55" s="1">
        <f t="shared" si="15"/>
        <v>43272</v>
      </c>
      <c r="Z55" s="1">
        <f t="shared" si="15"/>
        <v>43273</v>
      </c>
      <c r="AA55" s="1">
        <f t="shared" si="15"/>
        <v>43274</v>
      </c>
      <c r="AB55" s="1">
        <f t="shared" si="15"/>
        <v>43275</v>
      </c>
      <c r="AC55" s="1">
        <f t="shared" si="15"/>
        <v>43276</v>
      </c>
      <c r="AD55" s="1">
        <f t="shared" si="15"/>
        <v>43277</v>
      </c>
      <c r="AE55" s="1">
        <f t="shared" si="15"/>
        <v>43278</v>
      </c>
      <c r="AF55" s="1">
        <f t="shared" si="15"/>
        <v>43279</v>
      </c>
      <c r="AG55" s="1">
        <f t="shared" si="15"/>
        <v>43280</v>
      </c>
      <c r="AH55" s="1">
        <f t="shared" si="15"/>
        <v>43281</v>
      </c>
    </row>
    <row r="56" spans="3:34" x14ac:dyDescent="0.3">
      <c r="D56" t="s">
        <v>11</v>
      </c>
      <c r="E56" t="e">
        <f t="shared" ref="E56:AH56" ca="1" si="16">IF(E55=$D$3,5,NA())</f>
        <v>#N/A</v>
      </c>
      <c r="F56" t="e">
        <f t="shared" ca="1" si="16"/>
        <v>#N/A</v>
      </c>
      <c r="G56" t="e">
        <f t="shared" ca="1" si="16"/>
        <v>#N/A</v>
      </c>
      <c r="H56" t="e">
        <f t="shared" ca="1" si="16"/>
        <v>#N/A</v>
      </c>
      <c r="I56" t="e">
        <f t="shared" ca="1" si="16"/>
        <v>#N/A</v>
      </c>
      <c r="J56" t="e">
        <f t="shared" ca="1" si="16"/>
        <v>#N/A</v>
      </c>
      <c r="K56" t="e">
        <f t="shared" ca="1" si="16"/>
        <v>#N/A</v>
      </c>
      <c r="L56" t="e">
        <f t="shared" ca="1" si="16"/>
        <v>#N/A</v>
      </c>
      <c r="M56" t="e">
        <f t="shared" ca="1" si="16"/>
        <v>#N/A</v>
      </c>
      <c r="N56" t="e">
        <f t="shared" ca="1" si="16"/>
        <v>#N/A</v>
      </c>
      <c r="O56" t="e">
        <f t="shared" ca="1" si="16"/>
        <v>#N/A</v>
      </c>
      <c r="P56" t="e">
        <f t="shared" ca="1" si="16"/>
        <v>#N/A</v>
      </c>
      <c r="Q56" t="e">
        <f t="shared" ca="1" si="16"/>
        <v>#N/A</v>
      </c>
      <c r="R56" t="e">
        <f t="shared" ca="1" si="16"/>
        <v>#N/A</v>
      </c>
      <c r="S56" t="e">
        <f t="shared" ca="1" si="16"/>
        <v>#N/A</v>
      </c>
      <c r="T56" t="e">
        <f t="shared" ca="1" si="16"/>
        <v>#N/A</v>
      </c>
      <c r="U56" t="e">
        <f t="shared" ca="1" si="16"/>
        <v>#N/A</v>
      </c>
      <c r="V56" t="e">
        <f t="shared" ca="1" si="16"/>
        <v>#N/A</v>
      </c>
      <c r="W56" t="e">
        <f t="shared" ca="1" si="16"/>
        <v>#N/A</v>
      </c>
      <c r="X56" t="e">
        <f t="shared" ca="1" si="16"/>
        <v>#N/A</v>
      </c>
      <c r="Y56" t="e">
        <f t="shared" ca="1" si="16"/>
        <v>#N/A</v>
      </c>
      <c r="Z56" t="e">
        <f t="shared" ca="1" si="16"/>
        <v>#N/A</v>
      </c>
      <c r="AA56" t="e">
        <f t="shared" ca="1" si="16"/>
        <v>#N/A</v>
      </c>
      <c r="AB56" t="e">
        <f t="shared" ca="1" si="16"/>
        <v>#N/A</v>
      </c>
      <c r="AC56" t="e">
        <f t="shared" ca="1" si="16"/>
        <v>#N/A</v>
      </c>
      <c r="AD56" t="e">
        <f t="shared" ca="1" si="16"/>
        <v>#N/A</v>
      </c>
      <c r="AE56" t="e">
        <f t="shared" ca="1" si="16"/>
        <v>#N/A</v>
      </c>
      <c r="AF56" t="e">
        <f t="shared" ca="1" si="16"/>
        <v>#N/A</v>
      </c>
      <c r="AG56" t="e">
        <f t="shared" ca="1" si="16"/>
        <v>#N/A</v>
      </c>
      <c r="AH56" t="e">
        <f t="shared" ca="1" si="16"/>
        <v>#N/A</v>
      </c>
    </row>
    <row r="58" spans="3:34" x14ac:dyDescent="0.3">
      <c r="D58" s="3">
        <f>DATE(YEAR(MIN(E55:AH55)),MONTH(MIN(E55:AH55)),1)</f>
        <v>43252</v>
      </c>
      <c r="E58">
        <f>IF(MEDIAN($D58,E$55,EOMONTH($D58,0))=E$55,0.5,NA())</f>
        <v>0.5</v>
      </c>
      <c r="F58">
        <f t="shared" ref="F58:AH58" si="17">IF(MEDIAN($D58,F$55,EOMONTH($D58,0))=F$55,0.5,NA())</f>
        <v>0.5</v>
      </c>
      <c r="G58">
        <f t="shared" si="17"/>
        <v>0.5</v>
      </c>
      <c r="H58">
        <f t="shared" si="17"/>
        <v>0.5</v>
      </c>
      <c r="I58">
        <f t="shared" si="17"/>
        <v>0.5</v>
      </c>
      <c r="J58">
        <f t="shared" si="17"/>
        <v>0.5</v>
      </c>
      <c r="K58">
        <f t="shared" si="17"/>
        <v>0.5</v>
      </c>
      <c r="L58">
        <f t="shared" si="17"/>
        <v>0.5</v>
      </c>
      <c r="M58">
        <f t="shared" si="17"/>
        <v>0.5</v>
      </c>
      <c r="N58">
        <f t="shared" si="17"/>
        <v>0.5</v>
      </c>
      <c r="O58">
        <f t="shared" si="17"/>
        <v>0.5</v>
      </c>
      <c r="P58">
        <f t="shared" si="17"/>
        <v>0.5</v>
      </c>
      <c r="Q58">
        <f t="shared" si="17"/>
        <v>0.5</v>
      </c>
      <c r="R58">
        <f t="shared" si="17"/>
        <v>0.5</v>
      </c>
      <c r="S58">
        <f t="shared" si="17"/>
        <v>0.5</v>
      </c>
      <c r="T58">
        <f t="shared" si="17"/>
        <v>0.5</v>
      </c>
      <c r="U58">
        <f t="shared" si="17"/>
        <v>0.5</v>
      </c>
      <c r="V58">
        <f t="shared" si="17"/>
        <v>0.5</v>
      </c>
      <c r="W58">
        <f t="shared" si="17"/>
        <v>0.5</v>
      </c>
      <c r="X58">
        <f t="shared" si="17"/>
        <v>0.5</v>
      </c>
      <c r="Y58">
        <f t="shared" si="17"/>
        <v>0.5</v>
      </c>
      <c r="Z58">
        <f t="shared" si="17"/>
        <v>0.5</v>
      </c>
      <c r="AA58">
        <f t="shared" si="17"/>
        <v>0.5</v>
      </c>
      <c r="AB58">
        <f t="shared" si="17"/>
        <v>0.5</v>
      </c>
      <c r="AC58">
        <f t="shared" si="17"/>
        <v>0.5</v>
      </c>
      <c r="AD58">
        <f t="shared" si="17"/>
        <v>0.5</v>
      </c>
      <c r="AE58">
        <f t="shared" si="17"/>
        <v>0.5</v>
      </c>
      <c r="AF58">
        <f t="shared" si="17"/>
        <v>0.5</v>
      </c>
      <c r="AG58">
        <f t="shared" si="17"/>
        <v>0.5</v>
      </c>
      <c r="AH58">
        <f t="shared" si="17"/>
        <v>0.5</v>
      </c>
    </row>
    <row r="59" spans="3:34" x14ac:dyDescent="0.3">
      <c r="D59" s="3" t="str">
        <f>TEXT(D58,"МММ ГГГГ") &amp; " - Top Band"</f>
        <v>июн 2018 - Top Band</v>
      </c>
      <c r="E59">
        <f>E58+12.5</f>
        <v>13</v>
      </c>
      <c r="F59">
        <f t="shared" ref="F59:AH59" si="18">F58+12.5</f>
        <v>13</v>
      </c>
      <c r="G59">
        <f t="shared" si="18"/>
        <v>13</v>
      </c>
      <c r="H59">
        <f t="shared" si="18"/>
        <v>13</v>
      </c>
      <c r="I59">
        <f t="shared" si="18"/>
        <v>13</v>
      </c>
      <c r="J59">
        <f t="shared" si="18"/>
        <v>13</v>
      </c>
      <c r="K59">
        <f t="shared" si="18"/>
        <v>13</v>
      </c>
      <c r="L59">
        <f t="shared" si="18"/>
        <v>13</v>
      </c>
      <c r="M59">
        <f t="shared" si="18"/>
        <v>13</v>
      </c>
      <c r="N59">
        <f t="shared" si="18"/>
        <v>13</v>
      </c>
      <c r="O59">
        <f t="shared" si="18"/>
        <v>13</v>
      </c>
      <c r="P59">
        <f t="shared" si="18"/>
        <v>13</v>
      </c>
      <c r="Q59">
        <f t="shared" si="18"/>
        <v>13</v>
      </c>
      <c r="R59">
        <f t="shared" si="18"/>
        <v>13</v>
      </c>
      <c r="S59">
        <f t="shared" si="18"/>
        <v>13</v>
      </c>
      <c r="T59">
        <f t="shared" si="18"/>
        <v>13</v>
      </c>
      <c r="U59">
        <f t="shared" si="18"/>
        <v>13</v>
      </c>
      <c r="V59">
        <f t="shared" si="18"/>
        <v>13</v>
      </c>
      <c r="W59">
        <f t="shared" si="18"/>
        <v>13</v>
      </c>
      <c r="X59">
        <f t="shared" si="18"/>
        <v>13</v>
      </c>
      <c r="Y59">
        <f t="shared" si="18"/>
        <v>13</v>
      </c>
      <c r="Z59">
        <f t="shared" si="18"/>
        <v>13</v>
      </c>
      <c r="AA59">
        <f t="shared" si="18"/>
        <v>13</v>
      </c>
      <c r="AB59">
        <f t="shared" si="18"/>
        <v>13</v>
      </c>
      <c r="AC59">
        <f t="shared" si="18"/>
        <v>13</v>
      </c>
      <c r="AD59">
        <f t="shared" si="18"/>
        <v>13</v>
      </c>
      <c r="AE59">
        <f t="shared" si="18"/>
        <v>13</v>
      </c>
      <c r="AF59">
        <f t="shared" si="18"/>
        <v>13</v>
      </c>
      <c r="AG59">
        <f t="shared" si="18"/>
        <v>13</v>
      </c>
      <c r="AH59">
        <f t="shared" si="18"/>
        <v>13</v>
      </c>
    </row>
    <row r="60" spans="3:34" x14ac:dyDescent="0.3">
      <c r="D60" s="3"/>
    </row>
    <row r="61" spans="3:34" x14ac:dyDescent="0.3">
      <c r="D61" s="3">
        <f>EOMONTH(D58,0)+1</f>
        <v>43282</v>
      </c>
      <c r="E61" t="e">
        <f>IF(MEDIAN($D61,E$55,EOMONTH($D61,0))=E$55,0.5,NA())</f>
        <v>#N/A</v>
      </c>
      <c r="F61" t="e">
        <f t="shared" ref="F61:AH61" si="19">IF(MEDIAN($D61,F$55,EOMONTH($D61,0))=F$55,0.5,NA())</f>
        <v>#N/A</v>
      </c>
      <c r="G61" t="e">
        <f t="shared" si="19"/>
        <v>#N/A</v>
      </c>
      <c r="H61" t="e">
        <f t="shared" si="19"/>
        <v>#N/A</v>
      </c>
      <c r="I61" t="e">
        <f t="shared" si="19"/>
        <v>#N/A</v>
      </c>
      <c r="J61" t="e">
        <f t="shared" si="19"/>
        <v>#N/A</v>
      </c>
      <c r="K61" t="e">
        <f t="shared" si="19"/>
        <v>#N/A</v>
      </c>
      <c r="L61" t="e">
        <f t="shared" si="19"/>
        <v>#N/A</v>
      </c>
      <c r="M61" t="e">
        <f t="shared" si="19"/>
        <v>#N/A</v>
      </c>
      <c r="N61" t="e">
        <f t="shared" si="19"/>
        <v>#N/A</v>
      </c>
      <c r="O61" t="e">
        <f t="shared" si="19"/>
        <v>#N/A</v>
      </c>
      <c r="P61" t="e">
        <f t="shared" si="19"/>
        <v>#N/A</v>
      </c>
      <c r="Q61" t="e">
        <f t="shared" si="19"/>
        <v>#N/A</v>
      </c>
      <c r="R61" t="e">
        <f t="shared" si="19"/>
        <v>#N/A</v>
      </c>
      <c r="S61" t="e">
        <f t="shared" si="19"/>
        <v>#N/A</v>
      </c>
      <c r="T61" t="e">
        <f t="shared" si="19"/>
        <v>#N/A</v>
      </c>
      <c r="U61" t="e">
        <f t="shared" si="19"/>
        <v>#N/A</v>
      </c>
      <c r="V61" t="e">
        <f t="shared" si="19"/>
        <v>#N/A</v>
      </c>
      <c r="W61" t="e">
        <f t="shared" si="19"/>
        <v>#N/A</v>
      </c>
      <c r="X61" t="e">
        <f t="shared" si="19"/>
        <v>#N/A</v>
      </c>
      <c r="Y61" t="e">
        <f t="shared" si="19"/>
        <v>#N/A</v>
      </c>
      <c r="Z61" t="e">
        <f t="shared" si="19"/>
        <v>#N/A</v>
      </c>
      <c r="AA61" t="e">
        <f t="shared" si="19"/>
        <v>#N/A</v>
      </c>
      <c r="AB61" t="e">
        <f t="shared" si="19"/>
        <v>#N/A</v>
      </c>
      <c r="AC61" t="e">
        <f t="shared" si="19"/>
        <v>#N/A</v>
      </c>
      <c r="AD61" t="e">
        <f t="shared" si="19"/>
        <v>#N/A</v>
      </c>
      <c r="AE61" t="e">
        <f t="shared" si="19"/>
        <v>#N/A</v>
      </c>
      <c r="AF61" t="e">
        <f t="shared" si="19"/>
        <v>#N/A</v>
      </c>
      <c r="AG61" t="e">
        <f t="shared" si="19"/>
        <v>#N/A</v>
      </c>
      <c r="AH61" t="e">
        <f t="shared" si="19"/>
        <v>#N/A</v>
      </c>
    </row>
    <row r="62" spans="3:34" x14ac:dyDescent="0.3">
      <c r="D62" s="3" t="str">
        <f>TEXT(D61,"МММ ГГГГ") &amp; " - Top Band"</f>
        <v>июл 2018 - Top Band</v>
      </c>
      <c r="E62" t="e">
        <f>E61+12.5</f>
        <v>#N/A</v>
      </c>
      <c r="F62" t="e">
        <f t="shared" ref="F62:AH62" si="20">F61+12.5</f>
        <v>#N/A</v>
      </c>
      <c r="G62" t="e">
        <f t="shared" si="20"/>
        <v>#N/A</v>
      </c>
      <c r="H62" t="e">
        <f t="shared" si="20"/>
        <v>#N/A</v>
      </c>
      <c r="I62" t="e">
        <f t="shared" si="20"/>
        <v>#N/A</v>
      </c>
      <c r="J62" t="e">
        <f t="shared" si="20"/>
        <v>#N/A</v>
      </c>
      <c r="K62" t="e">
        <f t="shared" si="20"/>
        <v>#N/A</v>
      </c>
      <c r="L62" t="e">
        <f t="shared" si="20"/>
        <v>#N/A</v>
      </c>
      <c r="M62" t="e">
        <f t="shared" si="20"/>
        <v>#N/A</v>
      </c>
      <c r="N62" t="e">
        <f t="shared" si="20"/>
        <v>#N/A</v>
      </c>
      <c r="O62" t="e">
        <f t="shared" si="20"/>
        <v>#N/A</v>
      </c>
      <c r="P62" t="e">
        <f t="shared" si="20"/>
        <v>#N/A</v>
      </c>
      <c r="Q62" t="e">
        <f t="shared" si="20"/>
        <v>#N/A</v>
      </c>
      <c r="R62" t="e">
        <f t="shared" si="20"/>
        <v>#N/A</v>
      </c>
      <c r="S62" t="e">
        <f t="shared" si="20"/>
        <v>#N/A</v>
      </c>
      <c r="T62" t="e">
        <f t="shared" si="20"/>
        <v>#N/A</v>
      </c>
      <c r="U62" t="e">
        <f t="shared" si="20"/>
        <v>#N/A</v>
      </c>
      <c r="V62" t="e">
        <f t="shared" si="20"/>
        <v>#N/A</v>
      </c>
      <c r="W62" t="e">
        <f t="shared" si="20"/>
        <v>#N/A</v>
      </c>
      <c r="X62" t="e">
        <f t="shared" si="20"/>
        <v>#N/A</v>
      </c>
      <c r="Y62" t="e">
        <f t="shared" si="20"/>
        <v>#N/A</v>
      </c>
      <c r="Z62" t="e">
        <f t="shared" si="20"/>
        <v>#N/A</v>
      </c>
      <c r="AA62" t="e">
        <f t="shared" si="20"/>
        <v>#N/A</v>
      </c>
      <c r="AB62" t="e">
        <f t="shared" si="20"/>
        <v>#N/A</v>
      </c>
      <c r="AC62" t="e">
        <f t="shared" si="20"/>
        <v>#N/A</v>
      </c>
      <c r="AD62" t="e">
        <f t="shared" si="20"/>
        <v>#N/A</v>
      </c>
      <c r="AE62" t="e">
        <f t="shared" si="20"/>
        <v>#N/A</v>
      </c>
      <c r="AF62" t="e">
        <f t="shared" si="20"/>
        <v>#N/A</v>
      </c>
      <c r="AG62" t="e">
        <f t="shared" si="20"/>
        <v>#N/A</v>
      </c>
      <c r="AH62" t="e">
        <f t="shared" si="20"/>
        <v>#N/A</v>
      </c>
    </row>
    <row r="63" spans="3:34" x14ac:dyDescent="0.3">
      <c r="D63" s="3"/>
    </row>
    <row r="65" spans="4:34" x14ac:dyDescent="0.3">
      <c r="D65" s="3">
        <f>D58+1</f>
        <v>43253</v>
      </c>
      <c r="E65" t="e">
        <f>IF(MEDIAN($D65,E$55)=E$55,0.5,NA())</f>
        <v>#N/A</v>
      </c>
      <c r="F65">
        <f t="shared" ref="F65:AH66" si="21">IF(MEDIAN($D65,F$55)=F$55,0.5,NA())</f>
        <v>0.5</v>
      </c>
      <c r="G65" t="e">
        <f t="shared" si="21"/>
        <v>#N/A</v>
      </c>
      <c r="H65" t="e">
        <f t="shared" si="21"/>
        <v>#N/A</v>
      </c>
      <c r="I65" t="e">
        <f t="shared" si="21"/>
        <v>#N/A</v>
      </c>
      <c r="J65" t="e">
        <f t="shared" si="21"/>
        <v>#N/A</v>
      </c>
      <c r="K65" t="e">
        <f t="shared" si="21"/>
        <v>#N/A</v>
      </c>
      <c r="L65" t="e">
        <f t="shared" si="21"/>
        <v>#N/A</v>
      </c>
      <c r="M65" t="e">
        <f t="shared" si="21"/>
        <v>#N/A</v>
      </c>
      <c r="N65" t="e">
        <f t="shared" si="21"/>
        <v>#N/A</v>
      </c>
      <c r="O65" t="e">
        <f t="shared" si="21"/>
        <v>#N/A</v>
      </c>
      <c r="P65" t="e">
        <f t="shared" si="21"/>
        <v>#N/A</v>
      </c>
      <c r="Q65" t="e">
        <f t="shared" si="21"/>
        <v>#N/A</v>
      </c>
      <c r="R65" t="e">
        <f t="shared" si="21"/>
        <v>#N/A</v>
      </c>
      <c r="S65" t="e">
        <f t="shared" si="21"/>
        <v>#N/A</v>
      </c>
      <c r="T65" t="e">
        <f t="shared" si="21"/>
        <v>#N/A</v>
      </c>
      <c r="U65" t="e">
        <f t="shared" si="21"/>
        <v>#N/A</v>
      </c>
      <c r="V65" t="e">
        <f t="shared" si="21"/>
        <v>#N/A</v>
      </c>
      <c r="W65" t="e">
        <f t="shared" si="21"/>
        <v>#N/A</v>
      </c>
      <c r="X65" t="e">
        <f t="shared" si="21"/>
        <v>#N/A</v>
      </c>
      <c r="Y65" t="e">
        <f t="shared" si="21"/>
        <v>#N/A</v>
      </c>
      <c r="Z65" t="e">
        <f t="shared" si="21"/>
        <v>#N/A</v>
      </c>
      <c r="AA65" t="e">
        <f t="shared" si="21"/>
        <v>#N/A</v>
      </c>
      <c r="AB65" t="e">
        <f t="shared" si="21"/>
        <v>#N/A</v>
      </c>
      <c r="AC65" t="e">
        <f t="shared" si="21"/>
        <v>#N/A</v>
      </c>
      <c r="AD65" t="e">
        <f t="shared" si="21"/>
        <v>#N/A</v>
      </c>
      <c r="AE65" t="e">
        <f t="shared" si="21"/>
        <v>#N/A</v>
      </c>
      <c r="AF65" t="e">
        <f t="shared" si="21"/>
        <v>#N/A</v>
      </c>
      <c r="AG65" t="e">
        <f t="shared" si="21"/>
        <v>#N/A</v>
      </c>
      <c r="AH65" t="e">
        <f t="shared" si="21"/>
        <v>#N/A</v>
      </c>
    </row>
    <row r="66" spans="4:34" x14ac:dyDescent="0.3">
      <c r="D66" s="3">
        <f>D61+1</f>
        <v>43283</v>
      </c>
      <c r="E66" t="e">
        <f>IF(MEDIAN($D66,E$55)=E$55,0.5,NA())</f>
        <v>#N/A</v>
      </c>
      <c r="F66" t="e">
        <f t="shared" si="21"/>
        <v>#N/A</v>
      </c>
      <c r="G66" t="e">
        <f t="shared" si="21"/>
        <v>#N/A</v>
      </c>
      <c r="H66" t="e">
        <f t="shared" si="21"/>
        <v>#N/A</v>
      </c>
      <c r="I66" t="e">
        <f t="shared" si="21"/>
        <v>#N/A</v>
      </c>
      <c r="J66" t="e">
        <f t="shared" si="21"/>
        <v>#N/A</v>
      </c>
      <c r="K66" t="e">
        <f t="shared" si="21"/>
        <v>#N/A</v>
      </c>
      <c r="L66" t="e">
        <f t="shared" si="21"/>
        <v>#N/A</v>
      </c>
      <c r="M66" t="e">
        <f t="shared" si="21"/>
        <v>#N/A</v>
      </c>
      <c r="N66" t="e">
        <f t="shared" si="21"/>
        <v>#N/A</v>
      </c>
      <c r="O66" t="e">
        <f t="shared" si="21"/>
        <v>#N/A</v>
      </c>
      <c r="P66" t="e">
        <f t="shared" si="21"/>
        <v>#N/A</v>
      </c>
      <c r="Q66" t="e">
        <f t="shared" si="21"/>
        <v>#N/A</v>
      </c>
      <c r="R66" t="e">
        <f t="shared" si="21"/>
        <v>#N/A</v>
      </c>
      <c r="S66" t="e">
        <f t="shared" si="21"/>
        <v>#N/A</v>
      </c>
      <c r="T66" t="e">
        <f t="shared" si="21"/>
        <v>#N/A</v>
      </c>
      <c r="U66" t="e">
        <f t="shared" si="21"/>
        <v>#N/A</v>
      </c>
      <c r="V66" t="e">
        <f t="shared" si="21"/>
        <v>#N/A</v>
      </c>
      <c r="W66" t="e">
        <f t="shared" si="21"/>
        <v>#N/A</v>
      </c>
      <c r="X66" t="e">
        <f t="shared" si="21"/>
        <v>#N/A</v>
      </c>
      <c r="Y66" t="e">
        <f t="shared" si="21"/>
        <v>#N/A</v>
      </c>
      <c r="Z66" t="e">
        <f t="shared" si="21"/>
        <v>#N/A</v>
      </c>
      <c r="AA66" t="e">
        <f t="shared" si="21"/>
        <v>#N/A</v>
      </c>
      <c r="AB66" t="e">
        <f t="shared" si="21"/>
        <v>#N/A</v>
      </c>
      <c r="AC66" t="e">
        <f t="shared" si="21"/>
        <v>#N/A</v>
      </c>
      <c r="AD66" t="e">
        <f t="shared" si="21"/>
        <v>#N/A</v>
      </c>
      <c r="AE66" t="e">
        <f t="shared" si="21"/>
        <v>#N/A</v>
      </c>
      <c r="AF66" t="e">
        <f t="shared" si="21"/>
        <v>#N/A</v>
      </c>
      <c r="AG66" t="e">
        <f t="shared" si="21"/>
        <v>#N/A</v>
      </c>
      <c r="AH66" t="e">
        <f t="shared" si="21"/>
        <v>#N/A</v>
      </c>
    </row>
    <row r="69" spans="4:34" x14ac:dyDescent="0.3">
      <c r="E69">
        <v>2.2999999999999998</v>
      </c>
      <c r="F69">
        <f>E69</f>
        <v>2.2999999999999998</v>
      </c>
      <c r="G69">
        <f t="shared" ref="G69:AH71" si="22">F69</f>
        <v>2.2999999999999998</v>
      </c>
      <c r="H69">
        <f t="shared" si="22"/>
        <v>2.2999999999999998</v>
      </c>
      <c r="I69">
        <f t="shared" si="22"/>
        <v>2.2999999999999998</v>
      </c>
      <c r="J69">
        <f t="shared" si="22"/>
        <v>2.2999999999999998</v>
      </c>
      <c r="K69">
        <f t="shared" si="22"/>
        <v>2.2999999999999998</v>
      </c>
      <c r="L69">
        <f t="shared" si="22"/>
        <v>2.2999999999999998</v>
      </c>
      <c r="M69">
        <f t="shared" si="22"/>
        <v>2.2999999999999998</v>
      </c>
      <c r="N69">
        <f t="shared" si="22"/>
        <v>2.2999999999999998</v>
      </c>
      <c r="O69">
        <f t="shared" si="22"/>
        <v>2.2999999999999998</v>
      </c>
      <c r="P69">
        <f t="shared" si="22"/>
        <v>2.2999999999999998</v>
      </c>
      <c r="Q69">
        <f t="shared" si="22"/>
        <v>2.2999999999999998</v>
      </c>
      <c r="R69">
        <f t="shared" si="22"/>
        <v>2.2999999999999998</v>
      </c>
      <c r="S69">
        <f t="shared" si="22"/>
        <v>2.2999999999999998</v>
      </c>
      <c r="T69">
        <f t="shared" si="22"/>
        <v>2.2999999999999998</v>
      </c>
      <c r="U69">
        <f t="shared" si="22"/>
        <v>2.2999999999999998</v>
      </c>
      <c r="V69">
        <f t="shared" si="22"/>
        <v>2.2999999999999998</v>
      </c>
      <c r="W69">
        <f t="shared" si="22"/>
        <v>2.2999999999999998</v>
      </c>
      <c r="X69">
        <f t="shared" si="22"/>
        <v>2.2999999999999998</v>
      </c>
      <c r="Y69">
        <f t="shared" si="22"/>
        <v>2.2999999999999998</v>
      </c>
      <c r="Z69">
        <f t="shared" si="22"/>
        <v>2.2999999999999998</v>
      </c>
      <c r="AA69">
        <f t="shared" si="22"/>
        <v>2.2999999999999998</v>
      </c>
      <c r="AB69">
        <f t="shared" si="22"/>
        <v>2.2999999999999998</v>
      </c>
      <c r="AC69">
        <f t="shared" si="22"/>
        <v>2.2999999999999998</v>
      </c>
      <c r="AD69">
        <f t="shared" si="22"/>
        <v>2.2999999999999998</v>
      </c>
      <c r="AE69">
        <f t="shared" si="22"/>
        <v>2.2999999999999998</v>
      </c>
      <c r="AF69">
        <f t="shared" si="22"/>
        <v>2.2999999999999998</v>
      </c>
      <c r="AG69">
        <f t="shared" si="22"/>
        <v>2.2999999999999998</v>
      </c>
      <c r="AH69">
        <f t="shared" si="22"/>
        <v>2.2999999999999998</v>
      </c>
    </row>
    <row r="70" spans="4:34" x14ac:dyDescent="0.3">
      <c r="D70">
        <v>3</v>
      </c>
      <c r="E70" t="str">
        <f>LEFT(UPPER(TEXT(E55,"ДДД")),$D70)</f>
        <v>ПТ</v>
      </c>
      <c r="F70" t="str">
        <f>LEFT(UPPER(TEXT(F55,"ДДД")),$D70)</f>
        <v>СБ</v>
      </c>
      <c r="G70" t="str">
        <f t="shared" ref="G70:AH70" si="23">LEFT(UPPER(TEXT(G55,"ДДД")),$D70)</f>
        <v>ВС</v>
      </c>
      <c r="H70" t="str">
        <f t="shared" si="23"/>
        <v>ПН</v>
      </c>
      <c r="I70" t="str">
        <f t="shared" si="23"/>
        <v>ВТ</v>
      </c>
      <c r="J70" t="str">
        <f t="shared" si="23"/>
        <v>СР</v>
      </c>
      <c r="K70" t="str">
        <f t="shared" si="23"/>
        <v>ЧТ</v>
      </c>
      <c r="L70" t="str">
        <f t="shared" si="23"/>
        <v>ПТ</v>
      </c>
      <c r="M70" t="str">
        <f t="shared" si="23"/>
        <v>СБ</v>
      </c>
      <c r="N70" t="str">
        <f t="shared" si="23"/>
        <v>ВС</v>
      </c>
      <c r="O70" t="str">
        <f t="shared" si="23"/>
        <v>ПН</v>
      </c>
      <c r="P70" t="str">
        <f t="shared" si="23"/>
        <v>ВТ</v>
      </c>
      <c r="Q70" t="str">
        <f t="shared" si="23"/>
        <v>СР</v>
      </c>
      <c r="R70" t="str">
        <f t="shared" si="23"/>
        <v>ЧТ</v>
      </c>
      <c r="S70" t="str">
        <f t="shared" si="23"/>
        <v>ПТ</v>
      </c>
      <c r="T70" t="str">
        <f t="shared" si="23"/>
        <v>СБ</v>
      </c>
      <c r="U70" t="str">
        <f t="shared" si="23"/>
        <v>ВС</v>
      </c>
      <c r="V70" t="str">
        <f t="shared" si="23"/>
        <v>ПН</v>
      </c>
      <c r="W70" t="str">
        <f t="shared" si="23"/>
        <v>ВТ</v>
      </c>
      <c r="X70" t="str">
        <f t="shared" si="23"/>
        <v>СР</v>
      </c>
      <c r="Y70" t="str">
        <f t="shared" si="23"/>
        <v>ЧТ</v>
      </c>
      <c r="Z70" t="str">
        <f t="shared" si="23"/>
        <v>ПТ</v>
      </c>
      <c r="AA70" t="str">
        <f t="shared" si="23"/>
        <v>СБ</v>
      </c>
      <c r="AB70" t="str">
        <f t="shared" si="23"/>
        <v>ВС</v>
      </c>
      <c r="AC70" t="str">
        <f t="shared" si="23"/>
        <v>ПН</v>
      </c>
      <c r="AD70" t="str">
        <f t="shared" si="23"/>
        <v>ВТ</v>
      </c>
      <c r="AE70" t="str">
        <f t="shared" si="23"/>
        <v>СР</v>
      </c>
      <c r="AF70" t="str">
        <f t="shared" si="23"/>
        <v>ЧТ</v>
      </c>
      <c r="AG70" t="str">
        <f t="shared" si="23"/>
        <v>ПТ</v>
      </c>
      <c r="AH70" t="str">
        <f t="shared" si="23"/>
        <v>СБ</v>
      </c>
    </row>
    <row r="71" spans="4:34" x14ac:dyDescent="0.3">
      <c r="E71">
        <v>1.3</v>
      </c>
      <c r="F71">
        <f>E71</f>
        <v>1.3</v>
      </c>
      <c r="G71">
        <f t="shared" si="22"/>
        <v>1.3</v>
      </c>
      <c r="H71">
        <f t="shared" si="22"/>
        <v>1.3</v>
      </c>
      <c r="I71">
        <f t="shared" si="22"/>
        <v>1.3</v>
      </c>
      <c r="J71">
        <f t="shared" si="22"/>
        <v>1.3</v>
      </c>
      <c r="K71">
        <f t="shared" si="22"/>
        <v>1.3</v>
      </c>
      <c r="L71">
        <f t="shared" si="22"/>
        <v>1.3</v>
      </c>
      <c r="M71">
        <f t="shared" si="22"/>
        <v>1.3</v>
      </c>
      <c r="N71">
        <f t="shared" si="22"/>
        <v>1.3</v>
      </c>
      <c r="O71">
        <f t="shared" si="22"/>
        <v>1.3</v>
      </c>
      <c r="P71">
        <f t="shared" si="22"/>
        <v>1.3</v>
      </c>
      <c r="Q71">
        <f t="shared" si="22"/>
        <v>1.3</v>
      </c>
      <c r="R71">
        <f t="shared" si="22"/>
        <v>1.3</v>
      </c>
      <c r="S71">
        <f t="shared" si="22"/>
        <v>1.3</v>
      </c>
      <c r="T71">
        <f t="shared" si="22"/>
        <v>1.3</v>
      </c>
      <c r="U71">
        <f t="shared" si="22"/>
        <v>1.3</v>
      </c>
      <c r="V71">
        <f t="shared" si="22"/>
        <v>1.3</v>
      </c>
      <c r="W71">
        <f t="shared" si="22"/>
        <v>1.3</v>
      </c>
      <c r="X71">
        <f t="shared" si="22"/>
        <v>1.3</v>
      </c>
      <c r="Y71">
        <f t="shared" si="22"/>
        <v>1.3</v>
      </c>
      <c r="Z71">
        <f t="shared" si="22"/>
        <v>1.3</v>
      </c>
      <c r="AA71">
        <f t="shared" si="22"/>
        <v>1.3</v>
      </c>
      <c r="AB71">
        <f t="shared" si="22"/>
        <v>1.3</v>
      </c>
      <c r="AC71">
        <f t="shared" si="22"/>
        <v>1.3</v>
      </c>
      <c r="AD71">
        <f t="shared" si="22"/>
        <v>1.3</v>
      </c>
      <c r="AE71">
        <f t="shared" si="22"/>
        <v>1.3</v>
      </c>
      <c r="AF71">
        <f t="shared" si="22"/>
        <v>1.3</v>
      </c>
      <c r="AG71">
        <f t="shared" si="22"/>
        <v>1.3</v>
      </c>
      <c r="AH71">
        <f t="shared" si="22"/>
        <v>1.3</v>
      </c>
    </row>
    <row r="72" spans="4:34" x14ac:dyDescent="0.3">
      <c r="E72" t="str">
        <f>TEXT(E55,"ДД")</f>
        <v>01</v>
      </c>
      <c r="F72" t="str">
        <f t="shared" ref="F72:AH72" si="24">TEXT(F55,"ДД")</f>
        <v>02</v>
      </c>
      <c r="G72" t="str">
        <f t="shared" si="24"/>
        <v>03</v>
      </c>
      <c r="H72" t="str">
        <f t="shared" si="24"/>
        <v>04</v>
      </c>
      <c r="I72" t="str">
        <f t="shared" si="24"/>
        <v>05</v>
      </c>
      <c r="J72" t="str">
        <f t="shared" si="24"/>
        <v>06</v>
      </c>
      <c r="K72" t="str">
        <f t="shared" si="24"/>
        <v>07</v>
      </c>
      <c r="L72" t="str">
        <f t="shared" si="24"/>
        <v>08</v>
      </c>
      <c r="M72" t="str">
        <f t="shared" si="24"/>
        <v>09</v>
      </c>
      <c r="N72" t="str">
        <f t="shared" si="24"/>
        <v>10</v>
      </c>
      <c r="O72" t="str">
        <f t="shared" si="24"/>
        <v>11</v>
      </c>
      <c r="P72" t="str">
        <f t="shared" si="24"/>
        <v>12</v>
      </c>
      <c r="Q72" t="str">
        <f t="shared" si="24"/>
        <v>13</v>
      </c>
      <c r="R72" t="str">
        <f t="shared" si="24"/>
        <v>14</v>
      </c>
      <c r="S72" t="str">
        <f t="shared" si="24"/>
        <v>15</v>
      </c>
      <c r="T72" t="str">
        <f t="shared" si="24"/>
        <v>16</v>
      </c>
      <c r="U72" t="str">
        <f t="shared" si="24"/>
        <v>17</v>
      </c>
      <c r="V72" t="str">
        <f t="shared" si="24"/>
        <v>18</v>
      </c>
      <c r="W72" t="str">
        <f t="shared" si="24"/>
        <v>19</v>
      </c>
      <c r="X72" t="str">
        <f t="shared" si="24"/>
        <v>20</v>
      </c>
      <c r="Y72" t="str">
        <f t="shared" si="24"/>
        <v>21</v>
      </c>
      <c r="Z72" t="str">
        <f t="shared" si="24"/>
        <v>22</v>
      </c>
      <c r="AA72" t="str">
        <f t="shared" si="24"/>
        <v>23</v>
      </c>
      <c r="AB72" t="str">
        <f t="shared" si="24"/>
        <v>24</v>
      </c>
      <c r="AC72" t="str">
        <f t="shared" si="24"/>
        <v>25</v>
      </c>
      <c r="AD72" t="str">
        <f t="shared" si="24"/>
        <v>26</v>
      </c>
      <c r="AE72" t="str">
        <f t="shared" si="24"/>
        <v>27</v>
      </c>
      <c r="AF72" t="str">
        <f t="shared" si="24"/>
        <v>28</v>
      </c>
      <c r="AG72" t="str">
        <f t="shared" si="24"/>
        <v>29</v>
      </c>
      <c r="AH72" t="str">
        <f t="shared" si="24"/>
        <v>30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CD552CE-B979-4BDB-9FB1-264C1B806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Временная шкала проектов</vt:lpstr>
      <vt:lpstr>КАЛЕНДАРЬ</vt:lpstr>
      <vt:lpstr>ДАННЫЕ</vt:lpstr>
      <vt:lpstr>вычисления</vt:lpstr>
      <vt:lpstr>ДатаНачала</vt:lpstr>
      <vt:lpstr>Неделя</vt:lpstr>
      <vt:lpstr>ОкноДатыНачала</vt:lpstr>
      <vt:lpstr>ОкноДни</vt:lpstr>
      <vt:lpstr>ОкноСдвиг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modified xsi:type="dcterms:W3CDTF">2018-05-19T15:02:19Z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TC029300439991</vt:lpwstr>
  </property>
</Properties>
</file>