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Лист1!$B$2:$D$59</definedName>
  </definedNames>
  <calcPr calcId="152511"/>
</workbook>
</file>

<file path=xl/calcChain.xml><?xml version="1.0" encoding="utf-8"?>
<calcChain xmlns="http://schemas.openxmlformats.org/spreadsheetml/2006/main">
  <c r="K3" i="1" l="1"/>
  <c r="I3" i="1"/>
  <c r="H4" i="1" l="1" a="1"/>
  <c r="H4" i="1" s="1"/>
  <c r="L4" i="1" l="1"/>
  <c r="I4" i="1"/>
  <c r="K4" i="1"/>
  <c r="H5" i="1" a="1"/>
  <c r="H5" i="1" s="1"/>
  <c r="I5" i="1" l="1"/>
  <c r="L5" i="1"/>
  <c r="K5" i="1"/>
  <c r="H6" i="1" a="1"/>
  <c r="H6" i="1" s="1"/>
  <c r="I6" i="1" l="1"/>
  <c r="L6" i="1"/>
  <c r="K6" i="1"/>
  <c r="H7" i="1" a="1"/>
  <c r="H7" i="1" s="1"/>
  <c r="L7" i="1" l="1"/>
  <c r="I7" i="1"/>
  <c r="K7" i="1"/>
  <c r="H8" i="1" a="1"/>
  <c r="H8" i="1" s="1"/>
  <c r="L8" i="1" l="1"/>
  <c r="I8" i="1"/>
  <c r="K8" i="1"/>
  <c r="H9" i="1" a="1"/>
  <c r="H9" i="1" s="1"/>
  <c r="I9" i="1" l="1"/>
  <c r="L9" i="1"/>
  <c r="K9" i="1"/>
  <c r="H10" i="1" a="1"/>
  <c r="H10" i="1" s="1"/>
  <c r="I10" i="1" l="1"/>
  <c r="L10" i="1"/>
  <c r="K10" i="1"/>
  <c r="H11" i="1" a="1"/>
  <c r="H11" i="1" s="1"/>
  <c r="L11" i="1" l="1"/>
  <c r="I11" i="1"/>
  <c r="K11" i="1"/>
  <c r="H12" i="1" a="1"/>
  <c r="H12" i="1" s="1"/>
  <c r="L12" i="1" l="1"/>
  <c r="I12" i="1"/>
  <c r="K12" i="1"/>
  <c r="H13" i="1" a="1"/>
  <c r="H13" i="1" s="1"/>
  <c r="I13" i="1" l="1"/>
  <c r="L13" i="1"/>
  <c r="K13" i="1"/>
  <c r="H14" i="1" a="1"/>
  <c r="H14" i="1" s="1"/>
  <c r="I14" i="1" l="1"/>
  <c r="L14" i="1"/>
  <c r="K14" i="1"/>
  <c r="H15" i="1" a="1"/>
  <c r="H15" i="1" s="1"/>
  <c r="L15" i="1" l="1"/>
  <c r="I15" i="1"/>
  <c r="K15" i="1"/>
  <c r="H16" i="1" a="1"/>
  <c r="H16" i="1" s="1"/>
  <c r="L16" i="1" l="1"/>
  <c r="I16" i="1"/>
  <c r="K16" i="1"/>
  <c r="H17" i="1" a="1"/>
  <c r="H17" i="1" s="1"/>
  <c r="H18" i="1" s="1" a="1"/>
  <c r="H18" i="1" s="1"/>
  <c r="H19" i="1" s="1" a="1"/>
  <c r="H19" i="1" s="1"/>
  <c r="H20" i="1" s="1" a="1"/>
  <c r="H20" i="1" s="1"/>
  <c r="H21" i="1" s="1" a="1"/>
  <c r="H21" i="1" s="1"/>
  <c r="H22" i="1" s="1" a="1"/>
  <c r="H22" i="1" s="1"/>
  <c r="H23" i="1" s="1" a="1"/>
  <c r="H23" i="1" s="1"/>
  <c r="H24" i="1" s="1" a="1"/>
  <c r="H24" i="1" s="1"/>
  <c r="H25" i="1" s="1" a="1"/>
  <c r="H25" i="1" s="1"/>
</calcChain>
</file>

<file path=xl/sharedStrings.xml><?xml version="1.0" encoding="utf-8"?>
<sst xmlns="http://schemas.openxmlformats.org/spreadsheetml/2006/main" count="64" uniqueCount="20">
  <si>
    <t>Шприцы</t>
  </si>
  <si>
    <t>Пробирки</t>
  </si>
  <si>
    <t>Маски</t>
  </si>
  <si>
    <t>Перчатки</t>
  </si>
  <si>
    <t>Очки</t>
  </si>
  <si>
    <t>Наконечники на 1000 мкл</t>
  </si>
  <si>
    <t>Наконечники на 200 мкл</t>
  </si>
  <si>
    <t>Иголка</t>
  </si>
  <si>
    <t>Микровета с ЭДТА (0,2 мл)</t>
  </si>
  <si>
    <t xml:space="preserve">Предметное стекло </t>
  </si>
  <si>
    <t>Стекло покровное</t>
  </si>
  <si>
    <t>Тест-полоски Multistix 10SG</t>
  </si>
  <si>
    <t>Спиртовая салфетка</t>
  </si>
  <si>
    <t>Количество</t>
  </si>
  <si>
    <t>Исходные</t>
  </si>
  <si>
    <t>Пример</t>
  </si>
  <si>
    <t>Начало</t>
  </si>
  <si>
    <t>Конец</t>
  </si>
  <si>
    <t>Должно быть</t>
  </si>
  <si>
    <t>С 01.01.2010 по 01.05.2018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</si>
</sst>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horizontal="left"/>
    </xf>
    <xf numFmtId="14" fontId="0" fillId="0" borderId="0" xfId="0" applyNumberFormat="1"/>
    <xf numFmtId="0" fontId="0" fillId="2" borderId="0" xfId="0" applyFill="1"/>
    <xf numFmtId="2" fontId="0" fillId="0" borderId="0" xfId="0" applyNumberFormat="1"/>
  </cellXfs>
  <cellStyles count="1">
    <cellStyle name="Обычный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"/>
  <sheetViews>
    <sheetView tabSelected="1" workbookViewId="0">
      <selection activeCell="L3" sqref="L3"/>
    </sheetView>
  </sheetViews>
  <sheetFormatPr defaultRowHeight="15" x14ac:dyDescent="0.25"/>
  <cols>
    <col min="2" max="2" width="31.85546875" customWidth="1"/>
    <col min="3" max="3" width="14.7109375" customWidth="1"/>
    <col min="4" max="4" width="10.140625" bestFit="1" customWidth="1"/>
    <col min="6" max="6" width="10.140625" bestFit="1" customWidth="1"/>
    <col min="8" max="8" width="24.85546875" customWidth="1"/>
    <col min="9" max="9" width="14.28515625" customWidth="1"/>
    <col min="10" max="10" width="13.85546875" bestFit="1" customWidth="1"/>
    <col min="11" max="11" width="24" bestFit="1" customWidth="1"/>
    <col min="12" max="12" width="36.140625" customWidth="1"/>
    <col min="13" max="13" width="10.140625" bestFit="1" customWidth="1"/>
  </cols>
  <sheetData>
    <row r="1" spans="2:13" x14ac:dyDescent="0.25">
      <c r="B1" t="s">
        <v>14</v>
      </c>
      <c r="H1" t="s">
        <v>15</v>
      </c>
      <c r="I1" t="s">
        <v>16</v>
      </c>
      <c r="J1" s="2">
        <v>43221</v>
      </c>
      <c r="L1" s="4"/>
    </row>
    <row r="2" spans="2:13" x14ac:dyDescent="0.25">
      <c r="C2" t="s">
        <v>13</v>
      </c>
      <c r="I2" t="s">
        <v>17</v>
      </c>
      <c r="J2" s="2">
        <v>43240</v>
      </c>
    </row>
    <row r="3" spans="2:13" x14ac:dyDescent="0.25">
      <c r="B3" t="s">
        <v>0</v>
      </c>
      <c r="C3">
        <v>100</v>
      </c>
      <c r="D3" s="2">
        <v>43220</v>
      </c>
      <c r="F3" s="2"/>
      <c r="I3" s="3" t="str">
        <f>"До "&amp;TEXT(J1,"ДД.ММ.ГГГГ")</f>
        <v>До 01.05.2018</v>
      </c>
      <c r="J3" s="3" t="s">
        <v>18</v>
      </c>
      <c r="K3" t="str">
        <f>"С "&amp;TEXT(J1,"ДД.ММ.ГГГГ")&amp;" по "&amp;TEXT(J2,"ДД.ММ.ГГГГ")</f>
        <v>С 01.05.2018 по 20.05.2018</v>
      </c>
      <c r="L3" t="s">
        <v>19</v>
      </c>
    </row>
    <row r="4" spans="2:13" x14ac:dyDescent="0.25">
      <c r="B4" t="s">
        <v>1</v>
      </c>
      <c r="C4">
        <v>50</v>
      </c>
      <c r="D4" s="2">
        <v>43220</v>
      </c>
      <c r="F4" s="2"/>
      <c r="H4" s="1" t="str">
        <f t="array" ref="H4">IFERROR(INDEX($B$16:$B$99,MATCH(,COUNTIF($H$3:H3,$B$16:$B$99),)),"")</f>
        <v>Шприцы</v>
      </c>
      <c r="I4" s="3">
        <f>IFERROR(LOOKUP(,-1/($H4=$B$3:$B$59)*($D$3:$D$59&lt;=$J$1),$C$3:$C$59),"")</f>
        <v>90</v>
      </c>
      <c r="J4" s="3">
        <v>100</v>
      </c>
      <c r="K4">
        <f>IFERROR(LOOKUP(,-1/($H4=$B$3:$B$59)*-1/($D$3:$D$59&lt;=$J$2)*-1/($D$3:$D$59&gt;=$J$1),$C$3:$C$59),"")</f>
        <v>99</v>
      </c>
      <c r="L4">
        <f>IFERROR(LOOKUP(,-1/($H4=$B$3:$B$59)*-1/($D$3:$D$59&lt;=$J$1)*-1/($D$3:$D$59&gt;=10179),$C$3:$C$59),"")</f>
        <v>100</v>
      </c>
      <c r="M4" s="2"/>
    </row>
    <row r="5" spans="2:13" x14ac:dyDescent="0.25">
      <c r="B5" t="s">
        <v>2</v>
      </c>
      <c r="C5">
        <v>6</v>
      </c>
      <c r="D5" s="2">
        <v>43220</v>
      </c>
      <c r="F5" s="2"/>
      <c r="H5" s="1" t="str">
        <f t="array" ref="H5">IFERROR(INDEX($B$16:$B$99,MATCH(,COUNTIF($H$3:H4,$B$16:$B$99),)),"")</f>
        <v>Пробирки</v>
      </c>
      <c r="I5" s="3">
        <f t="shared" ref="I5:I16" si="0">IFERROR(LOOKUP(,-1/($H5=$B$3:$B$59)*($D$3:$D$59&lt;=$J$1),$C$3:$C$59),"")</f>
        <v>74</v>
      </c>
      <c r="J5" s="3">
        <v>50</v>
      </c>
      <c r="K5">
        <f t="shared" ref="K5:K16" si="1">IFERROR(LOOKUP(,-1/($H5=$B$3:$B$59)*-1/($D$3:$D$59&lt;=$J$2)*-1/($D$3:$D$59&gt;=$J$1),$C$3:$C$59),"")</f>
        <v>66</v>
      </c>
      <c r="L5">
        <f t="shared" ref="L5:L16" si="2">IFERROR(LOOKUP(,-1/($H5=$B$3:$B$59)*-1/($D$3:$D$59&lt;=$J$1)*-1/($D$3:$D$59&gt;=10179),$C$3:$C$59),"")</f>
        <v>50</v>
      </c>
    </row>
    <row r="6" spans="2:13" x14ac:dyDescent="0.25">
      <c r="B6" t="s">
        <v>3</v>
      </c>
      <c r="C6">
        <v>50</v>
      </c>
      <c r="D6" s="2">
        <v>43220</v>
      </c>
      <c r="F6" s="2"/>
      <c r="H6" s="1" t="str">
        <f t="array" ref="H6">IFERROR(INDEX($B$16:$B$99,MATCH(,COUNTIF($H$3:H5,$B$16:$B$99),)),"")</f>
        <v>Маски</v>
      </c>
      <c r="I6" s="3">
        <f t="shared" si="0"/>
        <v>50</v>
      </c>
      <c r="J6" s="3">
        <v>6</v>
      </c>
      <c r="K6">
        <f t="shared" si="1"/>
        <v>55</v>
      </c>
      <c r="L6">
        <f t="shared" si="2"/>
        <v>6</v>
      </c>
    </row>
    <row r="7" spans="2:13" x14ac:dyDescent="0.25">
      <c r="B7" t="s">
        <v>4</v>
      </c>
      <c r="C7">
        <v>24</v>
      </c>
      <c r="D7" s="2">
        <v>43220</v>
      </c>
      <c r="F7" s="2"/>
      <c r="H7" s="1" t="str">
        <f t="array" ref="H7">IFERROR(INDEX($B$16:$B$99,MATCH(,COUNTIF($H$3:H6,$B$16:$B$99),)),"")</f>
        <v>Перчатки</v>
      </c>
      <c r="I7" s="3">
        <f t="shared" si="0"/>
        <v>93</v>
      </c>
      <c r="J7" s="3">
        <v>50</v>
      </c>
      <c r="K7">
        <f t="shared" si="1"/>
        <v>64</v>
      </c>
      <c r="L7">
        <f t="shared" si="2"/>
        <v>50</v>
      </c>
    </row>
    <row r="8" spans="2:13" x14ac:dyDescent="0.25">
      <c r="B8" t="s">
        <v>5</v>
      </c>
      <c r="C8">
        <v>1000</v>
      </c>
      <c r="D8" s="2">
        <v>43220</v>
      </c>
      <c r="F8" s="2"/>
      <c r="H8" s="1" t="str">
        <f t="array" ref="H8">IFERROR(INDEX($B$16:$B$99,MATCH(,COUNTIF($H$3:H7,$B$16:$B$99),)),"")</f>
        <v>Очки</v>
      </c>
      <c r="I8" s="3">
        <f t="shared" si="0"/>
        <v>33</v>
      </c>
      <c r="J8" s="3">
        <v>24</v>
      </c>
      <c r="K8">
        <f t="shared" si="1"/>
        <v>313</v>
      </c>
      <c r="L8">
        <f t="shared" si="2"/>
        <v>24</v>
      </c>
    </row>
    <row r="9" spans="2:13" x14ac:dyDescent="0.25">
      <c r="B9" t="s">
        <v>6</v>
      </c>
      <c r="C9">
        <v>200</v>
      </c>
      <c r="D9" s="2">
        <v>43220</v>
      </c>
      <c r="F9" s="2"/>
      <c r="H9" s="1" t="str">
        <f t="array" ref="H9">IFERROR(INDEX($B$16:$B$99,MATCH(,COUNTIF($H$3:H8,$B$16:$B$99),)),"")</f>
        <v>Наконечники на 1000 мкл</v>
      </c>
      <c r="I9" s="3">
        <f t="shared" si="0"/>
        <v>30</v>
      </c>
      <c r="J9" s="3">
        <v>1000</v>
      </c>
      <c r="K9">
        <f t="shared" si="1"/>
        <v>21</v>
      </c>
      <c r="L9">
        <f t="shared" si="2"/>
        <v>1000</v>
      </c>
    </row>
    <row r="10" spans="2:13" x14ac:dyDescent="0.25">
      <c r="B10" t="s">
        <v>7</v>
      </c>
      <c r="C10">
        <v>60</v>
      </c>
      <c r="D10" s="2">
        <v>43220</v>
      </c>
      <c r="F10" s="2"/>
      <c r="H10" s="1" t="str">
        <f t="array" ref="H10">IFERROR(INDEX($B$16:$B$99,MATCH(,COUNTIF($H$3:H9,$B$16:$B$99),)),"")</f>
        <v>Наконечники на 200 мкл</v>
      </c>
      <c r="I10" s="3">
        <f t="shared" si="0"/>
        <v>55</v>
      </c>
      <c r="J10" s="3">
        <v>200</v>
      </c>
      <c r="K10">
        <f t="shared" si="1"/>
        <v>55</v>
      </c>
      <c r="L10">
        <f t="shared" si="2"/>
        <v>200</v>
      </c>
    </row>
    <row r="11" spans="2:13" x14ac:dyDescent="0.25">
      <c r="B11" t="s">
        <v>8</v>
      </c>
      <c r="C11">
        <v>45</v>
      </c>
      <c r="D11" s="2">
        <v>43220</v>
      </c>
      <c r="F11" s="2"/>
      <c r="H11" s="1" t="str">
        <f t="array" ref="H11">IFERROR(INDEX($B$16:$B$99,MATCH(,COUNTIF($H$3:H10,$B$16:$B$99),)),"")</f>
        <v>Иголка</v>
      </c>
      <c r="I11" s="3">
        <f t="shared" si="0"/>
        <v>66</v>
      </c>
      <c r="J11" s="3">
        <v>60</v>
      </c>
      <c r="K11">
        <f t="shared" si="1"/>
        <v>66</v>
      </c>
      <c r="L11">
        <f t="shared" si="2"/>
        <v>60</v>
      </c>
    </row>
    <row r="12" spans="2:13" x14ac:dyDescent="0.25">
      <c r="B12" t="s">
        <v>9</v>
      </c>
      <c r="C12">
        <v>100</v>
      </c>
      <c r="D12" s="2">
        <v>43220</v>
      </c>
      <c r="F12" s="2"/>
      <c r="H12" s="1" t="str">
        <f t="array" ref="H12">IFERROR(INDEX($B$16:$B$99,MATCH(,COUNTIF($H$3:H11,$B$16:$B$99),)),"")</f>
        <v>Микровета с ЭДТА (0,2 мл)</v>
      </c>
      <c r="I12" s="3">
        <f t="shared" si="0"/>
        <v>22</v>
      </c>
      <c r="J12" s="3">
        <v>45</v>
      </c>
      <c r="K12">
        <f t="shared" si="1"/>
        <v>358</v>
      </c>
      <c r="L12">
        <f t="shared" si="2"/>
        <v>45</v>
      </c>
    </row>
    <row r="13" spans="2:13" x14ac:dyDescent="0.25">
      <c r="B13" t="s">
        <v>10</v>
      </c>
      <c r="C13">
        <v>1500</v>
      </c>
      <c r="D13" s="2">
        <v>43220</v>
      </c>
      <c r="F13" s="2"/>
      <c r="H13" s="1" t="str">
        <f t="array" ref="H13">IFERROR(INDEX($B$16:$B$99,MATCH(,COUNTIF($H$3:H12,$B$16:$B$99),)),"")</f>
        <v xml:space="preserve">Предметное стекло </v>
      </c>
      <c r="I13" s="3">
        <f t="shared" si="0"/>
        <v>565</v>
      </c>
      <c r="J13" s="3">
        <v>100</v>
      </c>
      <c r="K13">
        <f t="shared" si="1"/>
        <v>565</v>
      </c>
      <c r="L13">
        <f t="shared" si="2"/>
        <v>100</v>
      </c>
    </row>
    <row r="14" spans="2:13" x14ac:dyDescent="0.25">
      <c r="B14" t="s">
        <v>11</v>
      </c>
      <c r="C14">
        <v>200</v>
      </c>
      <c r="D14" s="2">
        <v>43220</v>
      </c>
      <c r="F14" s="2"/>
      <c r="H14" s="1" t="str">
        <f t="array" ref="H14">IFERROR(INDEX($B$16:$B$99,MATCH(,COUNTIF($H$3:H13,$B$16:$B$99),)),"")</f>
        <v>Стекло покровное</v>
      </c>
      <c r="I14" s="3">
        <f t="shared" si="0"/>
        <v>213</v>
      </c>
      <c r="J14" s="3">
        <v>1500</v>
      </c>
      <c r="K14">
        <f t="shared" si="1"/>
        <v>1500</v>
      </c>
      <c r="L14">
        <f t="shared" si="2"/>
        <v>1500</v>
      </c>
    </row>
    <row r="15" spans="2:13" x14ac:dyDescent="0.25">
      <c r="B15" t="s">
        <v>12</v>
      </c>
      <c r="C15">
        <v>600</v>
      </c>
      <c r="D15" s="2">
        <v>43220</v>
      </c>
      <c r="F15" s="2"/>
      <c r="H15" s="1" t="str">
        <f t="array" ref="H15">IFERROR(INDEX($B$16:$B$99,MATCH(,COUNTIF($H$3:H14,$B$16:$B$99),)),"")</f>
        <v>Тест-полоски Multistix 10SG</v>
      </c>
      <c r="I15" s="3">
        <f t="shared" si="0"/>
        <v>74</v>
      </c>
      <c r="J15" s="3">
        <v>200</v>
      </c>
      <c r="K15">
        <f t="shared" si="1"/>
        <v>200</v>
      </c>
      <c r="L15">
        <f t="shared" si="2"/>
        <v>200</v>
      </c>
    </row>
    <row r="16" spans="2:13" x14ac:dyDescent="0.25">
      <c r="B16" t="s">
        <v>0</v>
      </c>
      <c r="C16">
        <v>100</v>
      </c>
      <c r="D16" s="2">
        <v>43221</v>
      </c>
      <c r="F16" s="2"/>
      <c r="H16" s="1" t="str">
        <f t="array" ref="H16">IFERROR(INDEX($B$16:$B$99,MATCH(,COUNTIF($H$3:H15,$B$16:$B$99),)),"")</f>
        <v>Спиртовая салфетка</v>
      </c>
      <c r="I16" s="3">
        <f t="shared" si="0"/>
        <v>52</v>
      </c>
      <c r="J16" s="3">
        <v>600</v>
      </c>
      <c r="K16">
        <f t="shared" si="1"/>
        <v>600</v>
      </c>
      <c r="L16">
        <f t="shared" si="2"/>
        <v>600</v>
      </c>
    </row>
    <row r="17" spans="2:8" x14ac:dyDescent="0.25">
      <c r="B17" t="s">
        <v>1</v>
      </c>
      <c r="C17">
        <v>50</v>
      </c>
      <c r="D17" s="2">
        <v>43221</v>
      </c>
      <c r="F17" s="2"/>
      <c r="H17" s="1">
        <f t="array" ref="H17">IFERROR(INDEX($B$16:$B$99,MATCH(,COUNTIF($H$3:H16,$B$16:$B$99),)),"")</f>
        <v>0</v>
      </c>
    </row>
    <row r="18" spans="2:8" x14ac:dyDescent="0.25">
      <c r="B18" t="s">
        <v>2</v>
      </c>
      <c r="C18">
        <v>6</v>
      </c>
      <c r="D18" s="2">
        <v>43221</v>
      </c>
      <c r="F18" s="2"/>
      <c r="H18" s="1" t="str">
        <f t="array" ref="H18">IFERROR(INDEX($B$16:$B$99,MATCH(,COUNTIF($H$3:H17,$B$16:$B$99),)),"")</f>
        <v/>
      </c>
    </row>
    <row r="19" spans="2:8" x14ac:dyDescent="0.25">
      <c r="B19" t="s">
        <v>3</v>
      </c>
      <c r="C19">
        <v>50</v>
      </c>
      <c r="D19" s="2">
        <v>43223</v>
      </c>
      <c r="F19" s="2"/>
      <c r="H19" s="1" t="str">
        <f t="array" ref="H19">IFERROR(INDEX($B$16:$B$99,MATCH(,COUNTIF($H$3:H18,$B$16:$B$99),)),"")</f>
        <v/>
      </c>
    </row>
    <row r="20" spans="2:8" x14ac:dyDescent="0.25">
      <c r="B20" t="s">
        <v>4</v>
      </c>
      <c r="C20">
        <v>24</v>
      </c>
      <c r="D20" s="2">
        <v>43223</v>
      </c>
      <c r="F20" s="2"/>
      <c r="H20" s="1" t="str">
        <f t="array" ref="H20">IFERROR(INDEX($B$16:$B$99,MATCH(,COUNTIF($H$3:H19,$B$16:$B$99),)),"")</f>
        <v/>
      </c>
    </row>
    <row r="21" spans="2:8" x14ac:dyDescent="0.25">
      <c r="B21" t="s">
        <v>5</v>
      </c>
      <c r="C21">
        <v>1000</v>
      </c>
      <c r="D21" s="2">
        <v>43224</v>
      </c>
      <c r="F21" s="2"/>
      <c r="H21" s="1" t="str">
        <f t="array" ref="H21">IFERROR(INDEX($B$16:$B$99,MATCH(,COUNTIF($H$3:H20,$B$16:$B$99),)),"")</f>
        <v/>
      </c>
    </row>
    <row r="22" spans="2:8" x14ac:dyDescent="0.25">
      <c r="B22" t="s">
        <v>6</v>
      </c>
      <c r="C22">
        <v>200</v>
      </c>
      <c r="D22" s="2">
        <v>43224</v>
      </c>
      <c r="F22" s="2"/>
      <c r="H22" s="1" t="str">
        <f t="array" ref="H22">IFERROR(INDEX($B$16:$B$99,MATCH(,COUNTIF($H$3:H21,$B$16:$B$99),)),"")</f>
        <v/>
      </c>
    </row>
    <row r="23" spans="2:8" x14ac:dyDescent="0.25">
      <c r="B23" t="s">
        <v>7</v>
      </c>
      <c r="C23">
        <v>60</v>
      </c>
      <c r="D23" s="2">
        <v>43225</v>
      </c>
      <c r="F23" s="2"/>
      <c r="H23" s="1" t="str">
        <f t="array" ref="H23">IFERROR(INDEX($B$16:$B$99,MATCH(,COUNTIF($H$3:H22,$B$16:$B$99),)),"")</f>
        <v/>
      </c>
    </row>
    <row r="24" spans="2:8" x14ac:dyDescent="0.25">
      <c r="B24" t="s">
        <v>8</v>
      </c>
      <c r="C24">
        <v>45</v>
      </c>
      <c r="D24" s="2">
        <v>43226</v>
      </c>
      <c r="F24" s="2"/>
      <c r="H24" s="1" t="str">
        <f t="array" ref="H24">IFERROR(INDEX($B$16:$B$99,MATCH(,COUNTIF($H$3:H23,$B$16:$B$99),)),"")</f>
        <v/>
      </c>
    </row>
    <row r="25" spans="2:8" x14ac:dyDescent="0.25">
      <c r="B25" t="s">
        <v>9</v>
      </c>
      <c r="C25">
        <v>100</v>
      </c>
      <c r="D25" s="2">
        <v>43227</v>
      </c>
      <c r="F25" s="2"/>
      <c r="H25" s="1" t="str">
        <f t="array" ref="H25">IFERROR(INDEX($B$16:$B$99,MATCH(,COUNTIF($H$3:H24,$B$16:$B$99),)),"")</f>
        <v/>
      </c>
    </row>
    <row r="26" spans="2:8" x14ac:dyDescent="0.25">
      <c r="B26" t="s">
        <v>10</v>
      </c>
      <c r="C26">
        <v>1500</v>
      </c>
      <c r="D26" s="2">
        <v>43227</v>
      </c>
      <c r="F26" s="2"/>
    </row>
    <row r="27" spans="2:8" x14ac:dyDescent="0.25">
      <c r="B27" t="s">
        <v>11</v>
      </c>
      <c r="C27">
        <v>200</v>
      </c>
      <c r="D27" s="2">
        <v>43228</v>
      </c>
      <c r="F27" s="2"/>
    </row>
    <row r="28" spans="2:8" x14ac:dyDescent="0.25">
      <c r="B28" t="s">
        <v>12</v>
      </c>
      <c r="C28">
        <v>600</v>
      </c>
      <c r="D28" s="2">
        <v>43229</v>
      </c>
      <c r="F28" s="2"/>
    </row>
    <row r="29" spans="2:8" x14ac:dyDescent="0.25">
      <c r="B29" t="s">
        <v>8</v>
      </c>
      <c r="C29">
        <v>500</v>
      </c>
      <c r="D29" s="2">
        <v>43230</v>
      </c>
      <c r="F29" s="2"/>
    </row>
    <row r="30" spans="2:8" x14ac:dyDescent="0.25">
      <c r="B30" t="s">
        <v>8</v>
      </c>
      <c r="C30">
        <v>20</v>
      </c>
      <c r="D30" s="2">
        <v>43231</v>
      </c>
      <c r="F30" s="2"/>
    </row>
    <row r="31" spans="2:8" x14ac:dyDescent="0.25">
      <c r="B31" t="s">
        <v>5</v>
      </c>
      <c r="C31">
        <v>30</v>
      </c>
      <c r="D31" s="2">
        <v>43231</v>
      </c>
      <c r="F31" s="2"/>
    </row>
    <row r="32" spans="2:8" x14ac:dyDescent="0.25">
      <c r="B32" t="s">
        <v>0</v>
      </c>
      <c r="C32">
        <v>90</v>
      </c>
      <c r="D32" s="2">
        <v>43231</v>
      </c>
      <c r="F32" s="2"/>
    </row>
    <row r="33" spans="2:6" x14ac:dyDescent="0.25">
      <c r="B33" t="s">
        <v>1</v>
      </c>
      <c r="C33">
        <v>74</v>
      </c>
      <c r="D33" s="2">
        <v>43231</v>
      </c>
      <c r="F33" s="2"/>
    </row>
    <row r="34" spans="2:6" x14ac:dyDescent="0.25">
      <c r="B34" t="s">
        <v>2</v>
      </c>
      <c r="C34">
        <v>50</v>
      </c>
      <c r="D34" s="2">
        <v>43232</v>
      </c>
      <c r="F34" s="2"/>
    </row>
    <row r="35" spans="2:6" x14ac:dyDescent="0.25">
      <c r="B35" t="s">
        <v>3</v>
      </c>
      <c r="C35">
        <v>93</v>
      </c>
      <c r="D35" s="2">
        <v>43232</v>
      </c>
      <c r="F35" s="2"/>
    </row>
    <row r="36" spans="2:6" x14ac:dyDescent="0.25">
      <c r="B36" t="s">
        <v>4</v>
      </c>
      <c r="C36">
        <v>33</v>
      </c>
      <c r="D36" s="2">
        <v>43232</v>
      </c>
      <c r="F36" s="2"/>
    </row>
    <row r="37" spans="2:6" x14ac:dyDescent="0.25">
      <c r="B37" t="s">
        <v>8</v>
      </c>
      <c r="C37">
        <v>22</v>
      </c>
      <c r="D37" s="2">
        <v>43234</v>
      </c>
      <c r="F37" s="2"/>
    </row>
    <row r="38" spans="2:6" x14ac:dyDescent="0.25">
      <c r="B38" t="s">
        <v>0</v>
      </c>
      <c r="C38">
        <v>99</v>
      </c>
      <c r="D38" s="2">
        <v>43234</v>
      </c>
      <c r="F38" s="2"/>
    </row>
    <row r="39" spans="2:6" x14ac:dyDescent="0.25">
      <c r="B39" t="s">
        <v>1</v>
      </c>
      <c r="C39">
        <v>66</v>
      </c>
      <c r="D39" s="2">
        <v>43235</v>
      </c>
      <c r="F39" s="2"/>
    </row>
    <row r="40" spans="2:6" x14ac:dyDescent="0.25">
      <c r="B40" t="s">
        <v>2</v>
      </c>
      <c r="C40">
        <v>55</v>
      </c>
      <c r="D40" s="2">
        <v>43235</v>
      </c>
      <c r="F40" s="2"/>
    </row>
    <row r="41" spans="2:6" x14ac:dyDescent="0.25">
      <c r="B41" t="s">
        <v>3</v>
      </c>
      <c r="C41">
        <v>64</v>
      </c>
      <c r="D41" s="2">
        <v>43235</v>
      </c>
      <c r="F41" s="2"/>
    </row>
    <row r="42" spans="2:6" x14ac:dyDescent="0.25">
      <c r="B42" t="s">
        <v>4</v>
      </c>
      <c r="C42">
        <v>313</v>
      </c>
      <c r="D42" s="2">
        <v>43236</v>
      </c>
      <c r="F42" s="2"/>
    </row>
    <row r="43" spans="2:6" x14ac:dyDescent="0.25">
      <c r="B43" t="s">
        <v>5</v>
      </c>
      <c r="C43">
        <v>21</v>
      </c>
      <c r="D43" s="2">
        <v>43237</v>
      </c>
      <c r="F43" s="2"/>
    </row>
    <row r="44" spans="2:6" x14ac:dyDescent="0.25">
      <c r="B44" t="s">
        <v>6</v>
      </c>
      <c r="C44">
        <v>55</v>
      </c>
      <c r="D44" s="2">
        <v>43239</v>
      </c>
      <c r="F44" s="2"/>
    </row>
    <row r="45" spans="2:6" x14ac:dyDescent="0.25">
      <c r="B45" t="s">
        <v>7</v>
      </c>
      <c r="C45">
        <v>66</v>
      </c>
      <c r="D45" s="2">
        <v>43239</v>
      </c>
      <c r="F45" s="2"/>
    </row>
    <row r="46" spans="2:6" x14ac:dyDescent="0.25">
      <c r="B46" t="s">
        <v>8</v>
      </c>
      <c r="C46">
        <v>358</v>
      </c>
      <c r="D46" s="2">
        <v>43239</v>
      </c>
      <c r="F46" s="2"/>
    </row>
    <row r="47" spans="2:6" x14ac:dyDescent="0.25">
      <c r="B47" t="s">
        <v>9</v>
      </c>
      <c r="C47">
        <v>565</v>
      </c>
      <c r="D47" s="2">
        <v>43240</v>
      </c>
    </row>
    <row r="48" spans="2:6" x14ac:dyDescent="0.25">
      <c r="B48" t="s">
        <v>10</v>
      </c>
      <c r="C48">
        <v>213</v>
      </c>
      <c r="D48" s="2">
        <v>43241</v>
      </c>
    </row>
    <row r="49" spans="2:4" x14ac:dyDescent="0.25">
      <c r="B49" t="s">
        <v>11</v>
      </c>
      <c r="C49">
        <v>74</v>
      </c>
      <c r="D49" s="2">
        <v>43241</v>
      </c>
    </row>
    <row r="50" spans="2:4" x14ac:dyDescent="0.25">
      <c r="B50" t="s">
        <v>12</v>
      </c>
      <c r="C50">
        <v>52</v>
      </c>
      <c r="D50" s="2">
        <v>43242</v>
      </c>
    </row>
    <row r="51" spans="2:4" x14ac:dyDescent="0.25">
      <c r="B51" t="s">
        <v>8</v>
      </c>
      <c r="C51">
        <v>222</v>
      </c>
      <c r="D51" s="2">
        <v>43243</v>
      </c>
    </row>
    <row r="52" spans="2:4" x14ac:dyDescent="0.25">
      <c r="B52" t="s">
        <v>8</v>
      </c>
      <c r="C52">
        <v>2456</v>
      </c>
      <c r="D52" s="2">
        <v>43243</v>
      </c>
    </row>
    <row r="53" spans="2:4" x14ac:dyDescent="0.25">
      <c r="B53" t="s">
        <v>5</v>
      </c>
      <c r="C53">
        <v>226</v>
      </c>
      <c r="D53" s="2">
        <v>43243</v>
      </c>
    </row>
    <row r="54" spans="2:4" x14ac:dyDescent="0.25">
      <c r="B54" t="s">
        <v>0</v>
      </c>
      <c r="C54">
        <v>32</v>
      </c>
      <c r="D54" s="2">
        <v>43243</v>
      </c>
    </row>
    <row r="55" spans="2:4" x14ac:dyDescent="0.25">
      <c r="B55" t="s">
        <v>1</v>
      </c>
      <c r="C55">
        <v>211</v>
      </c>
      <c r="D55" s="2">
        <v>43243</v>
      </c>
    </row>
    <row r="56" spans="2:4" x14ac:dyDescent="0.25">
      <c r="B56" t="s">
        <v>2</v>
      </c>
      <c r="C56">
        <v>2566</v>
      </c>
      <c r="D56" s="2">
        <v>43244</v>
      </c>
    </row>
    <row r="57" spans="2:4" x14ac:dyDescent="0.25">
      <c r="B57" t="s">
        <v>3</v>
      </c>
      <c r="C57">
        <v>32</v>
      </c>
      <c r="D57" s="2">
        <v>43246</v>
      </c>
    </row>
    <row r="58" spans="2:4" x14ac:dyDescent="0.25">
      <c r="B58" t="s">
        <v>4</v>
      </c>
      <c r="C58">
        <v>2</v>
      </c>
      <c r="D58" s="2">
        <v>43251</v>
      </c>
    </row>
    <row r="59" spans="2:4" x14ac:dyDescent="0.25">
      <c r="B59" t="s">
        <v>8</v>
      </c>
      <c r="C59">
        <v>114</v>
      </c>
      <c r="D59" s="2">
        <v>43251</v>
      </c>
    </row>
  </sheetData>
  <autoFilter ref="B2:D59"/>
  <sortState ref="F3:F46">
    <sortCondition ref="F3"/>
  </sortState>
  <conditionalFormatting sqref="B31 B47:B51 B53">
    <cfRule type="expression" dxfId="18" priority="22">
      <formula>$H18&lt;0</formula>
    </cfRule>
  </conditionalFormatting>
  <conditionalFormatting sqref="B32:B36">
    <cfRule type="expression" dxfId="17" priority="21">
      <formula>$H19&lt;0</formula>
    </cfRule>
  </conditionalFormatting>
  <conditionalFormatting sqref="B37">
    <cfRule type="expression" dxfId="16" priority="19">
      <formula>$H24&lt;0</formula>
    </cfRule>
  </conditionalFormatting>
  <conditionalFormatting sqref="B37">
    <cfRule type="expression" dxfId="15" priority="18">
      <formula>$H24&lt;0</formula>
    </cfRule>
  </conditionalFormatting>
  <conditionalFormatting sqref="B30">
    <cfRule type="expression" dxfId="14" priority="17">
      <formula>$H17&lt;0</formula>
    </cfRule>
  </conditionalFormatting>
  <conditionalFormatting sqref="B30">
    <cfRule type="expression" dxfId="13" priority="16">
      <formula>$H17&lt;0</formula>
    </cfRule>
  </conditionalFormatting>
  <conditionalFormatting sqref="H17:H25">
    <cfRule type="expression" dxfId="12" priority="15">
      <formula>$N17&lt;0</formula>
    </cfRule>
  </conditionalFormatting>
  <conditionalFormatting sqref="H4:H25">
    <cfRule type="expression" dxfId="11" priority="14">
      <formula>H4=0</formula>
    </cfRule>
  </conditionalFormatting>
  <conditionalFormatting sqref="B38:B42">
    <cfRule type="expression" dxfId="10" priority="13">
      <formula>$H25&lt;0</formula>
    </cfRule>
  </conditionalFormatting>
  <conditionalFormatting sqref="B54:B58">
    <cfRule type="expression" dxfId="9" priority="12">
      <formula>$H41&lt;0</formula>
    </cfRule>
  </conditionalFormatting>
  <conditionalFormatting sqref="B43:B51">
    <cfRule type="expression" dxfId="8" priority="11">
      <formula>$H30&lt;0</formula>
    </cfRule>
  </conditionalFormatting>
  <conditionalFormatting sqref="B59">
    <cfRule type="expression" dxfId="7" priority="10">
      <formula>$H46&lt;0</formula>
    </cfRule>
  </conditionalFormatting>
  <conditionalFormatting sqref="B59">
    <cfRule type="expression" dxfId="6" priority="9">
      <formula>$H46&lt;0</formula>
    </cfRule>
  </conditionalFormatting>
  <conditionalFormatting sqref="B52">
    <cfRule type="expression" dxfId="5" priority="8">
      <formula>$H39&lt;0</formula>
    </cfRule>
  </conditionalFormatting>
  <conditionalFormatting sqref="B52">
    <cfRule type="expression" dxfId="4" priority="7">
      <formula>$H39&lt;0</formula>
    </cfRule>
  </conditionalFormatting>
  <conditionalFormatting sqref="B16:B28">
    <cfRule type="expression" dxfId="3" priority="23">
      <formula>$H4&lt;0</formula>
    </cfRule>
  </conditionalFormatting>
  <conditionalFormatting sqref="B29">
    <cfRule type="expression" dxfId="2" priority="24">
      <formula>#REF!&lt;0</formula>
    </cfRule>
  </conditionalFormatting>
  <conditionalFormatting sqref="H4:H16">
    <cfRule type="expression" dxfId="1" priority="28">
      <formula>$N3&lt;0</formula>
    </cfRule>
  </conditionalFormatting>
  <conditionalFormatting sqref="B3:B15">
    <cfRule type="expression" dxfId="0" priority="1">
      <formula>$H1048567&lt;0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2018-05-31T03:15:06Z</dcterms:modified>
</cp:coreProperties>
</file>