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24" i="11" l="1"/>
  <c r="A25" i="11"/>
  <c r="A26" i="11"/>
  <c r="A27" i="11"/>
  <c r="A28" i="11"/>
  <c r="A29" i="11"/>
  <c r="A30" i="11"/>
  <c r="A31" i="11"/>
  <c r="A32" i="11"/>
  <c r="A33" i="11"/>
  <c r="A34" i="11"/>
  <c r="A23" i="11"/>
  <c r="A25" i="10"/>
  <c r="A26" i="10"/>
  <c r="A27" i="10"/>
  <c r="A28" i="10"/>
  <c r="A29" i="10"/>
  <c r="A30" i="10"/>
  <c r="A31" i="10"/>
  <c r="A32" i="10"/>
  <c r="A33" i="10"/>
  <c r="A34" i="10"/>
  <c r="A24" i="10"/>
  <c r="A23" i="10"/>
  <c r="D24" i="10" l="1"/>
  <c r="D25" i="10"/>
  <c r="D26" i="10"/>
  <c r="D27" i="10"/>
  <c r="D28" i="10"/>
  <c r="D29" i="10"/>
  <c r="D30" i="10"/>
  <c r="D31" i="10"/>
  <c r="D32" i="10"/>
  <c r="D33" i="10"/>
  <c r="D34" i="10"/>
  <c r="D23" i="10"/>
  <c r="B35" i="11"/>
  <c r="A38" i="11" s="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E28" i="11"/>
  <c r="D28" i="11"/>
  <c r="E27" i="11"/>
  <c r="D27" i="11"/>
  <c r="F27" i="11" s="1"/>
  <c r="E26" i="11"/>
  <c r="D26" i="11"/>
  <c r="F26" i="11" s="1"/>
  <c r="E25" i="11"/>
  <c r="D25" i="11"/>
  <c r="E24" i="11"/>
  <c r="D24" i="11"/>
  <c r="E23" i="11"/>
  <c r="D23" i="11"/>
  <c r="A13" i="11"/>
  <c r="A11" i="11"/>
  <c r="H6" i="11"/>
  <c r="H2" i="11"/>
  <c r="H1" i="11"/>
  <c r="H1" i="10"/>
  <c r="H2" i="10"/>
  <c r="H6" i="10"/>
  <c r="A11" i="10"/>
  <c r="A13" i="10"/>
  <c r="E23" i="10"/>
  <c r="F23" i="10" s="1"/>
  <c r="E24" i="10"/>
  <c r="E25" i="10"/>
  <c r="E26" i="10"/>
  <c r="E27" i="10"/>
  <c r="F27" i="10"/>
  <c r="E28" i="10"/>
  <c r="E29" i="10"/>
  <c r="E30" i="10"/>
  <c r="F30" i="10"/>
  <c r="E31" i="10"/>
  <c r="F31" i="10"/>
  <c r="E32" i="10"/>
  <c r="F32" i="10"/>
  <c r="E33" i="10"/>
  <c r="F33" i="10"/>
  <c r="E34" i="10"/>
  <c r="F34" i="10"/>
  <c r="B35" i="10"/>
  <c r="A38" i="10" s="1"/>
  <c r="F25" i="11" l="1"/>
  <c r="F25" i="10"/>
  <c r="F24" i="11"/>
  <c r="F28" i="11"/>
  <c r="D35" i="10"/>
  <c r="F26" i="10"/>
  <c r="F24" i="10"/>
  <c r="D35" i="11"/>
  <c r="E35" i="11"/>
  <c r="F28" i="10"/>
  <c r="F23" i="11"/>
  <c r="F29" i="10"/>
  <c r="E35" i="10"/>
  <c r="F35" i="11" l="1"/>
  <c r="A41" i="11" s="1"/>
  <c r="F35" i="10"/>
  <c r="A41" i="10" s="1"/>
  <c r="E2" i="5"/>
  <c r="E13" i="5" s="1"/>
  <c r="A29" i="5" s="1"/>
  <c r="E48" i="5"/>
  <c r="E51" i="5" s="1"/>
  <c r="B29" i="5" l="1"/>
  <c r="E29" i="5" s="1"/>
  <c r="A28" i="5"/>
  <c r="A31" i="5"/>
  <c r="G51" i="5"/>
  <c r="G50" i="5"/>
  <c r="F50" i="5"/>
  <c r="D50" i="5"/>
  <c r="E50" i="5" l="1"/>
  <c r="E52" i="5" s="1"/>
  <c r="A1" i="11" s="1"/>
  <c r="C31" i="5"/>
  <c r="C32" i="5" s="1"/>
  <c r="B28" i="5"/>
  <c r="A27" i="5"/>
  <c r="A1" i="10" l="1"/>
  <c r="F33" i="5"/>
  <c r="A12" i="5" s="1"/>
  <c r="E32" i="5"/>
  <c r="C28" i="5"/>
  <c r="E28" i="5" s="1"/>
  <c r="C29" i="5"/>
  <c r="B27" i="5"/>
  <c r="A25" i="5"/>
  <c r="E31" i="5"/>
  <c r="B25" i="5" l="1"/>
  <c r="E25" i="5" s="1"/>
  <c r="A24" i="5"/>
  <c r="F29" i="5"/>
  <c r="D29" i="5"/>
  <c r="E30" i="5"/>
  <c r="E27" i="5"/>
  <c r="C27" i="5"/>
  <c r="A23" i="5" l="1"/>
  <c r="B24" i="5"/>
  <c r="C24" i="5" l="1"/>
  <c r="E24" i="5" s="1"/>
  <c r="C25" i="5"/>
  <c r="A21" i="5"/>
  <c r="B23" i="5"/>
  <c r="A20" i="5" l="1"/>
  <c r="B21" i="5"/>
  <c r="C23" i="5"/>
  <c r="E26" i="5"/>
  <c r="E23" i="5"/>
  <c r="F25" i="5"/>
  <c r="D25" i="5"/>
  <c r="B20" i="5" l="1"/>
  <c r="A19" i="5"/>
  <c r="F26" i="5"/>
  <c r="A10" i="5" s="1"/>
  <c r="E21" i="5"/>
  <c r="C20" i="5" l="1"/>
  <c r="E20" i="5" s="1"/>
  <c r="C21" i="5"/>
  <c r="B19" i="5"/>
  <c r="A17" i="5"/>
  <c r="C19" i="5" l="1"/>
  <c r="E19" i="5"/>
  <c r="E22" i="5"/>
  <c r="A16" i="5"/>
  <c r="B17" i="5"/>
  <c r="D21" i="5"/>
  <c r="F21" i="5"/>
  <c r="E17" i="5" l="1"/>
  <c r="A15" i="5"/>
  <c r="B16" i="5"/>
  <c r="F22" i="5"/>
  <c r="A9" i="5" s="1"/>
  <c r="B15" i="5" l="1"/>
  <c r="E18" i="5" s="1"/>
  <c r="A14" i="5"/>
  <c r="C16" i="5"/>
  <c r="E16" i="5" s="1"/>
  <c r="C17" i="5"/>
  <c r="D17" i="5" l="1"/>
  <c r="F17" i="5"/>
  <c r="F18" i="5"/>
  <c r="F30" i="5"/>
  <c r="A11" i="5" s="1"/>
  <c r="E15" i="5"/>
  <c r="C15" i="5"/>
  <c r="A8" i="5"/>
  <c r="B6" i="5" l="1"/>
  <c r="F8" i="5" l="1"/>
  <c r="F9" i="5" s="1"/>
  <c r="F10" i="5" s="1"/>
  <c r="B4" i="5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<sst xmlns="http://schemas.openxmlformats.org/spreadsheetml/2006/main" count="106" uniqueCount="72">
  <si>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</si>
  <si>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</si>
  <si>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</si>
  <si>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</si>
  <si>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</si>
  <si>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</si>
  <si>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</si>
  <si>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</si>
  <si>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</si>
  <si>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</si>
  <si>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</si>
  <si>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</si>
  <si>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</si>
  <si>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</si>
  <si>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</si>
  <si>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</si>
  <si>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</si>
  <si>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</si>
  <si>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</si>
  <si>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</si>
  <si>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</si>
  <si>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</si>
  <si>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</si>
  <si>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</si>
  <si>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</si>
  <si>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</si>
  <si>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</si>
  <si>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</si>
  <si>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</si>
  <si>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</si>
  <si>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</si>
  <si>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</si>
  <si>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</si>
  <si>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</si>
  <si>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</si>
  <si>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</si>
  <si>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</si>
  <si>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</si>
  <si>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</si>
  <si>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</si>
  <si>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</si>
  <si>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</si>
  <si>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</si>
  <si>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</si>
  <si>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</si>
  <si>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</si>
  <si>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</si>
  <si>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</si>
  <si>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</si>
  <si>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</si>
  <si>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</si>
  <si>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</si>
  <si>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</si>
  <si>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</si>
  <si>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</si>
  <si>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</si>
  <si>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</si>
  <si>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</si>
  <si>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</si>
  <si>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</si>
  <si>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</si>
  <si>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</si>
  <si>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</si>
  <si>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</si>
  <si>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</si>
  <si>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</si>
  <si>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</si>
  <si>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</si>
  <si>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</si>
  <si>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за период с</t>
  </si>
  <si>
    <t>Иванов Иван Иванович</t>
  </si>
  <si>
    <t>01.01.2017 г. по 31.05.2017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</si>
</sst>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\,\ yyyy"/>
    <numFmt numFmtId="165" formatCode="[$-F800]dddd\,\ mmmm\ dd\,\ yyyy"/>
    <numFmt numFmtId="166" formatCode="dd/mm/yyyy\ \г/"/>
    <numFmt numFmtId="167" formatCode="dd/mm/yy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51" fillId="4" borderId="0" xfId="0" applyNumberFormat="1" applyFont="1" applyFill="1" applyBorder="1" applyAlignment="1" applyProtection="1">
      <alignment horizontal="center"/>
    </xf>
    <xf numFmtId="167" fontId="0" fillId="0" borderId="0" xfId="0" applyNumberFormat="1" applyProtection="1"/>
    <xf numFmtId="0" fontId="42" fillId="0" borderId="9" xfId="0" applyNumberFormat="1" applyFont="1" applyFill="1" applyBorder="1" applyAlignment="1" applyProtection="1">
      <alignment horizontal="right"/>
    </xf>
    <xf numFmtId="0" fontId="39" fillId="5" borderId="11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0" fontId="29" fillId="3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R49"/>
  <sheetViews>
    <sheetView topLeftCell="A7" zoomScale="120" zoomScaleNormal="120" workbookViewId="0">
      <selection activeCell="A24" sqref="A24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8" t="s">
        <v>47</v>
      </c>
      <c r="D8" s="98"/>
      <c r="E8" s="98"/>
      <c r="F8" s="98"/>
      <c r="H8" s="42"/>
      <c r="I8" s="50"/>
      <c r="K8" s="45"/>
    </row>
    <row r="9" spans="1:15" ht="20.25" customHeight="1" x14ac:dyDescent="0.25">
      <c r="C9" s="90" t="s">
        <v>69</v>
      </c>
      <c r="D9" s="94">
        <v>43101</v>
      </c>
      <c r="E9" s="89" t="s">
        <v>68</v>
      </c>
      <c r="F9" s="94">
        <v>43251</v>
      </c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 x14ac:dyDescent="0.2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 x14ac:dyDescent="0.2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 x14ac:dyDescent="0.3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 x14ac:dyDescent="0.25">
      <c r="A23" s="96" t="str">
        <f>TEXT(D9,"[$-422]ММММ ГГГ р.")</f>
        <v>січень 2018 р.</v>
      </c>
      <c r="B23" s="110">
        <v>3200</v>
      </c>
      <c r="C23" s="111"/>
      <c r="D23" s="82">
        <f>IF(B23,ROUND(B23*$D$18,2),"")</f>
        <v>576</v>
      </c>
      <c r="E23" s="82">
        <f t="shared" ref="E23:E34" si="0">IF(B23&lt;&gt;"",ROUND(B23*$E$18,2),"")</f>
        <v>48</v>
      </c>
      <c r="F23" s="82">
        <f t="shared" ref="F23:F34" si="1">IF(B23&lt;&gt;"",ROUND(B23-D23-E23,2),"")</f>
        <v>2576</v>
      </c>
      <c r="I23" s="42"/>
      <c r="J23" s="42"/>
      <c r="R23" s="59"/>
    </row>
    <row r="24" spans="1:18" ht="15.75" customHeight="1" x14ac:dyDescent="0.25">
      <c r="A24" s="96" t="str">
        <f>IFERROR(TEXT((EOMONTH(D$9,ROW(A1)-1)+1&lt;=F$9)*(EOMONTH(D$9,ROW(A1)-1)+1),"[$-422]ММММ ГГГ р.;;"),"")</f>
        <v>лютий 2018 р.</v>
      </c>
      <c r="B24" s="112">
        <v>3723</v>
      </c>
      <c r="C24" s="113"/>
      <c r="D24" s="82">
        <f t="shared" ref="D24:D34" si="2">IF(B24&lt;&gt;"",ROUND(B24*$D$18,2),"")</f>
        <v>670.14</v>
      </c>
      <c r="E24" s="82">
        <f t="shared" si="0"/>
        <v>55.85</v>
      </c>
      <c r="F24" s="82">
        <f t="shared" si="1"/>
        <v>2997.01</v>
      </c>
      <c r="G24" s="95"/>
      <c r="H24" s="60"/>
      <c r="I24" s="61"/>
      <c r="J24" s="42"/>
      <c r="R24" s="59"/>
    </row>
    <row r="25" spans="1:18" ht="15.75" x14ac:dyDescent="0.25">
      <c r="A25" s="96" t="str">
        <f t="shared" ref="A25:A34" si="3">IFERROR(TEXT((EOMONTH(D$9,ROW(A2)-1)+1&lt;=F$9)*(EOMONTH(D$9,ROW(A2)-1)+1),"[$-422]ММММ ГГГ р.;;"),"")</f>
        <v>березень 2018 р.</v>
      </c>
      <c r="B25" s="112">
        <v>3723</v>
      </c>
      <c r="C25" s="113"/>
      <c r="D25" s="82">
        <f t="shared" si="2"/>
        <v>670.14</v>
      </c>
      <c r="E25" s="82">
        <f t="shared" si="0"/>
        <v>55.85</v>
      </c>
      <c r="F25" s="82">
        <f t="shared" si="1"/>
        <v>2997.01</v>
      </c>
      <c r="G25" s="95"/>
      <c r="R25" s="59"/>
    </row>
    <row r="26" spans="1:18" ht="15.75" x14ac:dyDescent="0.25">
      <c r="A26" s="96" t="str">
        <f t="shared" si="3"/>
        <v>квітень 2018 р.</v>
      </c>
      <c r="B26" s="112">
        <v>3723</v>
      </c>
      <c r="C26" s="113"/>
      <c r="D26" s="82">
        <f t="shared" si="2"/>
        <v>670.14</v>
      </c>
      <c r="E26" s="82">
        <f t="shared" si="0"/>
        <v>55.85</v>
      </c>
      <c r="F26" s="82">
        <f t="shared" si="1"/>
        <v>2997.01</v>
      </c>
      <c r="G26" s="95"/>
      <c r="R26" s="59"/>
    </row>
    <row r="27" spans="1:18" ht="15.75" x14ac:dyDescent="0.25">
      <c r="A27" s="96" t="str">
        <f t="shared" si="3"/>
        <v>травень 2018 р.</v>
      </c>
      <c r="B27" s="112">
        <v>6349</v>
      </c>
      <c r="C27" s="113"/>
      <c r="D27" s="82">
        <f t="shared" si="2"/>
        <v>1142.82</v>
      </c>
      <c r="E27" s="82">
        <f t="shared" si="0"/>
        <v>95.24</v>
      </c>
      <c r="F27" s="82">
        <f t="shared" si="1"/>
        <v>5110.9399999999996</v>
      </c>
      <c r="G27" s="95"/>
      <c r="R27" s="59"/>
    </row>
    <row r="28" spans="1:18" ht="15.75" x14ac:dyDescent="0.25">
      <c r="A28" s="96" t="str">
        <f t="shared" si="3"/>
        <v/>
      </c>
      <c r="B28" s="112">
        <v>7103</v>
      </c>
      <c r="C28" s="113"/>
      <c r="D28" s="82">
        <f t="shared" si="2"/>
        <v>1278.54</v>
      </c>
      <c r="E28" s="82">
        <f t="shared" si="0"/>
        <v>106.55</v>
      </c>
      <c r="F28" s="82">
        <f t="shared" si="1"/>
        <v>5717.91</v>
      </c>
      <c r="G28" s="95"/>
      <c r="R28" s="59"/>
    </row>
    <row r="29" spans="1:18" ht="15.75" x14ac:dyDescent="0.25">
      <c r="A29" s="96" t="str">
        <f t="shared" si="3"/>
        <v/>
      </c>
      <c r="B29" s="112"/>
      <c r="C29" s="113"/>
      <c r="D29" s="82" t="str">
        <f t="shared" si="2"/>
        <v/>
      </c>
      <c r="E29" s="82" t="str">
        <f t="shared" si="0"/>
        <v/>
      </c>
      <c r="F29" s="82" t="str">
        <f t="shared" si="1"/>
        <v/>
      </c>
      <c r="G29" s="95"/>
      <c r="R29" s="59"/>
    </row>
    <row r="30" spans="1:18" ht="15.75" x14ac:dyDescent="0.25">
      <c r="A30" s="96" t="str">
        <f t="shared" si="3"/>
        <v/>
      </c>
      <c r="B30" s="112"/>
      <c r="C30" s="113"/>
      <c r="D30" s="82" t="str">
        <f t="shared" si="2"/>
        <v/>
      </c>
      <c r="E30" s="82" t="str">
        <f t="shared" si="0"/>
        <v/>
      </c>
      <c r="F30" s="82" t="str">
        <f t="shared" si="1"/>
        <v/>
      </c>
      <c r="R30" s="59"/>
    </row>
    <row r="31" spans="1:18" ht="15.75" x14ac:dyDescent="0.25">
      <c r="A31" s="96" t="str">
        <f t="shared" si="3"/>
        <v/>
      </c>
      <c r="B31" s="119"/>
      <c r="C31" s="113"/>
      <c r="D31" s="82" t="str">
        <f t="shared" si="2"/>
        <v/>
      </c>
      <c r="E31" s="82" t="str">
        <f t="shared" si="0"/>
        <v/>
      </c>
      <c r="F31" s="82" t="str">
        <f t="shared" si="1"/>
        <v/>
      </c>
      <c r="R31" s="59"/>
    </row>
    <row r="32" spans="1:18" ht="15.75" x14ac:dyDescent="0.25">
      <c r="A32" s="96" t="str">
        <f t="shared" si="3"/>
        <v/>
      </c>
      <c r="B32" s="112"/>
      <c r="C32" s="114"/>
      <c r="D32" s="82" t="str">
        <f t="shared" si="2"/>
        <v/>
      </c>
      <c r="E32" s="82" t="str">
        <f t="shared" si="0"/>
        <v/>
      </c>
      <c r="F32" s="82" t="str">
        <f t="shared" si="1"/>
        <v/>
      </c>
      <c r="R32" s="59"/>
    </row>
    <row r="33" spans="1:18" ht="15.75" x14ac:dyDescent="0.25">
      <c r="A33" s="96" t="str">
        <f t="shared" si="3"/>
        <v/>
      </c>
      <c r="B33" s="112"/>
      <c r="C33" s="114"/>
      <c r="D33" s="82" t="str">
        <f t="shared" si="2"/>
        <v/>
      </c>
      <c r="E33" s="82" t="str">
        <f t="shared" si="0"/>
        <v/>
      </c>
      <c r="F33" s="82" t="str">
        <f t="shared" si="1"/>
        <v/>
      </c>
      <c r="R33" s="59"/>
    </row>
    <row r="34" spans="1:18" ht="16.5" thickBot="1" x14ac:dyDescent="0.3">
      <c r="A34" s="96" t="str">
        <f t="shared" si="3"/>
        <v/>
      </c>
      <c r="B34" s="115"/>
      <c r="C34" s="116"/>
      <c r="D34" s="83" t="str">
        <f t="shared" si="2"/>
        <v/>
      </c>
      <c r="E34" s="83" t="str">
        <f t="shared" si="0"/>
        <v/>
      </c>
      <c r="F34" s="83" t="str">
        <f t="shared" si="1"/>
        <v/>
      </c>
      <c r="R34" s="59"/>
    </row>
    <row r="35" spans="1:18" ht="15.75" x14ac:dyDescent="0.2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C8:F8"/>
    <mergeCell ref="A19:A22"/>
    <mergeCell ref="B19:C22"/>
    <mergeCell ref="E19:E22"/>
    <mergeCell ref="F19:F22"/>
  </mergeCells>
  <conditionalFormatting sqref="B23:C34">
    <cfRule type="expression" dxfId="5" priority="2">
      <formula>ISBLANK(B23)</formula>
    </cfRule>
  </conditionalFormatting>
  <conditionalFormatting sqref="A23:A34">
    <cfRule type="expression" dxfId="4" priority="1">
      <formula>ISBLANK(B23)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49"/>
  <sheetViews>
    <sheetView tabSelected="1" topLeftCell="A6" zoomScale="120" zoomScaleNormal="120" workbookViewId="0">
      <selection activeCell="A25" sqref="A25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8" t="s">
        <v>47</v>
      </c>
      <c r="D8" s="98"/>
      <c r="E8" s="98"/>
      <c r="F8" s="98"/>
      <c r="H8" s="42"/>
      <c r="I8" s="50"/>
      <c r="K8" s="45"/>
    </row>
    <row r="9" spans="1:15" ht="20.25" customHeight="1" x14ac:dyDescent="0.25">
      <c r="C9" s="90" t="s">
        <v>69</v>
      </c>
      <c r="D9" s="93" t="s">
        <v>71</v>
      </c>
      <c r="E9" s="91"/>
      <c r="F9" s="92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 x14ac:dyDescent="0.2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 x14ac:dyDescent="0.2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 x14ac:dyDescent="0.3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 x14ac:dyDescent="0.25">
      <c r="A23" s="97" t="str">
        <f>TEXT(LEFTB(D$9,10),"[$-422]ММММ ГГГ р.")</f>
        <v>січень 2017 р.</v>
      </c>
      <c r="B23" s="110">
        <v>3200</v>
      </c>
      <c r="C23" s="111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96" t="str">
        <f>IFERROR(TEXT((EOMONTH(LEFTB(D$9,10),ROW(A1)-1)+1&lt;=--MID(D$9,18,10))*(EOMONTH(LEFTB(D$9,10),ROW(A1)-1)+1),"[$-422]ММММ ГГГ р.;;"),"")</f>
        <v>лютий 2017 р.</v>
      </c>
      <c r="B24" s="112">
        <v>3723</v>
      </c>
      <c r="C24" s="113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 x14ac:dyDescent="0.25">
      <c r="A25" s="96" t="str">
        <f t="shared" ref="A25:A34" si="3">IFERROR(TEXT((EOMONTH(LEFTB(D$9,10),ROW(A2)-1)+1&lt;=--MID(D$9,18,10))*(EOMONTH(LEFTB(D$9,10),ROW(A2)-1)+1),"[$-422]ММММ ГГГ р.;;"),"")</f>
        <v>березень 2017 р.</v>
      </c>
      <c r="B25" s="112">
        <v>3723</v>
      </c>
      <c r="C25" s="113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96" t="str">
        <f t="shared" si="3"/>
        <v>квітень 2017 р.</v>
      </c>
      <c r="B26" s="112">
        <v>3723</v>
      </c>
      <c r="C26" s="113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96" t="str">
        <f t="shared" si="3"/>
        <v>травень 2017 р.</v>
      </c>
      <c r="B27" s="112">
        <v>6349</v>
      </c>
      <c r="C27" s="113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96" t="str">
        <f t="shared" si="3"/>
        <v/>
      </c>
      <c r="B28" s="112">
        <v>7103</v>
      </c>
      <c r="C28" s="113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96" t="str">
        <f t="shared" si="3"/>
        <v/>
      </c>
      <c r="B29" s="112"/>
      <c r="C29" s="113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96" t="str">
        <f t="shared" si="3"/>
        <v/>
      </c>
      <c r="B30" s="112"/>
      <c r="C30" s="113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96" t="str">
        <f t="shared" si="3"/>
        <v/>
      </c>
      <c r="B31" s="119"/>
      <c r="C31" s="113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96" t="str">
        <f t="shared" si="3"/>
        <v/>
      </c>
      <c r="B32" s="112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96" t="str">
        <f t="shared" si="3"/>
        <v/>
      </c>
      <c r="B33" s="112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96" t="str">
        <f t="shared" si="3"/>
        <v/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3" priority="2">
      <formula>ISBLANK(B23)</formula>
    </cfRule>
  </conditionalFormatting>
  <conditionalFormatting sqref="A24:A34">
    <cfRule type="expression" dxfId="1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54"/>
  <sheetViews>
    <sheetView workbookViewId="0">
      <selection activeCell="A16" sqref="A16"/>
    </sheetView>
  </sheetViews>
  <sheetFormatPr defaultRowHeight="12.75" x14ac:dyDescent="0.2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 x14ac:dyDescent="0.25">
      <c r="H1" s="4"/>
    </row>
    <row r="2" spans="1:8" ht="16.5" thickBot="1" x14ac:dyDescent="0.3">
      <c r="B2" s="23" t="s">
        <v>0</v>
      </c>
      <c r="C2" s="24"/>
      <c r="D2" s="24"/>
      <c r="E2" s="25" t="e">
        <f>num</f>
        <v>#REF!</v>
      </c>
      <c r="H2" s="4"/>
    </row>
    <row r="3" spans="1:8" ht="15.75" x14ac:dyDescent="0.25">
      <c r="E3" s="3"/>
    </row>
    <row r="4" spans="1:8" x14ac:dyDescent="0.2">
      <c r="A4" s="26" t="s">
        <v>9</v>
      </c>
      <c r="B4" s="6" t="e">
        <f>SUBSTITUTE(B6,F9,F10,1)</f>
        <v>#REF!</v>
      </c>
    </row>
    <row r="5" spans="1:8" x14ac:dyDescent="0.2">
      <c r="B5" s="6"/>
    </row>
    <row r="6" spans="1:8" s="6" customFormat="1" x14ac:dyDescent="0.2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 x14ac:dyDescent="0.2">
      <c r="D7" s="5"/>
    </row>
    <row r="8" spans="1:8" x14ac:dyDescent="0.2">
      <c r="A8" s="7" t="e">
        <f>CONCATENATE(IF(B15=0,"",E15),IF(B16=0,"",IF(C17&lt;20,IF(C17&lt;16,IF(C17&lt;10,E16,D17),F17),E16)),IF(B17=0,"",IF(NOT(B16=1),E17,"")),F18)</f>
        <v>#REF!</v>
      </c>
      <c r="B8" s="120" t="s">
        <v>45</v>
      </c>
      <c r="C8" s="120"/>
      <c r="D8" s="120"/>
      <c r="F8" s="22" t="e">
        <f>CODE(B6)</f>
        <v>#REF!</v>
      </c>
      <c r="G8" s="26" t="s">
        <v>7</v>
      </c>
      <c r="H8" s="8"/>
    </row>
    <row r="9" spans="1:8" x14ac:dyDescent="0.2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 x14ac:dyDescent="0.2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 x14ac:dyDescent="0.2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 x14ac:dyDescent="0.2">
      <c r="A12" s="10" t="e">
        <f>CONCATENATE(IF(C31=0,"0",C31),IF(C32=0,"0",C32)," ",F33)</f>
        <v>#REF!</v>
      </c>
      <c r="D12" s="8"/>
      <c r="E12" s="9"/>
    </row>
    <row r="13" spans="1:8" s="7" customFormat="1" x14ac:dyDescent="0.2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 x14ac:dyDescent="0.2">
      <c r="A14" s="21" t="e">
        <f t="shared" ref="A14:A20" si="0">TRUNC(A15/10)</f>
        <v>#REF!</v>
      </c>
      <c r="B14" s="8"/>
      <c r="C14" s="11"/>
      <c r="H14" s="8"/>
    </row>
    <row r="15" spans="1:8" s="7" customFormat="1" x14ac:dyDescent="0.2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 x14ac:dyDescent="0.2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 x14ac:dyDescent="0.2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 x14ac:dyDescent="0.2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 x14ac:dyDescent="0.2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 x14ac:dyDescent="0.2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 x14ac:dyDescent="0.2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 x14ac:dyDescent="0.2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 x14ac:dyDescent="0.2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 x14ac:dyDescent="0.2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 x14ac:dyDescent="0.2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 x14ac:dyDescent="0.2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 x14ac:dyDescent="0.2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 x14ac:dyDescent="0.2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 x14ac:dyDescent="0.2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 x14ac:dyDescent="0.2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 x14ac:dyDescent="0.2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 x14ac:dyDescent="0.2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 x14ac:dyDescent="0.2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 x14ac:dyDescent="0.2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 x14ac:dyDescent="0.2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 x14ac:dyDescent="0.2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 x14ac:dyDescent="0.2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 x14ac:dyDescent="0.2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 x14ac:dyDescent="0.2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 x14ac:dyDescent="0.2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 x14ac:dyDescent="0.2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 x14ac:dyDescent="0.2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 x14ac:dyDescent="0.2">
      <c r="B43" s="17"/>
      <c r="C43" s="17"/>
      <c r="D43" s="17" t="s">
        <v>44</v>
      </c>
      <c r="E43" s="17" t="s">
        <v>5</v>
      </c>
      <c r="H43" s="8"/>
    </row>
    <row r="44" spans="1:11" s="7" customFormat="1" x14ac:dyDescent="0.2">
      <c r="B44" s="17"/>
      <c r="C44" s="17"/>
      <c r="D44" s="17"/>
      <c r="H44" s="8"/>
    </row>
    <row r="45" spans="1:11" s="7" customFormat="1" x14ac:dyDescent="0.2">
      <c r="B45" s="17"/>
      <c r="C45" s="17"/>
      <c r="D45" s="17"/>
      <c r="H45" s="8"/>
    </row>
    <row r="46" spans="1:11" s="7" customFormat="1" x14ac:dyDescent="0.2">
      <c r="B46" s="17"/>
      <c r="C46" s="17"/>
      <c r="D46" s="17"/>
      <c r="H46" s="8"/>
    </row>
    <row r="47" spans="1:11" s="7" customFormat="1" x14ac:dyDescent="0.2">
      <c r="B47" s="17"/>
      <c r="C47" s="17"/>
      <c r="H47" s="8"/>
    </row>
    <row r="48" spans="1:11" s="7" customFormat="1" ht="15.75" x14ac:dyDescent="0.25">
      <c r="B48" s="17"/>
      <c r="C48"/>
      <c r="D48" s="27" t="s">
        <v>13</v>
      </c>
      <c r="E48" s="33">
        <f ca="1">TODAY()</f>
        <v>43279</v>
      </c>
      <c r="F48" s="34"/>
      <c r="K48" s="32"/>
    </row>
    <row r="49" spans="2:11" s="7" customFormat="1" x14ac:dyDescent="0.2">
      <c r="B49" s="17"/>
      <c r="C49"/>
      <c r="D49"/>
      <c r="E49"/>
      <c r="F49"/>
      <c r="K49" s="32"/>
    </row>
    <row r="50" spans="2:11" s="7" customFormat="1" x14ac:dyDescent="0.2">
      <c r="B50" s="17"/>
      <c r="C50"/>
      <c r="D50">
        <f ca="1">DAY(E48)</f>
        <v>28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 x14ac:dyDescent="0.2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 x14ac:dyDescent="0.2">
      <c r="B52" s="17"/>
      <c r="C52"/>
      <c r="E52" s="31" t="str">
        <f ca="1">CONCATENATE(" «  ",D50,"  »  ",E50,"  ",F50," р.")</f>
        <v xml:space="preserve"> «  28  »  червня  2018 р.</v>
      </c>
      <c r="F52"/>
      <c r="G52"/>
      <c r="H52"/>
      <c r="I52"/>
      <c r="J52" s="32"/>
      <c r="K52" s="32"/>
    </row>
    <row r="53" spans="2:11" s="7" customFormat="1" x14ac:dyDescent="0.2">
      <c r="B53" s="17"/>
      <c r="C53" s="17"/>
      <c r="H53" s="8"/>
    </row>
    <row r="54" spans="2:11" s="7" customFormat="1" x14ac:dyDescent="0.2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cp:lastPrinted>2018-06-26T08:14:43Z</cp:lastPrinted>
  <dcterms:created xsi:type="dcterms:W3CDTF">2001-01-15T09:24:49Z</dcterms:created>
  <dcterms:modified xsi:type="dcterms:W3CDTF">2018-06-28T06:15:34Z</dcterms:modified>
</cp:coreProperties>
</file>