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05" windowWidth="15255" windowHeight="6150"/>
  </bookViews>
  <sheets>
    <sheet name="Лист1" sheetId="1" r:id="rId1"/>
    <sheet name="Лист2" sheetId="2" r:id="rId2"/>
    <sheet name="Лист3" sheetId="3" r:id="rId3"/>
  </sheets>
  <definedNames>
    <definedName name="Звание">#REF!</definedName>
    <definedName name="категория">Таблица5[категория]</definedName>
    <definedName name="Подразделение">#REF!</definedName>
    <definedName name="пол">Таблица4[пол]</definedName>
  </definedNames>
  <calcPr calcId="124519"/>
</workbook>
</file>

<file path=xl/calcChain.xml><?xml version="1.0" encoding="utf-8"?>
<calcChain xmlns="http://schemas.openxmlformats.org/spreadsheetml/2006/main">
  <c r="Q11" i="1"/>
  <c r="Q10"/>
  <c r="Q9"/>
  <c r="Q8"/>
  <c r="O11"/>
  <c r="L11"/>
  <c r="K11"/>
  <c r="I11"/>
  <c r="O10"/>
  <c r="L10"/>
  <c r="K10"/>
  <c r="I10"/>
  <c r="O9"/>
  <c r="L9"/>
  <c r="K9"/>
  <c r="R9" s="1"/>
  <c r="I9"/>
  <c r="R5" i="2"/>
  <c r="R6" s="1"/>
  <c r="R7" s="1"/>
  <c r="R8" s="1"/>
  <c r="R9" s="1"/>
  <c r="R10" s="1"/>
  <c r="R11" s="1"/>
  <c r="R4"/>
  <c r="K8" i="1"/>
  <c r="V35" i="2"/>
  <c r="V36" s="1"/>
  <c r="V37" s="1"/>
  <c r="V38" s="1"/>
  <c r="V39" s="1"/>
  <c r="V40" s="1"/>
  <c r="V41" s="1"/>
  <c r="V42" s="1"/>
  <c r="V43" s="1"/>
  <c r="V44" s="1"/>
  <c r="V45" s="1"/>
  <c r="V34"/>
  <c r="V27"/>
  <c r="V28" s="1"/>
  <c r="V29" s="1"/>
  <c r="V30" s="1"/>
  <c r="V31" s="1"/>
  <c r="V32" s="1"/>
  <c r="V33" s="1"/>
  <c r="V26"/>
  <c r="V19"/>
  <c r="V20" s="1"/>
  <c r="V21" s="1"/>
  <c r="V22" s="1"/>
  <c r="V23" s="1"/>
  <c r="V24" s="1"/>
  <c r="V25" s="1"/>
  <c r="V18"/>
  <c r="V5"/>
  <c r="V6" s="1"/>
  <c r="V7" s="1"/>
  <c r="V8" s="1"/>
  <c r="V9" s="1"/>
  <c r="V10" s="1"/>
  <c r="V11" s="1"/>
  <c r="V12" s="1"/>
  <c r="V13" s="1"/>
  <c r="V14" s="1"/>
  <c r="V15" s="1"/>
  <c r="V16" s="1"/>
  <c r="V17" s="1"/>
  <c r="V4"/>
  <c r="U5"/>
  <c r="U6" s="1"/>
  <c r="U7" s="1"/>
  <c r="U8" s="1"/>
  <c r="U9" s="1"/>
  <c r="U10" s="1"/>
  <c r="U11" s="1"/>
  <c r="U12" s="1"/>
  <c r="U13" s="1"/>
  <c r="U14" s="1"/>
  <c r="U15" s="1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2" s="1"/>
  <c r="U43" s="1"/>
  <c r="U44" s="1"/>
  <c r="U4"/>
  <c r="P5"/>
  <c r="P6" s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"/>
  <c r="O36"/>
  <c r="O37" s="1"/>
  <c r="O38" s="1"/>
  <c r="O39" s="1"/>
  <c r="O40" s="1"/>
  <c r="O41" s="1"/>
  <c r="O42" s="1"/>
  <c r="O43" s="1"/>
  <c r="O44" s="1"/>
  <c r="O5"/>
  <c r="O6" s="1"/>
  <c r="O7" s="1"/>
  <c r="O8" s="1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4"/>
  <c r="M22"/>
  <c r="M23" s="1"/>
  <c r="M24" s="1"/>
  <c r="M25" s="1"/>
  <c r="M26" s="1"/>
  <c r="M27" s="1"/>
  <c r="M28" s="1"/>
  <c r="M29" s="1"/>
  <c r="M30" s="1"/>
  <c r="M31" s="1"/>
  <c r="M32" s="1"/>
  <c r="M21"/>
  <c r="L4"/>
  <c r="L5" s="1"/>
  <c r="O8" i="1"/>
  <c r="L8"/>
  <c r="I8"/>
  <c r="J1" i="2"/>
  <c r="J2" s="1"/>
  <c r="R10" i="1" l="1"/>
  <c r="R11"/>
  <c r="R12" i="2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8" i="1"/>
  <c r="L6" i="2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</calcChain>
</file>

<file path=xl/sharedStrings.xml><?xml version="1.0" encoding="utf-8"?>
<sst xmlns="http://schemas.openxmlformats.org/spreadsheetml/2006/main" count="46" uniqueCount="28">
  <si>
    <t>№ п.п.</t>
  </si>
  <si>
    <t>Подразделение</t>
  </si>
  <si>
    <t>ФИО</t>
  </si>
  <si>
    <t>категория</t>
  </si>
  <si>
    <t>пол</t>
  </si>
  <si>
    <t>№ упражнения</t>
  </si>
  <si>
    <t>результат</t>
  </si>
  <si>
    <t>балл</t>
  </si>
  <si>
    <t>ВЫНОСЛИВОСТЬ</t>
  </si>
  <si>
    <t>СИЛА</t>
  </si>
  <si>
    <t>БЫСТРОТА</t>
  </si>
  <si>
    <t>Сумма баллов</t>
  </si>
  <si>
    <t>Общая индивидуальная оценка</t>
  </si>
  <si>
    <t>ОССИ</t>
  </si>
  <si>
    <t>м</t>
  </si>
  <si>
    <t>ж</t>
  </si>
  <si>
    <t>текущая дата</t>
  </si>
  <si>
    <t>текущий год</t>
  </si>
  <si>
    <t>ЕСЛИ(F8&gt;0;Лист2!$J$2-F8; )</t>
  </si>
  <si>
    <t>Подтягивание</t>
  </si>
  <si>
    <t>кол-во</t>
  </si>
  <si>
    <t>Пресс</t>
  </si>
  <si>
    <t>60 м</t>
  </si>
  <si>
    <t>100 м</t>
  </si>
  <si>
    <t>Иванова</t>
  </si>
  <si>
    <t>Петрова</t>
  </si>
  <si>
    <t>Сидоров</t>
  </si>
  <si>
    <t>Кузнецов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</si>
</sst>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165" fontId="1" fillId="0" borderId="0" xfId="0" applyNumberFormat="1" applyFont="1"/>
    <xf numFmtId="1" fontId="1" fillId="0" borderId="0" xfId="0" applyNumberFormat="1" applyFont="1"/>
    <xf numFmtId="0" fontId="0" fillId="0" borderId="0" xfId="0" applyAlignment="1">
      <alignment textRotation="90" wrapText="1"/>
    </xf>
    <xf numFmtId="0" fontId="0" fillId="0" borderId="0" xfId="0" applyAlignment="1">
      <alignment textRotation="9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2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Таблица4" displayName="Таблица4" ref="E1:E3" totalsRowShown="0" headerRowDxfId="1">
  <autoFilter ref="E1:E3"/>
  <tableColumns count="1">
    <tableColumn id="1" name="пол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Таблица5" displayName="Таблица5" ref="G1:G4" totalsRowShown="0" headerRowDxfId="0">
  <autoFilter ref="G1:G4"/>
  <tableColumns count="1">
    <tableColumn id="1" name="категория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S11"/>
  <sheetViews>
    <sheetView tabSelected="1" topLeftCell="C1" workbookViewId="0">
      <selection activeCell="Q11" sqref="Q11"/>
    </sheetView>
  </sheetViews>
  <sheetFormatPr defaultRowHeight="15"/>
  <cols>
    <col min="1" max="1" width="7" bestFit="1" customWidth="1"/>
    <col min="2" max="2" width="15.7109375" bestFit="1" customWidth="1"/>
    <col min="3" max="3" width="25.7109375" bestFit="1" customWidth="1"/>
    <col min="4" max="4" width="20.28515625" customWidth="1"/>
    <col min="5" max="5" width="4.42578125" bestFit="1" customWidth="1"/>
    <col min="6" max="6" width="5.5703125" customWidth="1"/>
    <col min="7" max="7" width="8.28515625" customWidth="1"/>
    <col min="8" max="8" width="3.7109375" bestFit="1" customWidth="1"/>
    <col min="9" max="9" width="16" customWidth="1"/>
    <col min="10" max="10" width="10" bestFit="1" customWidth="1"/>
    <col min="11" max="11" width="11.140625" customWidth="1"/>
    <col min="12" max="12" width="12.85546875" customWidth="1"/>
    <col min="13" max="13" width="10" bestFit="1" customWidth="1"/>
    <col min="14" max="14" width="5.140625" customWidth="1"/>
    <col min="15" max="15" width="12.42578125" customWidth="1"/>
    <col min="16" max="16" width="10" bestFit="1" customWidth="1"/>
    <col min="17" max="17" width="10.5703125" customWidth="1"/>
    <col min="18" max="18" width="7.42578125" customWidth="1"/>
    <col min="19" max="19" width="15.85546875" customWidth="1"/>
  </cols>
  <sheetData>
    <row r="1" spans="1:19">
      <c r="B1" s="10"/>
    </row>
    <row r="2" spans="1:19">
      <c r="C2" t="s">
        <v>18</v>
      </c>
    </row>
    <row r="6" spans="1:19" ht="25.5" customHeight="1">
      <c r="A6" s="23" t="s">
        <v>0</v>
      </c>
      <c r="B6" s="23" t="s">
        <v>1</v>
      </c>
      <c r="C6" s="23"/>
      <c r="D6" s="23" t="s">
        <v>2</v>
      </c>
      <c r="E6" s="23" t="s">
        <v>4</v>
      </c>
      <c r="F6" s="18"/>
      <c r="G6" s="18"/>
      <c r="H6" s="19"/>
      <c r="I6" s="22" t="s">
        <v>9</v>
      </c>
      <c r="J6" s="22"/>
      <c r="K6" s="22"/>
      <c r="L6" s="22" t="s">
        <v>8</v>
      </c>
      <c r="M6" s="22"/>
      <c r="N6" s="22"/>
      <c r="O6" s="22" t="s">
        <v>10</v>
      </c>
      <c r="P6" s="22"/>
      <c r="Q6" s="22"/>
      <c r="R6" s="20" t="s">
        <v>11</v>
      </c>
      <c r="S6" s="21" t="s">
        <v>12</v>
      </c>
    </row>
    <row r="7" spans="1:19" ht="34.5" customHeight="1">
      <c r="A7" s="23"/>
      <c r="B7" s="23"/>
      <c r="C7" s="23"/>
      <c r="D7" s="23"/>
      <c r="E7" s="23"/>
      <c r="F7" s="18"/>
      <c r="G7" s="18"/>
      <c r="H7" s="19"/>
      <c r="I7" s="2" t="s">
        <v>5</v>
      </c>
      <c r="J7" t="s">
        <v>6</v>
      </c>
      <c r="K7" t="s">
        <v>7</v>
      </c>
      <c r="L7" s="2" t="s">
        <v>5</v>
      </c>
      <c r="M7" t="s">
        <v>6</v>
      </c>
      <c r="N7" t="s">
        <v>7</v>
      </c>
      <c r="O7" s="2" t="s">
        <v>5</v>
      </c>
      <c r="P7" t="s">
        <v>6</v>
      </c>
      <c r="Q7" t="s">
        <v>7</v>
      </c>
      <c r="R7" s="20"/>
      <c r="S7" s="21"/>
    </row>
    <row r="8" spans="1:19" ht="45">
      <c r="B8" t="s">
        <v>13</v>
      </c>
      <c r="D8" t="s">
        <v>24</v>
      </c>
      <c r="E8" t="s">
        <v>15</v>
      </c>
      <c r="I8" s="1" t="str">
        <f>IF(E8="м","4 - подтягивание на перекладине","11 - наклоны туловища вперед")</f>
        <v>11 - наклоны туловища вперед</v>
      </c>
      <c r="J8">
        <v>22</v>
      </c>
      <c r="K8">
        <f>IF(E8="м",IF(J8&lt;31,VLOOKUP(J8,Лист2!$L$3:$M$32,2,0),((J8-30)*2+100)),IF(J8&lt;55,VLOOKUP(J8,Лист2!$O$3:$P$44,2,0),IF(MOD(J8,2)=0,((J8-56)/2+100),((J8-55)/2+100))))</f>
        <v>34</v>
      </c>
      <c r="L8" s="1" t="str">
        <f>IF(E8="м","39 - бег на 1 км","39 - бег на 1 км")</f>
        <v>39 - бег на 1 км</v>
      </c>
      <c r="M8" s="11"/>
      <c r="O8" s="1" t="str">
        <f>IF(E8="м","36 - бег на 100 м","35 - бег на 60 м")</f>
        <v>35 - бег на 60 м</v>
      </c>
      <c r="P8" s="14">
        <v>9.1999999999999993</v>
      </c>
      <c r="Q8" s="15">
        <f>IF(E8="м",IF(AND(P8&gt;0,P8&lt;11.8),((11.8-P8)*20+100),VLOOKUP(P8,Лист2!$U$3:$V$45,2,0)),IF(AND(P8&gt;0,P8&lt;8.8),((8.8-P8)*20+100),VLOOKUP(P8,Лист2!$R$3:$S$35,2,0)))</f>
        <v>83</v>
      </c>
      <c r="R8">
        <f>K8+N8+Q8</f>
        <v>117</v>
      </c>
    </row>
    <row r="9" spans="1:19" ht="45">
      <c r="D9" t="s">
        <v>25</v>
      </c>
      <c r="E9" t="s">
        <v>15</v>
      </c>
      <c r="I9" s="12" t="str">
        <f t="shared" ref="I9:I11" si="0">IF(E9="м","4 - подтягивание на перекладине","11 - наклоны туловища вперед")</f>
        <v>11 - наклоны туловища вперед</v>
      </c>
      <c r="J9">
        <v>22</v>
      </c>
      <c r="K9">
        <f>IF(E9="м",IF(J9&lt;31,VLOOKUP(J9,Лист2!$L$3:$M$32,2,0),((J9-30)*2+100)),IF(J9&lt;55,VLOOKUP(J9,Лист2!$O$3:$P$44,2,0),IF(MOD(J9,2)=0,((J9-56)/2+100),((J9-55)/2+100))))</f>
        <v>34</v>
      </c>
      <c r="L9" s="12" t="str">
        <f t="shared" ref="L9:L11" si="1">IF(E9="м","39 - бег на 1 км","39 - бег на 1 км")</f>
        <v>39 - бег на 1 км</v>
      </c>
      <c r="M9" s="11"/>
      <c r="O9" s="12" t="str">
        <f t="shared" ref="O9:O11" si="2">IF(E9="м","36 - бег на 100 м","35 - бег на 60 м")</f>
        <v>35 - бег на 60 м</v>
      </c>
      <c r="P9" s="14">
        <v>9.3000000000000007</v>
      </c>
      <c r="Q9" s="15" t="e">
        <f>IF(E9="м",IF(AND(P9&gt;0,P9&lt;11.8),((11.8-P9)*20+100),VLOOKUP(P9,Лист2!$U$3:$V$45,2,0)),IF(AND(P9&gt;0,P9&lt;8.8),((8.8-P9)*20+100),VLOOKUP(P9,Лист2!$R$3:$S$35,2,0)))</f>
        <v>#N/A</v>
      </c>
      <c r="R9" t="e">
        <f t="shared" ref="R9:R11" si="3">K9+N9+Q9</f>
        <v>#N/A</v>
      </c>
    </row>
    <row r="10" spans="1:19" ht="45">
      <c r="D10" t="s">
        <v>26</v>
      </c>
      <c r="E10" t="s">
        <v>14</v>
      </c>
      <c r="I10" s="12" t="str">
        <f t="shared" si="0"/>
        <v>4 - подтягивание на перекладине</v>
      </c>
      <c r="J10">
        <v>22</v>
      </c>
      <c r="K10">
        <f>IF(E10="м",IF(J10&lt;31,VLOOKUP(J10,Лист2!$L$3:$M$32,2,0),((J10-30)*2+100)),IF(J10&lt;55,VLOOKUP(J10,Лист2!$O$3:$P$44,2,0),IF(MOD(J10,2)=0,((J10-56)/2+100),((J10-55)/2+100))))</f>
        <v>84</v>
      </c>
      <c r="L10" s="12" t="str">
        <f t="shared" si="1"/>
        <v>39 - бег на 1 км</v>
      </c>
      <c r="M10" s="11"/>
      <c r="O10" s="12" t="str">
        <f t="shared" si="2"/>
        <v>36 - бег на 100 м</v>
      </c>
      <c r="P10" s="14">
        <v>12.2</v>
      </c>
      <c r="Q10" s="15">
        <f>IF(E10="м",IF(AND(P10&gt;0,P10&lt;11.8),((11.8-P10)*20+100),VLOOKUP(P10,Лист2!$U$3:$V$45,2,0)),IF(AND(P10&gt;0,P10&lt;8.8),((8.8-P10)*20+100),VLOOKUP(P10,Лист2!$R$3:$S$35,2,0)))</f>
        <v>92</v>
      </c>
      <c r="R10">
        <f t="shared" si="3"/>
        <v>176</v>
      </c>
    </row>
    <row r="11" spans="1:19" ht="45">
      <c r="D11" t="s">
        <v>27</v>
      </c>
      <c r="E11" t="s">
        <v>14</v>
      </c>
      <c r="I11" s="12" t="str">
        <f t="shared" si="0"/>
        <v>4 - подтягивание на перекладине</v>
      </c>
      <c r="J11">
        <v>22</v>
      </c>
      <c r="K11">
        <f>IF(E11="м",IF(J11&lt;31,VLOOKUP(J11,Лист2!$L$3:$M$32,2,0),((J11-30)*2+100)),IF(J11&lt;55,VLOOKUP(J11,Лист2!$O$3:$P$44,2,0),IF(MOD(J11,2)=0,((J11-56)/2+100),((J11-55)/2+100))))</f>
        <v>84</v>
      </c>
      <c r="L11" s="12" t="str">
        <f t="shared" si="1"/>
        <v>39 - бег на 1 км</v>
      </c>
      <c r="M11" s="11"/>
      <c r="O11" s="12" t="str">
        <f t="shared" si="2"/>
        <v>36 - бег на 100 м</v>
      </c>
      <c r="P11" s="14">
        <v>12.3</v>
      </c>
      <c r="Q11" s="15" t="e">
        <f>IF(E11="м",IF(AND(P11&gt;0,P11&lt;11.8),((11.8-P11)*20+100),VLOOKUP(P11,Лист2!$U$3:$V$45,2,0)),IF(AND(P11&gt;0,P11&lt;8.8),((8.8-P11)*20+100),VLOOKUP(P11,Лист2!$R$3:$S$35,2,0)))</f>
        <v>#N/A</v>
      </c>
      <c r="R11" t="e">
        <f t="shared" si="3"/>
        <v>#N/A</v>
      </c>
    </row>
  </sheetData>
  <mergeCells count="13">
    <mergeCell ref="B6:B7"/>
    <mergeCell ref="A6:A7"/>
    <mergeCell ref="C6:C7"/>
    <mergeCell ref="D6:D7"/>
    <mergeCell ref="F6:F7"/>
    <mergeCell ref="E6:E7"/>
    <mergeCell ref="G6:G7"/>
    <mergeCell ref="H6:H7"/>
    <mergeCell ref="R6:R7"/>
    <mergeCell ref="S6:S7"/>
    <mergeCell ref="I6:K6"/>
    <mergeCell ref="L6:N6"/>
    <mergeCell ref="O6:Q6"/>
  </mergeCells>
  <dataValidations disablePrompts="1" count="5">
    <dataValidation type="list" allowBlank="1" showInputMessage="1" showErrorMessage="1" sqref="E8:E1599">
      <formula1>пол</formula1>
    </dataValidation>
    <dataValidation type="list" allowBlank="1" showInputMessage="1" showErrorMessage="1" sqref="C8:C1332">
      <formula1>Звание</formula1>
    </dataValidation>
    <dataValidation type="list" allowBlank="1" showInputMessage="1" showErrorMessage="1" sqref="B8:B1533">
      <formula1>Подразделение</formula1>
    </dataValidation>
    <dataValidation type="whole" allowBlank="1" showInputMessage="1" showErrorMessage="1" error="Введите год рождения от 1950 до 2020" sqref="F8:F2303">
      <formula1>1950</formula1>
      <formula2>2020</formula2>
    </dataValidation>
    <dataValidation type="list" allowBlank="1" showInputMessage="1" showErrorMessage="1" sqref="H8:H1673">
      <formula1>категория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V46"/>
  <sheetViews>
    <sheetView topLeftCell="D6" workbookViewId="0">
      <selection activeCell="L15" sqref="L15"/>
    </sheetView>
  </sheetViews>
  <sheetFormatPr defaultRowHeight="15"/>
  <cols>
    <col min="1" max="1" width="15.140625" bestFit="1" customWidth="1"/>
    <col min="3" max="3" width="26.7109375" bestFit="1" customWidth="1"/>
    <col min="7" max="7" width="12.28515625" customWidth="1"/>
    <col min="9" max="9" width="13.140625" bestFit="1" customWidth="1"/>
    <col min="10" max="10" width="10.140625" bestFit="1" customWidth="1"/>
  </cols>
  <sheetData>
    <row r="1" spans="1:22">
      <c r="A1" s="6"/>
      <c r="C1" s="4"/>
      <c r="E1" s="9" t="s">
        <v>4</v>
      </c>
      <c r="G1" s="3" t="s">
        <v>3</v>
      </c>
      <c r="I1" t="s">
        <v>16</v>
      </c>
      <c r="J1" s="10">
        <f ca="1">TODAY()</f>
        <v>43272</v>
      </c>
      <c r="L1" s="24" t="s">
        <v>19</v>
      </c>
      <c r="M1" s="24"/>
      <c r="O1" s="24" t="s">
        <v>21</v>
      </c>
      <c r="P1" s="24"/>
      <c r="R1" s="24" t="s">
        <v>22</v>
      </c>
      <c r="S1" s="24"/>
      <c r="U1" s="24" t="s">
        <v>23</v>
      </c>
      <c r="V1" s="24"/>
    </row>
    <row r="2" spans="1:22">
      <c r="A2" s="7"/>
      <c r="C2" s="5"/>
      <c r="E2" t="s">
        <v>14</v>
      </c>
      <c r="G2">
        <v>1</v>
      </c>
      <c r="I2" t="s">
        <v>17</v>
      </c>
      <c r="J2">
        <f ca="1">YEAR(J1)</f>
        <v>2018</v>
      </c>
      <c r="L2" s="4" t="s">
        <v>20</v>
      </c>
      <c r="M2" s="4" t="s">
        <v>7</v>
      </c>
      <c r="O2" s="4" t="s">
        <v>20</v>
      </c>
      <c r="P2" s="4" t="s">
        <v>7</v>
      </c>
      <c r="R2" s="4" t="s">
        <v>20</v>
      </c>
      <c r="S2" s="4" t="s">
        <v>7</v>
      </c>
      <c r="U2" s="4" t="s">
        <v>20</v>
      </c>
      <c r="V2" s="4" t="s">
        <v>7</v>
      </c>
    </row>
    <row r="3" spans="1:22">
      <c r="A3" s="7"/>
      <c r="C3" s="5"/>
      <c r="E3" t="s">
        <v>15</v>
      </c>
      <c r="G3">
        <v>2</v>
      </c>
      <c r="L3" s="13">
        <v>1</v>
      </c>
      <c r="M3" s="13">
        <v>6</v>
      </c>
      <c r="O3" s="5">
        <v>14</v>
      </c>
      <c r="P3" s="5">
        <v>18</v>
      </c>
      <c r="R3" s="14">
        <v>8.8000000000000007</v>
      </c>
      <c r="S3" s="15">
        <v>100</v>
      </c>
      <c r="U3" s="14">
        <v>11.8</v>
      </c>
      <c r="V3" s="15">
        <v>100</v>
      </c>
    </row>
    <row r="4" spans="1:22">
      <c r="A4" s="7"/>
      <c r="C4" s="5"/>
      <c r="G4">
        <v>3</v>
      </c>
      <c r="L4" s="13">
        <f>L3+1</f>
        <v>2</v>
      </c>
      <c r="M4" s="13">
        <v>12</v>
      </c>
      <c r="O4" s="5">
        <f>O3+1</f>
        <v>15</v>
      </c>
      <c r="P4" s="5">
        <f>P3+2</f>
        <v>20</v>
      </c>
      <c r="R4" s="14">
        <f>R3+0.1</f>
        <v>8.9</v>
      </c>
      <c r="S4" s="15">
        <v>97</v>
      </c>
      <c r="U4" s="14">
        <f>U3+0.1</f>
        <v>11.9</v>
      </c>
      <c r="V4" s="15">
        <f>V3-2</f>
        <v>98</v>
      </c>
    </row>
    <row r="5" spans="1:22">
      <c r="A5" s="7"/>
      <c r="C5" s="5"/>
      <c r="L5" s="13">
        <f t="shared" ref="L5:L32" si="0">L4+1</f>
        <v>3</v>
      </c>
      <c r="M5" s="13">
        <v>16</v>
      </c>
      <c r="O5" s="5">
        <f t="shared" ref="O5:O44" si="1">O4+1</f>
        <v>16</v>
      </c>
      <c r="P5" s="5">
        <f t="shared" ref="P5:P44" si="2">P4+2</f>
        <v>22</v>
      </c>
      <c r="R5" s="14">
        <f t="shared" ref="R5:R35" si="3">R4+0.1</f>
        <v>9</v>
      </c>
      <c r="S5" s="15">
        <v>93</v>
      </c>
      <c r="U5" s="14">
        <f t="shared" ref="U5:U39" si="4">U4+0.1</f>
        <v>12</v>
      </c>
      <c r="V5" s="15">
        <f t="shared" ref="V5:V17" si="5">V4-2</f>
        <v>96</v>
      </c>
    </row>
    <row r="6" spans="1:22">
      <c r="A6" s="7"/>
      <c r="C6" s="5"/>
      <c r="L6" s="13">
        <f t="shared" si="0"/>
        <v>4</v>
      </c>
      <c r="M6" s="13">
        <v>22</v>
      </c>
      <c r="O6" s="5">
        <f t="shared" si="1"/>
        <v>17</v>
      </c>
      <c r="P6" s="5">
        <f t="shared" si="2"/>
        <v>24</v>
      </c>
      <c r="R6" s="14">
        <f t="shared" si="3"/>
        <v>9.1</v>
      </c>
      <c r="S6" s="15">
        <v>88</v>
      </c>
      <c r="U6" s="14">
        <f t="shared" si="4"/>
        <v>12.1</v>
      </c>
      <c r="V6" s="15">
        <f t="shared" si="5"/>
        <v>94</v>
      </c>
    </row>
    <row r="7" spans="1:22">
      <c r="A7" s="7"/>
      <c r="C7" s="5"/>
      <c r="L7" s="13">
        <f t="shared" si="0"/>
        <v>5</v>
      </c>
      <c r="M7" s="13">
        <v>25</v>
      </c>
      <c r="O7" s="5">
        <f t="shared" si="1"/>
        <v>18</v>
      </c>
      <c r="P7" s="5">
        <f t="shared" si="2"/>
        <v>26</v>
      </c>
      <c r="R7" s="14">
        <f t="shared" si="3"/>
        <v>9.1999999999999993</v>
      </c>
      <c r="S7" s="15">
        <v>83</v>
      </c>
      <c r="U7" s="14">
        <f t="shared" si="4"/>
        <v>12.2</v>
      </c>
      <c r="V7" s="15">
        <f t="shared" si="5"/>
        <v>92</v>
      </c>
    </row>
    <row r="8" spans="1:22">
      <c r="A8" s="7"/>
      <c r="C8" s="5"/>
      <c r="L8" s="13">
        <f t="shared" si="0"/>
        <v>6</v>
      </c>
      <c r="M8" s="13">
        <v>30</v>
      </c>
      <c r="O8" s="5">
        <f t="shared" si="1"/>
        <v>19</v>
      </c>
      <c r="P8" s="5">
        <f t="shared" si="2"/>
        <v>28</v>
      </c>
      <c r="R8" s="16">
        <f t="shared" si="3"/>
        <v>9.2999999999999989</v>
      </c>
      <c r="S8" s="17">
        <v>78</v>
      </c>
      <c r="U8" s="16">
        <f t="shared" si="4"/>
        <v>12.299999999999999</v>
      </c>
      <c r="V8" s="17">
        <f t="shared" si="5"/>
        <v>90</v>
      </c>
    </row>
    <row r="9" spans="1:22">
      <c r="A9" s="7"/>
      <c r="C9" s="5"/>
      <c r="L9" s="13">
        <f t="shared" si="0"/>
        <v>7</v>
      </c>
      <c r="M9" s="13">
        <v>34</v>
      </c>
      <c r="O9" s="5">
        <f t="shared" si="1"/>
        <v>20</v>
      </c>
      <c r="P9" s="5">
        <f t="shared" si="2"/>
        <v>30</v>
      </c>
      <c r="R9" s="16">
        <f t="shared" si="3"/>
        <v>9.3999999999999986</v>
      </c>
      <c r="S9" s="17">
        <v>72</v>
      </c>
      <c r="U9" s="16">
        <f t="shared" si="4"/>
        <v>12.399999999999999</v>
      </c>
      <c r="V9" s="17">
        <f t="shared" si="5"/>
        <v>88</v>
      </c>
    </row>
    <row r="10" spans="1:22">
      <c r="A10" s="7"/>
      <c r="C10" s="5"/>
      <c r="L10" s="13">
        <f t="shared" si="0"/>
        <v>8</v>
      </c>
      <c r="M10" s="13">
        <v>38</v>
      </c>
      <c r="O10" s="5">
        <f t="shared" si="1"/>
        <v>21</v>
      </c>
      <c r="P10" s="5">
        <f t="shared" si="2"/>
        <v>32</v>
      </c>
      <c r="R10" s="16">
        <f t="shared" si="3"/>
        <v>9.4999999999999982</v>
      </c>
      <c r="S10" s="17">
        <v>66</v>
      </c>
      <c r="U10" s="16">
        <f t="shared" si="4"/>
        <v>12.499999999999998</v>
      </c>
      <c r="V10" s="17">
        <f t="shared" si="5"/>
        <v>86</v>
      </c>
    </row>
    <row r="11" spans="1:22">
      <c r="A11" s="8"/>
      <c r="C11" s="5"/>
      <c r="L11" s="13">
        <f t="shared" si="0"/>
        <v>9</v>
      </c>
      <c r="M11" s="13">
        <v>42</v>
      </c>
      <c r="O11" s="5">
        <f t="shared" si="1"/>
        <v>22</v>
      </c>
      <c r="P11" s="5">
        <f t="shared" si="2"/>
        <v>34</v>
      </c>
      <c r="R11" s="16">
        <f t="shared" si="3"/>
        <v>9.5999999999999979</v>
      </c>
      <c r="S11" s="17">
        <v>60</v>
      </c>
      <c r="U11" s="16">
        <f t="shared" si="4"/>
        <v>12.599999999999998</v>
      </c>
      <c r="V11" s="17">
        <f t="shared" si="5"/>
        <v>84</v>
      </c>
    </row>
    <row r="12" spans="1:22">
      <c r="C12" s="5"/>
      <c r="L12" s="13">
        <f t="shared" si="0"/>
        <v>10</v>
      </c>
      <c r="M12" s="13">
        <v>46</v>
      </c>
      <c r="O12" s="5">
        <f t="shared" si="1"/>
        <v>23</v>
      </c>
      <c r="P12" s="5">
        <f t="shared" si="2"/>
        <v>36</v>
      </c>
      <c r="R12" s="16">
        <f t="shared" si="3"/>
        <v>9.6999999999999975</v>
      </c>
      <c r="S12" s="17">
        <v>57</v>
      </c>
      <c r="U12" s="16">
        <f t="shared" si="4"/>
        <v>12.699999999999998</v>
      </c>
      <c r="V12" s="17">
        <f t="shared" si="5"/>
        <v>82</v>
      </c>
    </row>
    <row r="13" spans="1:22">
      <c r="C13" s="5"/>
      <c r="L13" s="13">
        <f t="shared" si="0"/>
        <v>11</v>
      </c>
      <c r="M13" s="13">
        <v>50</v>
      </c>
      <c r="O13" s="5">
        <f t="shared" si="1"/>
        <v>24</v>
      </c>
      <c r="P13" s="5">
        <f t="shared" si="2"/>
        <v>38</v>
      </c>
      <c r="R13" s="16">
        <f t="shared" si="3"/>
        <v>9.7999999999999972</v>
      </c>
      <c r="S13" s="17">
        <v>55</v>
      </c>
      <c r="U13" s="16">
        <f t="shared" si="4"/>
        <v>12.799999999999997</v>
      </c>
      <c r="V13" s="17">
        <f t="shared" si="5"/>
        <v>80</v>
      </c>
    </row>
    <row r="14" spans="1:22">
      <c r="C14" s="5"/>
      <c r="L14" s="13">
        <f t="shared" si="0"/>
        <v>12</v>
      </c>
      <c r="M14" s="13">
        <v>54</v>
      </c>
      <c r="O14" s="5">
        <f t="shared" si="1"/>
        <v>25</v>
      </c>
      <c r="P14" s="5">
        <f t="shared" si="2"/>
        <v>40</v>
      </c>
      <c r="R14" s="16">
        <f t="shared" si="3"/>
        <v>9.8999999999999968</v>
      </c>
      <c r="S14" s="17">
        <v>53</v>
      </c>
      <c r="U14" s="16">
        <f t="shared" si="4"/>
        <v>12.899999999999997</v>
      </c>
      <c r="V14" s="17">
        <f t="shared" si="5"/>
        <v>78</v>
      </c>
    </row>
    <row r="15" spans="1:22">
      <c r="C15" s="5"/>
      <c r="L15" s="13">
        <f t="shared" si="0"/>
        <v>13</v>
      </c>
      <c r="M15" s="13">
        <v>58</v>
      </c>
      <c r="O15" s="5">
        <f t="shared" si="1"/>
        <v>26</v>
      </c>
      <c r="P15" s="5">
        <f t="shared" si="2"/>
        <v>42</v>
      </c>
      <c r="R15" s="16">
        <f t="shared" si="3"/>
        <v>9.9999999999999964</v>
      </c>
      <c r="S15" s="17">
        <v>51</v>
      </c>
      <c r="U15" s="16">
        <f t="shared" si="4"/>
        <v>12.999999999999996</v>
      </c>
      <c r="V15" s="17">
        <f t="shared" si="5"/>
        <v>76</v>
      </c>
    </row>
    <row r="16" spans="1:22">
      <c r="C16" s="5"/>
      <c r="L16" s="13">
        <f t="shared" si="0"/>
        <v>14</v>
      </c>
      <c r="M16" s="13">
        <v>62</v>
      </c>
      <c r="O16" s="5">
        <f t="shared" si="1"/>
        <v>27</v>
      </c>
      <c r="P16" s="5">
        <f t="shared" si="2"/>
        <v>44</v>
      </c>
      <c r="R16" s="16">
        <f t="shared" si="3"/>
        <v>10.099999999999996</v>
      </c>
      <c r="S16" s="17">
        <v>49</v>
      </c>
      <c r="U16" s="16">
        <f t="shared" si="4"/>
        <v>13.099999999999996</v>
      </c>
      <c r="V16" s="17">
        <f t="shared" si="5"/>
        <v>74</v>
      </c>
    </row>
    <row r="17" spans="3:22">
      <c r="C17" s="5"/>
      <c r="L17" s="13">
        <f t="shared" si="0"/>
        <v>15</v>
      </c>
      <c r="M17" s="13">
        <v>66</v>
      </c>
      <c r="O17" s="5">
        <f t="shared" si="1"/>
        <v>28</v>
      </c>
      <c r="P17" s="5">
        <f t="shared" si="2"/>
        <v>46</v>
      </c>
      <c r="R17" s="16">
        <f t="shared" si="3"/>
        <v>10.199999999999996</v>
      </c>
      <c r="S17" s="17">
        <v>47</v>
      </c>
      <c r="U17" s="16">
        <f t="shared" si="4"/>
        <v>13.199999999999996</v>
      </c>
      <c r="V17" s="17">
        <f t="shared" si="5"/>
        <v>72</v>
      </c>
    </row>
    <row r="18" spans="3:22">
      <c r="C18" s="5"/>
      <c r="L18" s="13">
        <f t="shared" si="0"/>
        <v>16</v>
      </c>
      <c r="M18" s="13">
        <v>70</v>
      </c>
      <c r="O18" s="5">
        <f t="shared" si="1"/>
        <v>29</v>
      </c>
      <c r="P18" s="5">
        <f t="shared" si="2"/>
        <v>48</v>
      </c>
      <c r="R18" s="16">
        <f t="shared" si="3"/>
        <v>10.299999999999995</v>
      </c>
      <c r="S18" s="17">
        <v>45</v>
      </c>
      <c r="U18" s="16">
        <f t="shared" si="4"/>
        <v>13.299999999999995</v>
      </c>
      <c r="V18" s="17">
        <f>V17-3</f>
        <v>69</v>
      </c>
    </row>
    <row r="19" spans="3:22">
      <c r="C19" s="5"/>
      <c r="L19" s="13">
        <f t="shared" si="0"/>
        <v>17</v>
      </c>
      <c r="M19" s="13">
        <v>73</v>
      </c>
      <c r="O19" s="5">
        <f t="shared" si="1"/>
        <v>30</v>
      </c>
      <c r="P19" s="5">
        <f t="shared" si="2"/>
        <v>50</v>
      </c>
      <c r="R19" s="16">
        <f t="shared" si="3"/>
        <v>10.399999999999995</v>
      </c>
      <c r="S19" s="17">
        <v>43</v>
      </c>
      <c r="U19" s="16">
        <f t="shared" si="4"/>
        <v>13.399999999999995</v>
      </c>
      <c r="V19" s="17">
        <f t="shared" ref="V19:V25" si="6">V18-3</f>
        <v>66</v>
      </c>
    </row>
    <row r="20" spans="3:22">
      <c r="C20" s="5"/>
      <c r="L20" s="13">
        <f t="shared" si="0"/>
        <v>18</v>
      </c>
      <c r="M20" s="13">
        <v>76</v>
      </c>
      <c r="O20" s="5">
        <f t="shared" si="1"/>
        <v>31</v>
      </c>
      <c r="P20" s="5">
        <f t="shared" si="2"/>
        <v>52</v>
      </c>
      <c r="R20" s="16">
        <f t="shared" si="3"/>
        <v>10.499999999999995</v>
      </c>
      <c r="S20" s="17">
        <v>41</v>
      </c>
      <c r="U20" s="16">
        <f t="shared" si="4"/>
        <v>13.499999999999995</v>
      </c>
      <c r="V20" s="17">
        <f t="shared" si="6"/>
        <v>63</v>
      </c>
    </row>
    <row r="21" spans="3:22">
      <c r="C21" s="5"/>
      <c r="L21" s="13">
        <f t="shared" si="0"/>
        <v>19</v>
      </c>
      <c r="M21" s="13">
        <f>M20+2</f>
        <v>78</v>
      </c>
      <c r="O21" s="5">
        <f t="shared" si="1"/>
        <v>32</v>
      </c>
      <c r="P21" s="5">
        <f t="shared" si="2"/>
        <v>54</v>
      </c>
      <c r="R21" s="16">
        <f t="shared" si="3"/>
        <v>10.599999999999994</v>
      </c>
      <c r="S21" s="17">
        <v>39</v>
      </c>
      <c r="U21" s="16">
        <f t="shared" si="4"/>
        <v>13.599999999999994</v>
      </c>
      <c r="V21" s="17">
        <f t="shared" si="6"/>
        <v>60</v>
      </c>
    </row>
    <row r="22" spans="3:22">
      <c r="C22" s="5"/>
      <c r="L22" s="13">
        <f t="shared" si="0"/>
        <v>20</v>
      </c>
      <c r="M22" s="13">
        <f t="shared" ref="M22:M32" si="7">M21+2</f>
        <v>80</v>
      </c>
      <c r="O22" s="5">
        <f t="shared" si="1"/>
        <v>33</v>
      </c>
      <c r="P22" s="5">
        <f t="shared" si="2"/>
        <v>56</v>
      </c>
      <c r="R22" s="16">
        <f t="shared" si="3"/>
        <v>10.699999999999994</v>
      </c>
      <c r="S22" s="17">
        <v>37</v>
      </c>
      <c r="U22" s="16">
        <f t="shared" si="4"/>
        <v>13.699999999999994</v>
      </c>
      <c r="V22" s="17">
        <f t="shared" si="6"/>
        <v>57</v>
      </c>
    </row>
    <row r="23" spans="3:22">
      <c r="C23" s="5"/>
      <c r="L23" s="13">
        <f t="shared" si="0"/>
        <v>21</v>
      </c>
      <c r="M23" s="13">
        <f t="shared" si="7"/>
        <v>82</v>
      </c>
      <c r="O23" s="5">
        <f t="shared" si="1"/>
        <v>34</v>
      </c>
      <c r="P23" s="5">
        <f t="shared" si="2"/>
        <v>58</v>
      </c>
      <c r="R23" s="16">
        <f t="shared" si="3"/>
        <v>10.799999999999994</v>
      </c>
      <c r="S23" s="17">
        <v>35</v>
      </c>
      <c r="U23" s="16">
        <f t="shared" si="4"/>
        <v>13.799999999999994</v>
      </c>
      <c r="V23" s="17">
        <f t="shared" si="6"/>
        <v>54</v>
      </c>
    </row>
    <row r="24" spans="3:22">
      <c r="C24" s="5"/>
      <c r="L24" s="13">
        <f t="shared" si="0"/>
        <v>22</v>
      </c>
      <c r="M24" s="13">
        <f t="shared" si="7"/>
        <v>84</v>
      </c>
      <c r="O24" s="5">
        <f t="shared" si="1"/>
        <v>35</v>
      </c>
      <c r="P24" s="5">
        <f t="shared" si="2"/>
        <v>60</v>
      </c>
      <c r="R24" s="16">
        <f t="shared" si="3"/>
        <v>10.899999999999993</v>
      </c>
      <c r="S24" s="17">
        <v>34</v>
      </c>
      <c r="U24" s="16">
        <f t="shared" si="4"/>
        <v>13.899999999999993</v>
      </c>
      <c r="V24" s="17">
        <f t="shared" si="6"/>
        <v>51</v>
      </c>
    </row>
    <row r="25" spans="3:22">
      <c r="C25" s="5"/>
      <c r="L25" s="13">
        <f>L24+1</f>
        <v>23</v>
      </c>
      <c r="M25" s="13">
        <f t="shared" si="7"/>
        <v>86</v>
      </c>
      <c r="O25" s="5">
        <f t="shared" si="1"/>
        <v>36</v>
      </c>
      <c r="P25" s="5">
        <f t="shared" si="2"/>
        <v>62</v>
      </c>
      <c r="R25" s="16">
        <f t="shared" si="3"/>
        <v>10.999999999999993</v>
      </c>
      <c r="S25" s="17">
        <v>32</v>
      </c>
      <c r="U25" s="16">
        <f t="shared" si="4"/>
        <v>13.999999999999993</v>
      </c>
      <c r="V25" s="17">
        <f t="shared" si="6"/>
        <v>48</v>
      </c>
    </row>
    <row r="26" spans="3:22">
      <c r="C26" s="5"/>
      <c r="L26" s="13">
        <f t="shared" si="0"/>
        <v>24</v>
      </c>
      <c r="M26" s="13">
        <f t="shared" si="7"/>
        <v>88</v>
      </c>
      <c r="O26" s="5">
        <f t="shared" si="1"/>
        <v>37</v>
      </c>
      <c r="P26" s="5">
        <f t="shared" si="2"/>
        <v>64</v>
      </c>
      <c r="R26" s="16">
        <f t="shared" si="3"/>
        <v>11.099999999999993</v>
      </c>
      <c r="S26" s="17">
        <v>31</v>
      </c>
      <c r="U26" s="16">
        <f t="shared" si="4"/>
        <v>14.099999999999993</v>
      </c>
      <c r="V26" s="17">
        <f>V25-2</f>
        <v>46</v>
      </c>
    </row>
    <row r="27" spans="3:22">
      <c r="C27" s="5"/>
      <c r="L27" s="13">
        <f t="shared" si="0"/>
        <v>25</v>
      </c>
      <c r="M27" s="13">
        <f t="shared" si="7"/>
        <v>90</v>
      </c>
      <c r="O27" s="5">
        <f t="shared" si="1"/>
        <v>38</v>
      </c>
      <c r="P27" s="5">
        <f t="shared" si="2"/>
        <v>66</v>
      </c>
      <c r="R27" s="16">
        <f t="shared" si="3"/>
        <v>11.199999999999992</v>
      </c>
      <c r="S27" s="17">
        <v>29</v>
      </c>
      <c r="U27" s="16">
        <f t="shared" si="4"/>
        <v>14.199999999999992</v>
      </c>
      <c r="V27" s="17">
        <f t="shared" ref="V27:V33" si="8">V26-2</f>
        <v>44</v>
      </c>
    </row>
    <row r="28" spans="3:22">
      <c r="C28" s="5"/>
      <c r="L28" s="13">
        <f t="shared" si="0"/>
        <v>26</v>
      </c>
      <c r="M28" s="13">
        <f t="shared" si="7"/>
        <v>92</v>
      </c>
      <c r="O28" s="5">
        <f t="shared" si="1"/>
        <v>39</v>
      </c>
      <c r="P28" s="5">
        <f t="shared" si="2"/>
        <v>68</v>
      </c>
      <c r="R28" s="16">
        <f t="shared" si="3"/>
        <v>11.299999999999992</v>
      </c>
      <c r="S28" s="17">
        <v>28</v>
      </c>
      <c r="U28" s="16">
        <f t="shared" si="4"/>
        <v>14.299999999999992</v>
      </c>
      <c r="V28" s="17">
        <f t="shared" si="8"/>
        <v>42</v>
      </c>
    </row>
    <row r="29" spans="3:22">
      <c r="C29" s="5"/>
      <c r="L29" s="13">
        <f t="shared" si="0"/>
        <v>27</v>
      </c>
      <c r="M29" s="13">
        <f t="shared" si="7"/>
        <v>94</v>
      </c>
      <c r="O29" s="5">
        <f t="shared" si="1"/>
        <v>40</v>
      </c>
      <c r="P29" s="5">
        <f t="shared" si="2"/>
        <v>70</v>
      </c>
      <c r="R29" s="16">
        <f t="shared" si="3"/>
        <v>11.399999999999991</v>
      </c>
      <c r="S29" s="17">
        <v>26</v>
      </c>
      <c r="U29" s="16">
        <f t="shared" si="4"/>
        <v>14.399999999999991</v>
      </c>
      <c r="V29" s="17">
        <f t="shared" si="8"/>
        <v>40</v>
      </c>
    </row>
    <row r="30" spans="3:22">
      <c r="C30" s="5"/>
      <c r="L30" s="13">
        <f t="shared" si="0"/>
        <v>28</v>
      </c>
      <c r="M30" s="13">
        <f t="shared" si="7"/>
        <v>96</v>
      </c>
      <c r="O30" s="5">
        <f t="shared" si="1"/>
        <v>41</v>
      </c>
      <c r="P30" s="5">
        <f t="shared" si="2"/>
        <v>72</v>
      </c>
      <c r="R30" s="16">
        <f t="shared" si="3"/>
        <v>11.499999999999991</v>
      </c>
      <c r="S30" s="17">
        <v>24</v>
      </c>
      <c r="U30" s="16">
        <f t="shared" si="4"/>
        <v>14.499999999999991</v>
      </c>
      <c r="V30" s="17">
        <f t="shared" si="8"/>
        <v>38</v>
      </c>
    </row>
    <row r="31" spans="3:22">
      <c r="C31" s="5"/>
      <c r="L31" s="13">
        <f>L30+1</f>
        <v>29</v>
      </c>
      <c r="M31" s="13">
        <f t="shared" si="7"/>
        <v>98</v>
      </c>
      <c r="O31" s="5">
        <f t="shared" si="1"/>
        <v>42</v>
      </c>
      <c r="P31" s="5">
        <f t="shared" si="2"/>
        <v>74</v>
      </c>
      <c r="R31" s="16">
        <f t="shared" si="3"/>
        <v>11.599999999999991</v>
      </c>
      <c r="S31" s="17">
        <v>23</v>
      </c>
      <c r="U31" s="16">
        <f t="shared" si="4"/>
        <v>14.599999999999991</v>
      </c>
      <c r="V31" s="17">
        <f t="shared" si="8"/>
        <v>36</v>
      </c>
    </row>
    <row r="32" spans="3:22">
      <c r="C32" s="5"/>
      <c r="L32" s="13">
        <f t="shared" si="0"/>
        <v>30</v>
      </c>
      <c r="M32" s="13">
        <f t="shared" si="7"/>
        <v>100</v>
      </c>
      <c r="O32" s="5">
        <f t="shared" si="1"/>
        <v>43</v>
      </c>
      <c r="P32" s="5">
        <f t="shared" si="2"/>
        <v>76</v>
      </c>
      <c r="R32" s="16">
        <f t="shared" si="3"/>
        <v>11.69999999999999</v>
      </c>
      <c r="S32" s="17">
        <v>22</v>
      </c>
      <c r="U32" s="16">
        <f t="shared" si="4"/>
        <v>14.69999999999999</v>
      </c>
      <c r="V32" s="17">
        <f t="shared" si="8"/>
        <v>34</v>
      </c>
    </row>
    <row r="33" spans="3:22">
      <c r="C33" s="5"/>
      <c r="O33" s="5">
        <f t="shared" si="1"/>
        <v>44</v>
      </c>
      <c r="P33" s="5">
        <f t="shared" si="2"/>
        <v>78</v>
      </c>
      <c r="R33" s="16">
        <f t="shared" si="3"/>
        <v>11.79999999999999</v>
      </c>
      <c r="S33" s="17">
        <v>20</v>
      </c>
      <c r="U33" s="16">
        <f t="shared" si="4"/>
        <v>14.79999999999999</v>
      </c>
      <c r="V33" s="17">
        <f t="shared" si="8"/>
        <v>32</v>
      </c>
    </row>
    <row r="34" spans="3:22">
      <c r="C34" s="5"/>
      <c r="O34" s="5">
        <f t="shared" si="1"/>
        <v>45</v>
      </c>
      <c r="P34" s="5">
        <f t="shared" si="2"/>
        <v>80</v>
      </c>
      <c r="R34" s="16">
        <f t="shared" si="3"/>
        <v>11.89999999999999</v>
      </c>
      <c r="S34" s="17">
        <v>19</v>
      </c>
      <c r="U34" s="16">
        <f t="shared" si="4"/>
        <v>14.89999999999999</v>
      </c>
      <c r="V34" s="17">
        <f>V33-1</f>
        <v>31</v>
      </c>
    </row>
    <row r="35" spans="3:22">
      <c r="C35" s="5"/>
      <c r="O35" s="5">
        <f t="shared" si="1"/>
        <v>46</v>
      </c>
      <c r="P35" s="5">
        <f t="shared" si="2"/>
        <v>82</v>
      </c>
      <c r="R35" s="16">
        <f t="shared" si="3"/>
        <v>11.999999999999989</v>
      </c>
      <c r="S35" s="17">
        <v>18</v>
      </c>
      <c r="U35" s="16">
        <f t="shared" si="4"/>
        <v>14.999999999999989</v>
      </c>
      <c r="V35" s="17">
        <f t="shared" ref="V35:V45" si="9">V34-1</f>
        <v>30</v>
      </c>
    </row>
    <row r="36" spans="3:22">
      <c r="C36" s="5"/>
      <c r="O36" s="5">
        <f>O35+1</f>
        <v>47</v>
      </c>
      <c r="P36" s="5">
        <f t="shared" si="2"/>
        <v>84</v>
      </c>
      <c r="U36" s="16">
        <f t="shared" si="4"/>
        <v>15.099999999999989</v>
      </c>
      <c r="V36" s="17">
        <f t="shared" si="9"/>
        <v>29</v>
      </c>
    </row>
    <row r="37" spans="3:22">
      <c r="O37" s="5">
        <f t="shared" si="1"/>
        <v>48</v>
      </c>
      <c r="P37" s="5">
        <f t="shared" si="2"/>
        <v>86</v>
      </c>
      <c r="U37" s="16">
        <f t="shared" si="4"/>
        <v>15.199999999999989</v>
      </c>
      <c r="V37" s="17">
        <f t="shared" si="9"/>
        <v>28</v>
      </c>
    </row>
    <row r="38" spans="3:22">
      <c r="O38" s="5">
        <f t="shared" si="1"/>
        <v>49</v>
      </c>
      <c r="P38" s="5">
        <f t="shared" si="2"/>
        <v>88</v>
      </c>
      <c r="U38" s="16">
        <f t="shared" si="4"/>
        <v>15.299999999999988</v>
      </c>
      <c r="V38" s="17">
        <f t="shared" si="9"/>
        <v>27</v>
      </c>
    </row>
    <row r="39" spans="3:22">
      <c r="O39" s="5">
        <f t="shared" si="1"/>
        <v>50</v>
      </c>
      <c r="P39" s="5">
        <f t="shared" si="2"/>
        <v>90</v>
      </c>
      <c r="U39" s="16">
        <f t="shared" si="4"/>
        <v>15.399999999999988</v>
      </c>
      <c r="V39" s="17">
        <f t="shared" si="9"/>
        <v>26</v>
      </c>
    </row>
    <row r="40" spans="3:22">
      <c r="O40" s="5">
        <f t="shared" si="1"/>
        <v>51</v>
      </c>
      <c r="P40" s="5">
        <f t="shared" si="2"/>
        <v>92</v>
      </c>
      <c r="U40" s="16">
        <v>15.6</v>
      </c>
      <c r="V40" s="17">
        <f t="shared" si="9"/>
        <v>25</v>
      </c>
    </row>
    <row r="41" spans="3:22">
      <c r="O41" s="5">
        <f t="shared" si="1"/>
        <v>52</v>
      </c>
      <c r="P41" s="5">
        <f t="shared" si="2"/>
        <v>94</v>
      </c>
      <c r="U41" s="16">
        <v>15.8</v>
      </c>
      <c r="V41" s="17">
        <f t="shared" si="9"/>
        <v>24</v>
      </c>
    </row>
    <row r="42" spans="3:22">
      <c r="O42" s="5">
        <f t="shared" si="1"/>
        <v>53</v>
      </c>
      <c r="P42" s="5">
        <f t="shared" si="2"/>
        <v>96</v>
      </c>
      <c r="U42" s="16">
        <f>U41+0.2</f>
        <v>16</v>
      </c>
      <c r="V42" s="17">
        <f t="shared" si="9"/>
        <v>23</v>
      </c>
    </row>
    <row r="43" spans="3:22">
      <c r="O43" s="5">
        <f t="shared" si="1"/>
        <v>54</v>
      </c>
      <c r="P43" s="5">
        <f t="shared" si="2"/>
        <v>98</v>
      </c>
      <c r="U43" s="16">
        <f t="shared" ref="U43:U44" si="10">U42+0.2</f>
        <v>16.2</v>
      </c>
      <c r="V43" s="17">
        <f t="shared" si="9"/>
        <v>22</v>
      </c>
    </row>
    <row r="44" spans="3:22">
      <c r="O44" s="5">
        <f t="shared" si="1"/>
        <v>55</v>
      </c>
      <c r="P44" s="5">
        <f t="shared" si="2"/>
        <v>100</v>
      </c>
      <c r="U44" s="16">
        <f t="shared" si="10"/>
        <v>16.399999999999999</v>
      </c>
      <c r="V44" s="17">
        <f t="shared" si="9"/>
        <v>21</v>
      </c>
    </row>
    <row r="45" spans="3:22">
      <c r="U45" s="16">
        <v>16.7</v>
      </c>
      <c r="V45" s="17">
        <f t="shared" si="9"/>
        <v>20</v>
      </c>
    </row>
    <row r="46" spans="3:22">
      <c r="U46" s="14"/>
    </row>
  </sheetData>
  <mergeCells count="4">
    <mergeCell ref="L1:M1"/>
    <mergeCell ref="O1:P1"/>
    <mergeCell ref="R1:S1"/>
    <mergeCell ref="U1:V1"/>
  </mergeCells>
  <pageMargins left="0.7" right="0.7" top="0.75" bottom="0.75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>
      <selection activeCell="B4" sqref="B4:AE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категория</vt:lpstr>
      <vt:lpstr>пол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Zubkovan</dc:creator>
  <cp:lastModifiedBy>pvm</cp:lastModifiedBy>
  <dcterms:created xsi:type="dcterms:W3CDTF">2018-06-19T18:08:28Z</dcterms:created>
  <dcterms:modified xsi:type="dcterms:W3CDTF">2018-06-21T17:04:28Z</dcterms:modified>
</cp:coreProperties>
</file>