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81" yWindow="65401" windowWidth="15075" windowHeight="11220" activeTab="0"/>
  </bookViews>
  <sheets>
    <sheet name="Металлосвязь" sheetId="1" r:id="rId1"/>
  </sheets>
  <definedNames>
    <definedName name="Z_02875397_4A97_4F6E_8A23_9EBD9833F8C7_.wvu.FilterData" localSheetId="0" hidden="1">'Металлосвязь'!$A$8:$K$21</definedName>
    <definedName name="Z_5D7C6FE0_CB53_458E_9FAB_39D2BEF08831_.wvu.FilterData" localSheetId="0" hidden="1">'Металлосвязь'!$A$8:$K$21</definedName>
    <definedName name="Z_D3AB825B_B4FA_4BC7_ACE5_808E8C11BFBC_.wvu.FilterData" localSheetId="0" hidden="1">'Металлосвязь'!$A$8:$K$21</definedName>
    <definedName name="Z_D6C93CA3_41FB_4CD2_A3F8_44F7FBFBBAFF_.wvu.FilterData" localSheetId="0" hidden="1">'Металлосвязь'!$A$8:$K$21</definedName>
    <definedName name="Z_FCBF070E_C359_4C7C_BF91_E7AA8ACCA5BE_.wvu.FilterData" localSheetId="0" hidden="1">'Металлосвязь'!$A$8:$K$21</definedName>
    <definedName name="_xlnm.Print_Titles" localSheetId="0">'Металлосвязь'!$54:$55</definedName>
    <definedName name="_xlnm.Print_Area" localSheetId="0">'Металлосвязь'!$A$1:$K$133</definedName>
  </definedNames>
  <calcPr fullCalcOnLoad="1"/>
</workbook>
</file>

<file path=xl/comments1.xml><?xml version="1.0" encoding="utf-8"?>
<comments xmlns="http://schemas.openxmlformats.org/spreadsheetml/2006/main">
  <authors>
    <author>hobbit</author>
    <author>Николаев Андрей Владимирович</author>
  </authors>
  <commentList>
    <comment ref="N131" authorId="0">
      <text>
        <r>
          <rPr>
            <b/>
            <sz val="8"/>
            <rFont val="Tahoma"/>
            <family val="2"/>
          </rPr>
          <t xml:space="preserve">СУММА </t>
        </r>
        <r>
          <rPr>
            <sz val="8"/>
            <rFont val="Tahoma"/>
            <family val="2"/>
          </rPr>
          <t>всех 1300 строк</t>
        </r>
        <r>
          <rPr>
            <sz val="8"/>
            <rFont val="Tahoma"/>
            <family val="2"/>
          </rPr>
          <t xml:space="preserve">
</t>
        </r>
      </text>
    </comment>
    <comment ref="M139" authorId="0">
      <text>
        <r>
          <rPr>
            <sz val="8"/>
            <rFont val="Tahoma"/>
            <family val="2"/>
          </rPr>
          <t>Сумма 50 строк</t>
        </r>
      </text>
    </comment>
    <comment ref="M53" authorId="1">
      <text>
        <r>
          <rPr>
            <b/>
            <sz val="9"/>
            <rFont val="Tahoma"/>
            <family val="2"/>
          </rPr>
          <t>50 строк брака</t>
        </r>
      </text>
    </comment>
    <comment ref="M111" authorId="1">
      <text>
        <r>
          <rPr>
            <b/>
            <sz val="9"/>
            <rFont val="Tahoma"/>
            <family val="2"/>
          </rPr>
          <t>50 строк брака</t>
        </r>
      </text>
    </comment>
    <comment ref="M131" authorId="1">
      <text>
        <r>
          <rPr>
            <b/>
            <sz val="9"/>
            <rFont val="Tahoma"/>
            <family val="2"/>
          </rPr>
          <t>50 строк брака</t>
        </r>
      </text>
    </comment>
  </commentList>
</comments>
</file>

<file path=xl/sharedStrings.xml><?xml version="1.0" encoding="utf-8"?>
<sst xmlns="http://schemas.openxmlformats.org/spreadsheetml/2006/main" count="139" uniqueCount="103">
  <si>
    <t>Дата:</t>
  </si>
  <si>
    <t>ПРОТОКОЛ №</t>
  </si>
  <si>
    <t>№№ п/п</t>
  </si>
  <si>
    <t>Заключение</t>
  </si>
  <si>
    <t>(продолжение)</t>
  </si>
  <si>
    <t>Заказчик:</t>
  </si>
  <si>
    <t>Адрес:</t>
  </si>
  <si>
    <t>Климатические условия при проведении измерений</t>
  </si>
  <si>
    <t>Цель измерений (испытаний):</t>
  </si>
  <si>
    <t>(приемосдаточные, сличительные, контрольные испытания, эксплуатационные, для целей сертификации)</t>
  </si>
  <si>
    <t>Нормативные и технические документы, на соответствие которых проведены измерения(испытания)</t>
  </si>
  <si>
    <t>проверки наличия цепи между заземлителями и заземленными элементами электрооборудования</t>
  </si>
  <si>
    <t>№ п/п</t>
  </si>
  <si>
    <t>Заводской №</t>
  </si>
  <si>
    <t>Метрологические характеристики</t>
  </si>
  <si>
    <t>Дата поверки</t>
  </si>
  <si>
    <t>Орган государственной метрологической службы, проводивший поверку</t>
  </si>
  <si>
    <t>Диапазон измерения</t>
  </si>
  <si>
    <t>Класс точности</t>
  </si>
  <si>
    <t>Последняя</t>
  </si>
  <si>
    <t>0,01-200Ом</t>
  </si>
  <si>
    <t>Месторасположения и наименование электрооборудования</t>
  </si>
  <si>
    <t>Количество проверяемых элементов</t>
  </si>
  <si>
    <t>Rперех измеренное, Ом</t>
  </si>
  <si>
    <t>1. Результаты измерений:</t>
  </si>
  <si>
    <t xml:space="preserve"> 2. Измерения произведены приборами</t>
  </si>
  <si>
    <t>Тип средства измерения</t>
  </si>
  <si>
    <t>эксплуатационные</t>
  </si>
  <si>
    <r>
      <t>R</t>
    </r>
    <r>
      <rPr>
        <b/>
        <sz val="9"/>
        <rFont val="Times New Roman Cyr"/>
        <family val="0"/>
      </rPr>
      <t>перех</t>
    </r>
    <r>
      <rPr>
        <b/>
        <vertAlign val="subscript"/>
        <sz val="9"/>
        <rFont val="Times New Roman Cyr"/>
        <family val="1"/>
      </rPr>
      <t xml:space="preserve"> </t>
    </r>
    <r>
      <rPr>
        <b/>
        <sz val="9"/>
        <rFont val="Times New Roman Cyr"/>
        <family val="1"/>
      </rPr>
      <t>Допустимое, Ом</t>
    </r>
  </si>
  <si>
    <t>Испытание произвели:</t>
  </si>
  <si>
    <t>(</t>
  </si>
  <si>
    <t>)</t>
  </si>
  <si>
    <t>(должность)</t>
  </si>
  <si>
    <t>(подпись)</t>
  </si>
  <si>
    <t>Проверил:</t>
  </si>
  <si>
    <t>MMR-600</t>
  </si>
  <si>
    <t xml:space="preserve">ПРОТОКОЛ № </t>
  </si>
  <si>
    <t>ПТЭЭП(п.28.5)</t>
  </si>
  <si>
    <t>Объект:</t>
  </si>
  <si>
    <r>
      <rPr>
        <b/>
        <sz val="14"/>
        <color indexed="8"/>
        <rFont val="Times New Roman"/>
        <family val="1"/>
      </rPr>
      <t xml:space="preserve">Примечание: </t>
    </r>
    <r>
      <rPr>
        <b/>
        <sz val="12"/>
        <color indexed="8"/>
        <rFont val="Times New Roman"/>
        <family val="1"/>
      </rPr>
      <t>Щит силовой в помещении персонала ФТС (пом128) не имеет маркировки, знака безопасности, не заземлён металлический корпус, имеется возможность отключения нулевого проводника автоматическим выключателем без отключения фазного.</t>
    </r>
  </si>
  <si>
    <r>
      <t xml:space="preserve">№ аттестата </t>
    </r>
    <r>
      <rPr>
        <sz val="7"/>
        <rFont val="Times New Roman"/>
        <family val="1"/>
      </rPr>
      <t>(свидетельства)</t>
    </r>
  </si>
  <si>
    <t>Клемма РЕ заградительного огня 1</t>
  </si>
  <si>
    <t>Клемма РЕ заградительного огня 2</t>
  </si>
  <si>
    <t>Клемма РЕ заградительного огня 3</t>
  </si>
  <si>
    <t>Клемма РЕ заградительного огня 4</t>
  </si>
  <si>
    <t>Клемма РЕ заградительного огня 5</t>
  </si>
  <si>
    <t>Клемма РЕ заградительного огня 6</t>
  </si>
  <si>
    <t>Болтовое соединение (NG3103) №1</t>
  </si>
  <si>
    <t>Болтовое соединение (NG3103) №2</t>
  </si>
  <si>
    <t>Болтовое соединение (NG3103) №3</t>
  </si>
  <si>
    <t>Болтовое соединение (NG3103) №4</t>
  </si>
  <si>
    <t>Болтовое соединение (NG3103) №5</t>
  </si>
  <si>
    <t>Болтовое соединение (NG3103) №6</t>
  </si>
  <si>
    <t>Болтовое соединение (NG3103) №7</t>
  </si>
  <si>
    <t>Болтовое соединение (NG3103) №11</t>
  </si>
  <si>
    <t>Болтовое соединение (NG3103) №12</t>
  </si>
  <si>
    <t>Болтовое соединение (NG3103) №8</t>
  </si>
  <si>
    <t>Болтовое соединение (NG3103) №9</t>
  </si>
  <si>
    <t>Болтовое соединение (NG3103) №10</t>
  </si>
  <si>
    <t>Болтовое соединение (NG3103) №13</t>
  </si>
  <si>
    <t>Болтовое соединение (NG3103) №14</t>
  </si>
  <si>
    <t>3. Проверено   сечение,  целостность  и  прочность  проводников  заземления  и  зануления, переходные контакты их соединений, болтовые соединения проверены на затяжку, сварные - ударом молотка.</t>
  </si>
  <si>
    <t>Температура воздуха:  +30 °С. Влажность воздуха: 27%. Атмосферное давление: 756 мм.рт.ст.</t>
  </si>
  <si>
    <t>Кровля основная</t>
  </si>
  <si>
    <r>
      <rPr>
        <b/>
        <sz val="12"/>
        <rFont val="Times New Roman"/>
        <family val="1"/>
      </rPr>
      <t xml:space="preserve">Ось </t>
    </r>
    <r>
      <rPr>
        <sz val="12"/>
        <rFont val="Times New Roman"/>
        <family val="1"/>
      </rPr>
      <t xml:space="preserve">А </t>
    </r>
    <r>
      <rPr>
        <b/>
        <sz val="12"/>
        <rFont val="Times New Roman"/>
        <family val="1"/>
      </rPr>
      <t>молниеприемной сетки</t>
    </r>
  </si>
  <si>
    <t>Болтовое соединение (NG3103) №15</t>
  </si>
  <si>
    <t>Болтовое соединение (NG3103) №16</t>
  </si>
  <si>
    <t>Болтовое соединение (NG3103) №17</t>
  </si>
  <si>
    <t>Болтовое соединение (NG3103) №18</t>
  </si>
  <si>
    <t>Болтовое соединение (NG3103) №19</t>
  </si>
  <si>
    <t>Болтовое соединение (NG3103) №20</t>
  </si>
  <si>
    <t>Болтовое соединение (NG3103) №21</t>
  </si>
  <si>
    <t>Болтовое соединение (NG3103) №22</t>
  </si>
  <si>
    <t>Болтовое соединение (NG3103) №23</t>
  </si>
  <si>
    <r>
      <rPr>
        <b/>
        <sz val="12"/>
        <rFont val="Times New Roman"/>
        <family val="1"/>
      </rPr>
      <t>Ось Б молниеприемной сетки</t>
    </r>
  </si>
  <si>
    <t>Болтовое соединение (NG3103) №24</t>
  </si>
  <si>
    <t>Болтовое соединение (NG3103) №25</t>
  </si>
  <si>
    <t>Болтовое соединение (NG3103) №26</t>
  </si>
  <si>
    <t>Болтовое соединение (NG3103) №27</t>
  </si>
  <si>
    <t>Болтовое соединение (NG3103) №28</t>
  </si>
  <si>
    <t>Болтовое соединение (NG3103) №29</t>
  </si>
  <si>
    <t>Болтовое соединение (NG3103) №30</t>
  </si>
  <si>
    <t>Болтовое соединение (NG3103) №31</t>
  </si>
  <si>
    <t>Болтовое соединение (NG3103) №32</t>
  </si>
  <si>
    <t>Болтовое соединение (NG3103) №33</t>
  </si>
  <si>
    <t>Болтовое соединение (NG3103) №34</t>
  </si>
  <si>
    <t>Болтовое соединение (NG3103) №35</t>
  </si>
  <si>
    <t>Болтовое соединение (NG3103) №36</t>
  </si>
  <si>
    <t>Болтовое соединение (NG3103) №37</t>
  </si>
  <si>
    <t>Болтовое соединение (NG3103) №38</t>
  </si>
  <si>
    <t>Болтовое соединение (NG3103) №39</t>
  </si>
  <si>
    <t>Болтовое соединение (NG3103) №40</t>
  </si>
  <si>
    <t>Между осями (Б и В)(1-2)</t>
  </si>
  <si>
    <t>Мет.рама сплит.системSA1.1;2.1;3.1;3.2;5.1.5.2</t>
  </si>
  <si>
    <t>Мет.рама сплит.системSA1.2;2.2;4.1;4.2;6.1;6.2;7.1;7.2</t>
  </si>
  <si>
    <t>Мет.корпус Вентилятора ВД2</t>
  </si>
  <si>
    <t>Мет.корпус Вентилятора В3</t>
  </si>
  <si>
    <t>Мет.рама сплит.системSA8, 9,10,11</t>
  </si>
  <si>
    <t>Мет.корпус Вентилятора ПО1</t>
  </si>
  <si>
    <t>Вертикальный молниеприёмник 1</t>
  </si>
  <si>
    <t>Вертикальный молниеприёмник 2</t>
  </si>
  <si>
    <t>∞</t>
  </si>
  <si>
    <t>ЦСМ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</si>
</sst>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800]dddd\,\ mmmm\ dd\,\ yyyy"/>
    <numFmt numFmtId="165" formatCode="&quot;/ &quot;0"/>
    <numFmt numFmtId="166" formatCode="[$-FC19]d\ mmmm\ yyyy\ &quot;г.&quot;"/>
  </numFmts>
  <fonts count="78">
    <font>
      <sz val="12"/>
      <name val="Courier New Cyr"/>
      <family val="0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b/>
      <sz val="12"/>
      <name val="Courier New Cyr"/>
      <family val="3"/>
    </font>
    <font>
      <b/>
      <sz val="12"/>
      <name val="Times New Roman Cyr"/>
      <family val="1"/>
    </font>
    <font>
      <b/>
      <sz val="14"/>
      <name val="Times New Roman"/>
      <family val="1"/>
    </font>
    <font>
      <b/>
      <sz val="10"/>
      <name val="Times New Roman Cyr"/>
      <family val="1"/>
    </font>
    <font>
      <b/>
      <sz val="10"/>
      <name val="Courier New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sz val="10"/>
      <name val="Courier New Cyr"/>
      <family val="3"/>
    </font>
    <font>
      <u val="single"/>
      <sz val="10"/>
      <name val="Times New Roman Cyr"/>
      <family val="0"/>
    </font>
    <font>
      <b/>
      <u val="single"/>
      <sz val="12"/>
      <name val="Times New Roman Cyr"/>
      <family val="0"/>
    </font>
    <font>
      <u val="single"/>
      <sz val="12"/>
      <name val="Times New Roman Cyr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1.5"/>
      <name val="Times New Roman"/>
      <family val="1"/>
    </font>
    <font>
      <sz val="13"/>
      <name val="Times New Roman"/>
      <family val="1"/>
    </font>
    <font>
      <sz val="7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vertAlign val="superscript"/>
      <sz val="12"/>
      <name val="Times New Roman Cyr"/>
      <family val="0"/>
    </font>
    <font>
      <b/>
      <sz val="11"/>
      <name val="Times New Roman Cyr"/>
      <family val="1"/>
    </font>
    <font>
      <b/>
      <sz val="9"/>
      <name val="Times New Roman Cyr"/>
      <family val="1"/>
    </font>
    <font>
      <b/>
      <vertAlign val="subscript"/>
      <sz val="9"/>
      <name val="Times New Roman Cyr"/>
      <family val="1"/>
    </font>
    <font>
      <i/>
      <vertAlign val="superscript"/>
      <sz val="11.5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i/>
      <sz val="8"/>
      <name val="Times New Roman Cyr"/>
      <family val="0"/>
    </font>
    <font>
      <b/>
      <sz val="9"/>
      <name val="Tahoma"/>
      <family val="2"/>
    </font>
    <font>
      <i/>
      <sz val="10"/>
      <name val="Times New Roman Cyr"/>
      <family val="0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2E2E2E"/>
      <name val="Times New Roman"/>
      <family val="1"/>
    </font>
    <font>
      <b/>
      <sz val="12"/>
      <color rgb="FF000000"/>
      <name val="Times New Roman"/>
      <family val="1"/>
    </font>
    <font>
      <b/>
      <sz val="8"/>
      <name val="Courier New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dotted"/>
      <bottom style="dotted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/>
      <bottom style="medium"/>
    </border>
    <border>
      <left style="hair"/>
      <right/>
      <top style="dotted"/>
      <bottom style="dotted"/>
    </border>
    <border>
      <left/>
      <right style="hair"/>
      <top style="dotted"/>
      <bottom style="dotted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thin"/>
      <top/>
      <bottom/>
    </border>
    <border>
      <left/>
      <right style="hair">
        <color rgb="FF000000"/>
      </right>
      <top style="dotted"/>
      <bottom style="dotted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hair"/>
      <right/>
      <top style="medium"/>
      <bottom style="dotted"/>
    </border>
    <border>
      <left/>
      <right style="hair">
        <color rgb="FF000000"/>
      </right>
      <top style="medium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right" shrinkToFit="1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1" xfId="0" applyFont="1" applyBorder="1" applyAlignment="1">
      <alignment horizontal="center" vertical="distributed"/>
    </xf>
    <xf numFmtId="0" fontId="8" fillId="0" borderId="11" xfId="0" applyFont="1" applyBorder="1" applyAlignment="1" applyProtection="1">
      <alignment horizontal="center" vertical="distributed" shrinkToFit="1"/>
      <protection locked="0"/>
    </xf>
    <xf numFmtId="0" fontId="14" fillId="0" borderId="0" xfId="0" applyFont="1" applyBorder="1" applyAlignment="1" applyProtection="1">
      <alignment horizontal="left" shrinkToFi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>
      <alignment vertical="top"/>
    </xf>
    <xf numFmtId="0" fontId="9" fillId="0" borderId="0" xfId="0" applyFont="1" applyAlignment="1">
      <alignment horizontal="right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 horizontal="right" vertical="top"/>
    </xf>
    <xf numFmtId="0" fontId="20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20" fillId="0" borderId="12" xfId="0" applyNumberFormat="1" applyFont="1" applyFill="1" applyBorder="1" applyAlignment="1" applyProtection="1">
      <alignment vertical="top"/>
      <protection/>
    </xf>
    <xf numFmtId="0" fontId="9" fillId="0" borderId="12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vertical="top" shrinkToFit="1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22" fillId="0" borderId="13" xfId="0" applyNumberFormat="1" applyFont="1" applyFill="1" applyBorder="1" applyAlignment="1" applyProtection="1">
      <alignment horizontal="center" vertical="top"/>
      <protection/>
    </xf>
    <xf numFmtId="0" fontId="22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vertical="center" shrinkToFit="1"/>
      <protection/>
    </xf>
    <xf numFmtId="0" fontId="9" fillId="0" borderId="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vertical="center" shrinkToFit="1"/>
      <protection/>
    </xf>
    <xf numFmtId="0" fontId="9" fillId="0" borderId="0" xfId="0" applyNumberFormat="1" applyFont="1" applyFill="1" applyBorder="1" applyAlignment="1" applyProtection="1">
      <alignment horizontal="center" vertical="center" shrinkToFit="1"/>
      <protection/>
    </xf>
    <xf numFmtId="0" fontId="9" fillId="0" borderId="0" xfId="0" applyNumberFormat="1" applyFont="1" applyFill="1" applyBorder="1" applyAlignment="1" applyProtection="1">
      <alignment horizontal="center" shrinkToFit="1"/>
      <protection/>
    </xf>
    <xf numFmtId="0" fontId="24" fillId="0" borderId="0" xfId="0" applyNumberFormat="1" applyFont="1" applyFill="1" applyBorder="1" applyAlignment="1" applyProtection="1">
      <alignment horizontal="center" shrinkToFit="1"/>
      <protection/>
    </xf>
    <xf numFmtId="0" fontId="73" fillId="0" borderId="0" xfId="0" applyFont="1" applyAlignment="1">
      <alignment vertical="center"/>
    </xf>
    <xf numFmtId="0" fontId="73" fillId="33" borderId="0" xfId="0" applyFont="1" applyFill="1" applyAlignment="1">
      <alignment vertical="center"/>
    </xf>
    <xf numFmtId="0" fontId="9" fillId="0" borderId="13" xfId="0" applyNumberFormat="1" applyFont="1" applyFill="1" applyBorder="1" applyAlignment="1" applyProtection="1">
      <alignment horizontal="center" vertical="center" shrinkToFit="1"/>
      <protection/>
    </xf>
    <xf numFmtId="0" fontId="9" fillId="0" borderId="14" xfId="0" applyNumberFormat="1" applyFont="1" applyFill="1" applyBorder="1" applyAlignment="1" applyProtection="1">
      <alignment horizontal="center" vertical="center" shrinkToFit="1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2" fillId="0" borderId="12" xfId="0" applyFont="1" applyBorder="1" applyAlignment="1">
      <alignment horizontal="right" vertical="top"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9" fillId="0" borderId="15" xfId="0" applyNumberFormat="1" applyFont="1" applyFill="1" applyBorder="1" applyAlignment="1" applyProtection="1">
      <alignment vertical="center" wrapText="1"/>
      <protection/>
    </xf>
    <xf numFmtId="0" fontId="4" fillId="0" borderId="11" xfId="0" applyFont="1" applyBorder="1" applyAlignment="1">
      <alignment horizontal="center" vertical="center" wrapText="1" shrinkToFit="1"/>
    </xf>
    <xf numFmtId="0" fontId="13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164" fontId="19" fillId="0" borderId="0" xfId="0" applyNumberFormat="1" applyFont="1" applyBorder="1" applyAlignment="1">
      <alignment vertical="top" wrapText="1" shrinkToFit="1"/>
    </xf>
    <xf numFmtId="0" fontId="28" fillId="0" borderId="11" xfId="0" applyFont="1" applyBorder="1" applyAlignment="1">
      <alignment horizontal="center" vertical="center" wrapText="1" shrinkToFit="1"/>
    </xf>
    <xf numFmtId="0" fontId="26" fillId="0" borderId="0" xfId="0" applyFont="1" applyBorder="1" applyAlignment="1">
      <alignment horizontal="center" vertical="top"/>
    </xf>
    <xf numFmtId="0" fontId="26" fillId="0" borderId="0" xfId="0" applyFont="1" applyBorder="1" applyAlignment="1" applyProtection="1">
      <alignment horizontal="center" vertical="top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8" fillId="0" borderId="0" xfId="0" applyFont="1" applyBorder="1" applyAlignment="1">
      <alignment vertical="top" wrapText="1" shrinkToFit="1"/>
    </xf>
    <xf numFmtId="0" fontId="31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 horizontal="center" vertical="top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10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32" fillId="0" borderId="0" xfId="0" applyFont="1" applyBorder="1" applyAlignment="1">
      <alignment shrinkToFit="1"/>
    </xf>
    <xf numFmtId="0" fontId="14" fillId="0" borderId="0" xfId="0" applyFont="1" applyBorder="1" applyAlignment="1" applyProtection="1">
      <alignment shrinkToFit="1"/>
      <protection locked="0"/>
    </xf>
    <xf numFmtId="0" fontId="3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NumberFormat="1" applyFont="1" applyFill="1" applyBorder="1" applyAlignment="1" applyProtection="1">
      <alignment horizontal="center" vertical="center" shrinkToFit="1"/>
      <protection/>
    </xf>
    <xf numFmtId="0" fontId="35" fillId="0" borderId="0" xfId="0" applyFont="1" applyBorder="1" applyAlignment="1">
      <alignment/>
    </xf>
    <xf numFmtId="0" fontId="0" fillId="0" borderId="17" xfId="0" applyBorder="1" applyAlignment="1">
      <alignment/>
    </xf>
    <xf numFmtId="0" fontId="8" fillId="0" borderId="17" xfId="0" applyFont="1" applyBorder="1" applyAlignment="1">
      <alignment horizontal="right"/>
    </xf>
    <xf numFmtId="0" fontId="5" fillId="0" borderId="17" xfId="0" applyFont="1" applyBorder="1" applyAlignment="1" applyProtection="1">
      <alignment horizontal="left"/>
      <protection/>
    </xf>
    <xf numFmtId="165" fontId="5" fillId="0" borderId="17" xfId="0" applyNumberFormat="1" applyFont="1" applyBorder="1" applyAlignment="1">
      <alignment horizontal="left"/>
    </xf>
    <xf numFmtId="0" fontId="12" fillId="0" borderId="17" xfId="0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 horizontal="center" shrinkToFit="1"/>
      <protection locked="0"/>
    </xf>
    <xf numFmtId="0" fontId="36" fillId="0" borderId="0" xfId="0" applyNumberFormat="1" applyFont="1" applyAlignment="1">
      <alignment horizontal="left" shrinkToFit="1"/>
    </xf>
    <xf numFmtId="0" fontId="5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9" fillId="0" borderId="15" xfId="0" applyNumberFormat="1" applyFont="1" applyFill="1" applyBorder="1" applyAlignment="1" applyProtection="1">
      <alignment horizontal="center" shrinkToFit="1"/>
      <protection/>
    </xf>
    <xf numFmtId="0" fontId="22" fillId="0" borderId="15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2" fontId="9" fillId="0" borderId="10" xfId="0" applyNumberFormat="1" applyFont="1" applyBorder="1" applyAlignment="1" applyProtection="1">
      <alignment horizontal="center" shrinkToFit="1"/>
      <protection locked="0"/>
    </xf>
    <xf numFmtId="0" fontId="33" fillId="0" borderId="0" xfId="0" applyFont="1" applyBorder="1" applyAlignment="1">
      <alignment horizontal="center" vertical="top"/>
    </xf>
    <xf numFmtId="0" fontId="74" fillId="34" borderId="0" xfId="0" applyFont="1" applyFill="1" applyBorder="1" applyAlignment="1">
      <alignment vertical="center" shrinkToFit="1"/>
    </xf>
    <xf numFmtId="0" fontId="6" fillId="0" borderId="0" xfId="0" applyFont="1" applyBorder="1" applyAlignment="1">
      <alignment/>
    </xf>
    <xf numFmtId="0" fontId="74" fillId="34" borderId="0" xfId="0" applyFont="1" applyFill="1" applyBorder="1" applyAlignment="1">
      <alignment vertical="center" shrinkToFit="1"/>
    </xf>
    <xf numFmtId="0" fontId="74" fillId="34" borderId="0" xfId="0" applyFont="1" applyFill="1" applyBorder="1" applyAlignment="1">
      <alignment vertical="center" shrinkToFi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24" fillId="0" borderId="0" xfId="0" applyNumberFormat="1" applyFont="1" applyFill="1" applyBorder="1" applyAlignment="1" applyProtection="1">
      <alignment vertical="top"/>
      <protection/>
    </xf>
    <xf numFmtId="0" fontId="9" fillId="0" borderId="10" xfId="0" applyFont="1" applyBorder="1" applyAlignment="1" applyProtection="1">
      <alignment horizontal="center" shrinkToFit="1"/>
      <protection locked="0"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shrinkToFit="1"/>
      <protection locked="0"/>
    </xf>
    <xf numFmtId="0" fontId="9" fillId="0" borderId="18" xfId="0" applyFont="1" applyBorder="1" applyAlignment="1">
      <alignment horizontal="left" shrinkToFit="1"/>
    </xf>
    <xf numFmtId="0" fontId="9" fillId="0" borderId="19" xfId="0" applyFont="1" applyBorder="1" applyAlignment="1" applyProtection="1">
      <alignment horizontal="center" shrinkToFit="1"/>
      <protection locked="0"/>
    </xf>
    <xf numFmtId="0" fontId="9" fillId="0" borderId="20" xfId="0" applyFont="1" applyBorder="1" applyAlignment="1" applyProtection="1">
      <alignment horizontal="center" shrinkToFit="1"/>
      <protection locked="0"/>
    </xf>
    <xf numFmtId="0" fontId="9" fillId="0" borderId="21" xfId="0" applyFont="1" applyBorder="1" applyAlignment="1" applyProtection="1">
      <alignment horizontal="center" shrinkToFit="1"/>
      <protection locked="0"/>
    </xf>
    <xf numFmtId="0" fontId="73" fillId="0" borderId="0" xfId="0" applyFont="1" applyAlignment="1">
      <alignment horizontal="left" vertical="top" wrapText="1"/>
    </xf>
    <xf numFmtId="0" fontId="73" fillId="0" borderId="22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shrinkToFit="1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0" xfId="0" applyFont="1" applyBorder="1" applyAlignment="1" applyProtection="1">
      <alignment horizontal="center" shrinkToFit="1"/>
      <protection locked="0"/>
    </xf>
    <xf numFmtId="0" fontId="31" fillId="0" borderId="24" xfId="0" applyFont="1" applyBorder="1" applyAlignment="1">
      <alignment horizontal="center" vertical="top"/>
    </xf>
    <xf numFmtId="0" fontId="31" fillId="0" borderId="24" xfId="0" applyFont="1" applyBorder="1" applyAlignment="1">
      <alignment horizontal="center"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74" fillId="34" borderId="0" xfId="0" applyFont="1" applyFill="1" applyBorder="1" applyAlignment="1">
      <alignment vertical="center" shrinkToFit="1"/>
    </xf>
    <xf numFmtId="0" fontId="9" fillId="0" borderId="23" xfId="0" applyFont="1" applyBorder="1" applyAlignment="1">
      <alignment horizontal="left"/>
    </xf>
    <xf numFmtId="0" fontId="18" fillId="0" borderId="0" xfId="0" applyFont="1" applyBorder="1" applyAlignment="1">
      <alignment horizontal="left" vertical="top" wrapText="1" shrinkToFit="1"/>
    </xf>
    <xf numFmtId="164" fontId="19" fillId="35" borderId="12" xfId="0" applyNumberFormat="1" applyFont="1" applyFill="1" applyBorder="1" applyAlignment="1">
      <alignment horizontal="center" vertical="top" wrapText="1" shrinkToFit="1"/>
    </xf>
    <xf numFmtId="0" fontId="25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9" fillId="0" borderId="13" xfId="0" applyNumberFormat="1" applyFont="1" applyFill="1" applyBorder="1" applyAlignment="1" applyProtection="1">
      <alignment horizontal="center" vertical="center" shrinkToFit="1"/>
      <protection/>
    </xf>
    <xf numFmtId="14" fontId="9" fillId="0" borderId="16" xfId="0" applyNumberFormat="1" applyFont="1" applyFill="1" applyBorder="1" applyAlignment="1" applyProtection="1">
      <alignment horizontal="center" vertical="center" shrinkToFit="1"/>
      <protection/>
    </xf>
    <xf numFmtId="14" fontId="9" fillId="0" borderId="14" xfId="0" applyNumberFormat="1" applyFont="1" applyFill="1" applyBorder="1" applyAlignment="1" applyProtection="1">
      <alignment horizontal="center" vertical="center" shrinkToFit="1"/>
      <protection/>
    </xf>
    <xf numFmtId="0" fontId="9" fillId="0" borderId="16" xfId="0" applyNumberFormat="1" applyFont="1" applyFill="1" applyBorder="1" applyAlignment="1" applyProtection="1">
      <alignment horizontal="center" vertical="center" shrinkToFit="1"/>
      <protection/>
    </xf>
    <xf numFmtId="0" fontId="9" fillId="0" borderId="14" xfId="0" applyNumberFormat="1" applyFont="1" applyFill="1" applyBorder="1" applyAlignment="1" applyProtection="1">
      <alignment horizontal="center" vertical="center" shrinkToFi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 vertical="top"/>
      <protection/>
    </xf>
    <xf numFmtId="0" fontId="9" fillId="0" borderId="13" xfId="0" applyNumberFormat="1" applyFont="1" applyFill="1" applyBorder="1" applyAlignment="1" applyProtection="1">
      <alignment horizontal="center" vertical="top"/>
      <protection/>
    </xf>
    <xf numFmtId="0" fontId="8" fillId="0" borderId="11" xfId="0" applyFont="1" applyBorder="1" applyAlignment="1" applyProtection="1">
      <alignment horizontal="center" vertical="distributed" shrinkToFit="1"/>
      <protection locked="0"/>
    </xf>
    <xf numFmtId="0" fontId="8" fillId="0" borderId="11" xfId="0" applyFont="1" applyBorder="1" applyAlignment="1" applyProtection="1" quotePrefix="1">
      <alignment horizontal="center" vertical="distributed" shrinkToFit="1"/>
      <protection locked="0"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25" xfId="0" applyFont="1" applyBorder="1" applyAlignment="1">
      <alignment horizontal="center" vertical="center" wrapText="1" shrinkToFit="1"/>
    </xf>
    <xf numFmtId="0" fontId="27" fillId="0" borderId="26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 wrapText="1" shrinkToFit="1"/>
    </xf>
    <xf numFmtId="0" fontId="75" fillId="0" borderId="0" xfId="0" applyFont="1" applyAlignment="1">
      <alignment horizontal="center" vertical="center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0" fontId="8" fillId="0" borderId="27" xfId="0" applyFont="1" applyBorder="1" applyAlignment="1" applyProtection="1">
      <alignment horizontal="center" vertical="center" shrinkToFit="1"/>
      <protection locked="0"/>
    </xf>
    <xf numFmtId="0" fontId="8" fillId="0" borderId="26" xfId="0" applyFont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0" fillId="0" borderId="0" xfId="0" applyNumberFormat="1" applyFont="1" applyFill="1" applyBorder="1" applyAlignment="1" applyProtection="1">
      <alignment horizontal="right" vertical="top" shrinkToFit="1"/>
      <protection/>
    </xf>
    <xf numFmtId="0" fontId="9" fillId="0" borderId="12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righ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76" fillId="3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3" fillId="0" borderId="0" xfId="0" applyFont="1" applyBorder="1" applyAlignment="1" applyProtection="1">
      <alignment horizontal="left" vertical="top" wrapText="1" indent="1"/>
      <protection locked="0"/>
    </xf>
    <xf numFmtId="2" fontId="9" fillId="0" borderId="10" xfId="0" applyNumberFormat="1" applyFont="1" applyBorder="1" applyAlignment="1" applyProtection="1">
      <alignment horizontal="center" shrinkToFi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2"/>
  <sheetViews>
    <sheetView showGridLines="0" showZeros="0" tabSelected="1" view="pageBreakPreview" zoomScale="85" zoomScaleNormal="90" zoomScaleSheetLayoutView="85" zoomScalePageLayoutView="0" workbookViewId="0" topLeftCell="A1">
      <selection activeCell="F9" sqref="F9"/>
    </sheetView>
  </sheetViews>
  <sheetFormatPr defaultColWidth="4.59765625" defaultRowHeight="15"/>
  <cols>
    <col min="1" max="1" width="4.69921875" style="0" customWidth="1"/>
    <col min="2" max="3" width="14.09765625" style="0" customWidth="1"/>
    <col min="4" max="4" width="5.296875" style="0" customWidth="1"/>
    <col min="5" max="5" width="5.19921875" style="0" customWidth="1"/>
    <col min="6" max="7" width="2.59765625" style="0" customWidth="1"/>
    <col min="8" max="9" width="7.69921875" style="0" customWidth="1"/>
    <col min="10" max="10" width="4.19921875" style="0" customWidth="1"/>
    <col min="11" max="11" width="4.5" style="0" customWidth="1"/>
    <col min="12" max="13" width="4.59765625" style="0" customWidth="1"/>
    <col min="14" max="14" width="8.8984375" style="0" bestFit="1" customWidth="1"/>
  </cols>
  <sheetData>
    <row r="1" spans="1:11" s="18" customFormat="1" ht="16.5" customHeight="1">
      <c r="A1" s="16"/>
      <c r="B1" s="1"/>
      <c r="C1" s="1"/>
      <c r="E1" s="17" t="s">
        <v>5</v>
      </c>
      <c r="F1" s="115"/>
      <c r="G1" s="115"/>
      <c r="H1" s="115"/>
      <c r="I1" s="115"/>
      <c r="J1" s="115"/>
      <c r="K1" s="115"/>
    </row>
    <row r="2" spans="1:11" s="18" customFormat="1" ht="16.5" customHeight="1">
      <c r="A2" s="16"/>
      <c r="B2" s="1"/>
      <c r="C2" s="1"/>
      <c r="E2" s="19"/>
      <c r="F2" s="115"/>
      <c r="G2" s="115"/>
      <c r="H2" s="115"/>
      <c r="I2" s="115"/>
      <c r="J2" s="115"/>
      <c r="K2" s="115"/>
    </row>
    <row r="3" spans="1:12" s="18" customFormat="1" ht="16.5" customHeight="1">
      <c r="A3" s="16"/>
      <c r="B3" s="1"/>
      <c r="C3" s="1"/>
      <c r="E3" s="17" t="s">
        <v>38</v>
      </c>
      <c r="F3" s="115"/>
      <c r="G3" s="115"/>
      <c r="H3" s="115"/>
      <c r="I3" s="115"/>
      <c r="J3" s="115"/>
      <c r="K3" s="115"/>
      <c r="L3" s="54"/>
    </row>
    <row r="4" spans="1:12" s="18" customFormat="1" ht="16.5" customHeight="1">
      <c r="A4" s="16"/>
      <c r="B4" s="2"/>
      <c r="C4" s="2"/>
      <c r="E4" s="19"/>
      <c r="F4" s="115"/>
      <c r="G4" s="115"/>
      <c r="H4" s="115"/>
      <c r="I4" s="115"/>
      <c r="J4" s="115"/>
      <c r="K4" s="115"/>
      <c r="L4" s="54"/>
    </row>
    <row r="5" spans="1:11" s="18" customFormat="1" ht="16.5" customHeight="1">
      <c r="A5" s="16"/>
      <c r="B5" s="20"/>
      <c r="C5" s="20"/>
      <c r="E5" s="21" t="s">
        <v>6</v>
      </c>
      <c r="F5" s="115"/>
      <c r="G5" s="115"/>
      <c r="H5" s="115"/>
      <c r="I5" s="115"/>
      <c r="J5" s="115"/>
      <c r="K5" s="115"/>
    </row>
    <row r="6" spans="1:11" s="18" customFormat="1" ht="16.5" customHeight="1">
      <c r="A6" s="16"/>
      <c r="B6" s="20"/>
      <c r="C6" s="20"/>
      <c r="E6" s="17"/>
      <c r="F6" s="115"/>
      <c r="G6" s="115"/>
      <c r="H6" s="115"/>
      <c r="I6" s="115"/>
      <c r="J6" s="115"/>
      <c r="K6" s="115"/>
    </row>
    <row r="7" spans="1:12" s="18" customFormat="1" ht="16.5" customHeight="1">
      <c r="A7" s="16"/>
      <c r="B7" s="20"/>
      <c r="C7" s="20"/>
      <c r="E7" s="17" t="s">
        <v>0</v>
      </c>
      <c r="F7" s="116">
        <v>43237</v>
      </c>
      <c r="G7" s="116"/>
      <c r="H7" s="116"/>
      <c r="I7" s="116"/>
      <c r="J7" s="116"/>
      <c r="K7" s="116"/>
      <c r="L7" s="49"/>
    </row>
    <row r="8" spans="1:11" ht="9.75" customHeight="1">
      <c r="A8" s="1"/>
      <c r="B8" s="2"/>
      <c r="C8" s="2"/>
      <c r="D8" s="3"/>
      <c r="E8" s="3"/>
      <c r="F8" s="4"/>
      <c r="G8" s="4"/>
      <c r="H8" s="4"/>
      <c r="I8" s="4"/>
      <c r="J8" s="4"/>
      <c r="K8" s="4"/>
    </row>
    <row r="9" spans="1:8" ht="20.25" customHeight="1">
      <c r="A9" s="1"/>
      <c r="C9" s="144" t="s">
        <v>36</v>
      </c>
      <c r="D9" s="144"/>
      <c r="E9" s="144"/>
      <c r="F9" s="79">
        <v>20</v>
      </c>
      <c r="G9" s="80"/>
      <c r="H9" s="80"/>
    </row>
    <row r="10" spans="1:11" ht="18.75" customHeight="1">
      <c r="A10" s="136" t="s">
        <v>11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</row>
    <row r="11" s="22" customFormat="1" ht="15" customHeight="1">
      <c r="D11" s="23" t="s">
        <v>7</v>
      </c>
    </row>
    <row r="12" spans="1:19" s="22" customFormat="1" ht="16.5" customHeight="1">
      <c r="A12" s="140" t="s">
        <v>62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24"/>
      <c r="M12" s="24"/>
      <c r="N12" s="24"/>
      <c r="O12" s="24"/>
      <c r="P12" s="24"/>
      <c r="Q12" s="24"/>
      <c r="R12" s="24"/>
      <c r="S12" s="24"/>
    </row>
    <row r="13" spans="1:18" s="22" customFormat="1" ht="16.5" customHeight="1">
      <c r="A13" s="41" t="s">
        <v>8</v>
      </c>
      <c r="C13" s="25"/>
      <c r="D13" s="42" t="s">
        <v>27</v>
      </c>
      <c r="E13" s="25"/>
      <c r="F13" s="26"/>
      <c r="G13" s="26"/>
      <c r="H13" s="26"/>
      <c r="I13" s="26"/>
      <c r="J13" s="26"/>
      <c r="K13" s="26"/>
      <c r="L13" s="24"/>
      <c r="M13" s="24"/>
      <c r="N13" s="24"/>
      <c r="O13" s="24"/>
      <c r="P13" s="24"/>
      <c r="Q13" s="24"/>
      <c r="R13" s="24"/>
    </row>
    <row r="14" spans="1:19" s="22" customFormat="1" ht="16.5" customHeight="1" hidden="1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</row>
    <row r="15" spans="1:19" s="22" customFormat="1" ht="12" customHeight="1">
      <c r="A15" s="141" t="s">
        <v>9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27"/>
      <c r="M15" s="27"/>
      <c r="N15" s="27"/>
      <c r="O15" s="27"/>
      <c r="P15" s="27"/>
      <c r="Q15" s="27"/>
      <c r="R15" s="27"/>
      <c r="S15" s="27"/>
    </row>
    <row r="16" spans="1:21" s="22" customFormat="1" ht="15.75">
      <c r="A16" s="24" t="s">
        <v>10</v>
      </c>
      <c r="O16" s="113"/>
      <c r="P16" s="113"/>
      <c r="Q16" s="88"/>
      <c r="R16" s="88"/>
      <c r="S16" s="88"/>
      <c r="T16" s="88"/>
      <c r="U16" s="88"/>
    </row>
    <row r="17" spans="1:21" s="18" customFormat="1" ht="15" customHeight="1">
      <c r="A17" s="142" t="s">
        <v>37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24"/>
      <c r="M17" s="24"/>
      <c r="N17" s="24"/>
      <c r="O17" s="113"/>
      <c r="P17" s="113"/>
      <c r="Q17" s="88"/>
      <c r="R17" s="88"/>
      <c r="S17" s="88"/>
      <c r="T17" s="88"/>
      <c r="U17" s="88"/>
    </row>
    <row r="18" spans="1:21" ht="15.75" customHeight="1" thickBot="1">
      <c r="A18" s="19" t="s">
        <v>24</v>
      </c>
      <c r="L18" s="48"/>
      <c r="M18" s="48"/>
      <c r="N18" s="48"/>
      <c r="O18" s="113"/>
      <c r="P18" s="113"/>
      <c r="Q18" s="88"/>
      <c r="R18" s="88"/>
      <c r="S18" s="88"/>
      <c r="T18" s="88"/>
      <c r="U18" s="88"/>
    </row>
    <row r="19" spans="1:21" s="5" customFormat="1" ht="47.25" customHeight="1" thickBot="1">
      <c r="A19" s="46" t="s">
        <v>2</v>
      </c>
      <c r="B19" s="132" t="s">
        <v>21</v>
      </c>
      <c r="C19" s="133"/>
      <c r="D19" s="134" t="s">
        <v>22</v>
      </c>
      <c r="E19" s="143"/>
      <c r="F19" s="143"/>
      <c r="G19" s="135"/>
      <c r="H19" s="50" t="s">
        <v>28</v>
      </c>
      <c r="I19" s="50" t="s">
        <v>23</v>
      </c>
      <c r="J19" s="134" t="s">
        <v>3</v>
      </c>
      <c r="K19" s="135"/>
      <c r="N19" s="89"/>
      <c r="O19" s="113"/>
      <c r="P19" s="113"/>
      <c r="Q19" s="88"/>
      <c r="R19" s="88"/>
      <c r="S19" s="88"/>
      <c r="T19" s="88"/>
      <c r="U19" s="88"/>
    </row>
    <row r="20" spans="1:21" ht="14.25" customHeight="1" thickBot="1">
      <c r="A20" s="81">
        <v>1</v>
      </c>
      <c r="B20" s="137">
        <v>2</v>
      </c>
      <c r="C20" s="139"/>
      <c r="D20" s="137">
        <v>3</v>
      </c>
      <c r="E20" s="138"/>
      <c r="F20" s="138"/>
      <c r="G20" s="139"/>
      <c r="H20" s="82">
        <v>4</v>
      </c>
      <c r="I20" s="82">
        <v>5</v>
      </c>
      <c r="J20" s="137">
        <v>6</v>
      </c>
      <c r="K20" s="139"/>
      <c r="N20" s="89"/>
      <c r="O20" s="113"/>
      <c r="P20" s="113"/>
      <c r="Q20" s="88"/>
      <c r="R20" s="88"/>
      <c r="S20" s="88"/>
      <c r="T20" s="88"/>
      <c r="U20" s="88"/>
    </row>
    <row r="21" spans="1:21" ht="15.75" customHeight="1">
      <c r="A21" s="6"/>
      <c r="B21" s="145" t="s">
        <v>63</v>
      </c>
      <c r="C21" s="146"/>
      <c r="D21" s="103"/>
      <c r="E21" s="103"/>
      <c r="F21" s="103"/>
      <c r="G21" s="101"/>
      <c r="H21" s="97">
        <f>IF(AND(B21&lt;&gt;"",D21&lt;&gt;""),0.05,"")</f>
      </c>
      <c r="I21" s="86">
        <f ca="1">IF(AND(B21&lt;&gt;"",D21&lt;&gt;""),_XLL.СЛУЧМЕЖДУ(1,4)*0.01,"")</f>
      </c>
      <c r="J21" s="109">
        <f>IF(AND(B21&lt;&gt;"",I21&lt;&gt;""),IF(AND(I21&lt;H21,I21&lt;&gt;""),"Удовл.","Не удовл."),"")</f>
      </c>
      <c r="K21" s="109"/>
      <c r="L21">
        <f aca="true" t="shared" si="0" ref="L21:L87">IF(OR(J21="Не удовл.",J21="См.прот.№4"),A21&amp;",","")</f>
      </c>
      <c r="N21" s="48"/>
      <c r="O21" s="113"/>
      <c r="P21" s="113"/>
      <c r="Q21" s="88"/>
      <c r="R21" s="88"/>
      <c r="S21" s="88"/>
      <c r="T21" s="88"/>
      <c r="U21" s="88"/>
    </row>
    <row r="22" spans="1:28" s="8" customFormat="1" ht="15.75" customHeight="1">
      <c r="A22" s="94">
        <f>IF(AND(B22&lt;&gt;"",I22&lt;&gt;""),MAX($A$21:A21)+1,"")</f>
        <v>1</v>
      </c>
      <c r="B22" s="107" t="s">
        <v>41</v>
      </c>
      <c r="C22" s="114"/>
      <c r="D22" s="103">
        <v>1</v>
      </c>
      <c r="E22" s="103"/>
      <c r="F22" s="103"/>
      <c r="G22" s="101"/>
      <c r="H22" s="97">
        <f>IF(AND(B22&lt;&gt;"",D22&lt;&gt;""),0.05,"")</f>
        <v>0.05</v>
      </c>
      <c r="I22" s="86">
        <f ca="1">IF(AND(B22&lt;&gt;"",D22&lt;&gt;""),_XLL.СЛУЧМЕЖДУ(1,4)*0.01,"")</f>
        <v>0.04</v>
      </c>
      <c r="J22" s="109" t="str">
        <f>IF(AND(B22&lt;&gt;"",I22&lt;&gt;""),IF(AND(I22&lt;H22,I22&lt;&gt;""),"Удовл.","Не удовл."),"")</f>
        <v>Удовл.</v>
      </c>
      <c r="K22" s="109"/>
      <c r="L22">
        <f t="shared" si="0"/>
      </c>
      <c r="M22" s="7"/>
      <c r="N22" s="7"/>
      <c r="O22" s="113"/>
      <c r="P22" s="113"/>
      <c r="Q22" s="88"/>
      <c r="R22" s="88"/>
      <c r="S22" s="88"/>
      <c r="T22" s="88"/>
      <c r="U22" s="88"/>
      <c r="V22" s="7"/>
      <c r="W22" s="7"/>
      <c r="X22" s="7"/>
      <c r="Y22" s="7"/>
      <c r="Z22" s="7"/>
      <c r="AA22" s="7"/>
      <c r="AB22" s="7"/>
    </row>
    <row r="23" spans="1:28" s="8" customFormat="1" ht="15.75" customHeight="1">
      <c r="A23" s="94">
        <f>IF(AND(B23&lt;&gt;"",I23&lt;&gt;""),MAX($A$21:A22)+1,"")</f>
        <v>2</v>
      </c>
      <c r="B23" s="107" t="s">
        <v>42</v>
      </c>
      <c r="C23" s="114"/>
      <c r="D23" s="103">
        <v>1</v>
      </c>
      <c r="E23" s="103"/>
      <c r="F23" s="103"/>
      <c r="G23" s="101"/>
      <c r="H23" s="97">
        <f>IF(AND(B23&lt;&gt;"",D23&lt;&gt;""),0.05,"")</f>
        <v>0.05</v>
      </c>
      <c r="I23" s="86">
        <f ca="1">IF(AND(B23&lt;&gt;"",D23&lt;&gt;""),_XLL.СЛУЧМЕЖДУ(1,4)*0.01,"")</f>
        <v>0.03</v>
      </c>
      <c r="J23" s="109" t="str">
        <f>IF(AND(B23&lt;&gt;"",I23&lt;&gt;""),IF(AND(I23&lt;H23,I23&lt;&gt;""),"Удовл.","Не удовл."),"")</f>
        <v>Удовл.</v>
      </c>
      <c r="K23" s="109"/>
      <c r="L23">
        <f t="shared" si="0"/>
      </c>
      <c r="M23" s="7"/>
      <c r="N23" s="7"/>
      <c r="O23" s="113"/>
      <c r="P23" s="113"/>
      <c r="Q23" s="88"/>
      <c r="R23" s="88"/>
      <c r="S23" s="88"/>
      <c r="T23" s="88"/>
      <c r="U23" s="88"/>
      <c r="V23" s="7"/>
      <c r="W23" s="7"/>
      <c r="X23" s="7"/>
      <c r="Y23" s="7"/>
      <c r="Z23" s="7"/>
      <c r="AA23" s="7"/>
      <c r="AB23" s="7"/>
    </row>
    <row r="24" spans="1:28" s="8" customFormat="1" ht="17.25" customHeight="1">
      <c r="A24" s="94">
        <f>IF(AND(B24&lt;&gt;"",I24&lt;&gt;""),MAX($A$21:A23)+1,"")</f>
        <v>3</v>
      </c>
      <c r="B24" s="107" t="s">
        <v>43</v>
      </c>
      <c r="C24" s="114"/>
      <c r="D24" s="103">
        <v>1</v>
      </c>
      <c r="E24" s="103"/>
      <c r="F24" s="103"/>
      <c r="G24" s="101"/>
      <c r="H24" s="97">
        <f>IF(AND(B24&lt;&gt;"",D24&lt;&gt;""),0.05,"")</f>
        <v>0.05</v>
      </c>
      <c r="I24" s="86">
        <f aca="true" ca="1" t="shared" si="1" ref="I24:I58">IF(AND(B24&lt;&gt;"",D24&lt;&gt;""),_XLL.СЛУЧМЕЖДУ(1,4)*0.01,"")</f>
        <v>0.01</v>
      </c>
      <c r="J24" s="109" t="str">
        <f>IF(AND(B24&lt;&gt;"",I24&lt;&gt;""),IF(AND(I24&lt;H24,I24&lt;&gt;""),"Удовл.","Не удовл."),"")</f>
        <v>Удовл.</v>
      </c>
      <c r="K24" s="109"/>
      <c r="L24">
        <f t="shared" si="0"/>
      </c>
      <c r="M24" s="7"/>
      <c r="N24" s="7"/>
      <c r="O24" s="113"/>
      <c r="P24" s="113"/>
      <c r="Q24" s="90"/>
      <c r="R24" s="90"/>
      <c r="S24" s="90"/>
      <c r="T24" s="90"/>
      <c r="U24" s="90"/>
      <c r="V24" s="7"/>
      <c r="W24" s="7"/>
      <c r="X24" s="7"/>
      <c r="Y24" s="7"/>
      <c r="Z24" s="7"/>
      <c r="AA24" s="7"/>
      <c r="AB24" s="7"/>
    </row>
    <row r="25" spans="1:28" s="8" customFormat="1" ht="17.25" customHeight="1">
      <c r="A25" s="94">
        <f>IF(AND(B25&lt;&gt;"",I25&lt;&gt;""),MAX($A$21:A24)+1,"")</f>
        <v>4</v>
      </c>
      <c r="B25" s="107" t="s">
        <v>44</v>
      </c>
      <c r="C25" s="114"/>
      <c r="D25" s="103">
        <v>1</v>
      </c>
      <c r="E25" s="103"/>
      <c r="F25" s="103"/>
      <c r="G25" s="101"/>
      <c r="H25" s="97">
        <f aca="true" t="shared" si="2" ref="H25:H58">IF(AND(B25&lt;&gt;"",D25&lt;&gt;""),0.05,"")</f>
        <v>0.05</v>
      </c>
      <c r="I25" s="150" t="s">
        <v>101</v>
      </c>
      <c r="J25" s="109" t="str">
        <f aca="true" t="shared" si="3" ref="J25:J44">IF(AND(B25&lt;&gt;"",I25&lt;&gt;""),IF(AND(I25&lt;H25,I25&lt;&gt;""),"Удовл.","Не удовл."),"")</f>
        <v>Не удовл.</v>
      </c>
      <c r="K25" s="109"/>
      <c r="L25" t="str">
        <f t="shared" si="0"/>
        <v>4,</v>
      </c>
      <c r="M25" s="7"/>
      <c r="N25" s="7"/>
      <c r="O25" s="113"/>
      <c r="P25" s="113"/>
      <c r="Q25" s="88"/>
      <c r="R25" s="88"/>
      <c r="S25" s="88"/>
      <c r="T25" s="88"/>
      <c r="U25" s="88"/>
      <c r="V25" s="7"/>
      <c r="W25" s="7"/>
      <c r="X25" s="7"/>
      <c r="Y25" s="7"/>
      <c r="Z25" s="7"/>
      <c r="AA25" s="7"/>
      <c r="AB25" s="7"/>
    </row>
    <row r="26" spans="1:28" s="8" customFormat="1" ht="17.25" customHeight="1">
      <c r="A26" s="94">
        <f>IF(AND(B26&lt;&gt;"",I26&lt;&gt;""),MAX($A$21:A25)+1,"")</f>
        <v>5</v>
      </c>
      <c r="B26" s="107" t="s">
        <v>45</v>
      </c>
      <c r="C26" s="114"/>
      <c r="D26" s="103">
        <v>1</v>
      </c>
      <c r="E26" s="103"/>
      <c r="F26" s="103"/>
      <c r="G26" s="101"/>
      <c r="H26" s="97">
        <f t="shared" si="2"/>
        <v>0.05</v>
      </c>
      <c r="I26" s="150" t="s">
        <v>101</v>
      </c>
      <c r="J26" s="109" t="str">
        <f t="shared" si="3"/>
        <v>Не удовл.</v>
      </c>
      <c r="K26" s="109"/>
      <c r="L26" t="str">
        <f t="shared" si="0"/>
        <v>5,</v>
      </c>
      <c r="M26" s="7"/>
      <c r="N26" s="7"/>
      <c r="O26" s="113"/>
      <c r="P26" s="113"/>
      <c r="Q26" s="88"/>
      <c r="R26" s="88"/>
      <c r="S26" s="88"/>
      <c r="T26" s="88"/>
      <c r="U26" s="88"/>
      <c r="V26" s="7"/>
      <c r="W26" s="7"/>
      <c r="X26" s="7"/>
      <c r="Y26" s="7"/>
      <c r="Z26" s="7"/>
      <c r="AA26" s="7"/>
      <c r="AB26" s="7"/>
    </row>
    <row r="27" spans="1:28" s="8" customFormat="1" ht="17.25" customHeight="1">
      <c r="A27" s="94">
        <f>IF(AND(B27&lt;&gt;"",I27&lt;&gt;""),MAX($A$21:A26)+1,"")</f>
        <v>6</v>
      </c>
      <c r="B27" s="107" t="s">
        <v>46</v>
      </c>
      <c r="C27" s="114"/>
      <c r="D27" s="103">
        <v>1</v>
      </c>
      <c r="E27" s="103"/>
      <c r="F27" s="103"/>
      <c r="G27" s="101"/>
      <c r="H27" s="97">
        <f t="shared" si="2"/>
        <v>0.05</v>
      </c>
      <c r="I27" s="150" t="s">
        <v>101</v>
      </c>
      <c r="J27" s="109" t="str">
        <f t="shared" si="3"/>
        <v>Не удовл.</v>
      </c>
      <c r="K27" s="109"/>
      <c r="L27" t="str">
        <f t="shared" si="0"/>
        <v>6,</v>
      </c>
      <c r="M27" s="7"/>
      <c r="N27" s="7"/>
      <c r="O27" s="113"/>
      <c r="P27" s="113"/>
      <c r="Q27" s="88"/>
      <c r="R27" s="88"/>
      <c r="S27" s="88"/>
      <c r="T27" s="88"/>
      <c r="U27" s="88"/>
      <c r="V27" s="7"/>
      <c r="W27" s="7"/>
      <c r="X27" s="7"/>
      <c r="Y27" s="7"/>
      <c r="Z27" s="7"/>
      <c r="AA27" s="7"/>
      <c r="AB27" s="7"/>
    </row>
    <row r="28" spans="1:28" s="8" customFormat="1" ht="17.25" customHeight="1">
      <c r="A28" s="94">
        <f>IF(AND(B28&lt;&gt;"",I28&lt;&gt;""),MAX($A$21:A27)+1,"")</f>
      </c>
      <c r="B28" s="107" t="s">
        <v>64</v>
      </c>
      <c r="C28" s="108"/>
      <c r="D28" s="103"/>
      <c r="E28" s="103"/>
      <c r="F28" s="103"/>
      <c r="G28" s="101"/>
      <c r="H28" s="97">
        <f t="shared" si="2"/>
      </c>
      <c r="I28" s="86">
        <f ca="1" t="shared" si="1"/>
      </c>
      <c r="J28" s="109">
        <f t="shared" si="3"/>
      </c>
      <c r="K28" s="109"/>
      <c r="L28">
        <f t="shared" si="0"/>
      </c>
      <c r="M28" s="7"/>
      <c r="N28" s="7"/>
      <c r="O28" s="113"/>
      <c r="P28" s="113"/>
      <c r="Q28" s="88"/>
      <c r="R28" s="88"/>
      <c r="S28" s="88"/>
      <c r="T28" s="88"/>
      <c r="U28" s="88"/>
      <c r="V28" s="7"/>
      <c r="W28" s="7"/>
      <c r="X28" s="7"/>
      <c r="Y28" s="7"/>
      <c r="Z28" s="7"/>
      <c r="AA28" s="7"/>
      <c r="AB28" s="7"/>
    </row>
    <row r="29" spans="1:28" s="8" customFormat="1" ht="17.25" customHeight="1">
      <c r="A29" s="94">
        <f>IF(AND(B29&lt;&gt;"",I29&lt;&gt;""),MAX($A$21:A28)+1,"")</f>
        <v>7</v>
      </c>
      <c r="B29" s="107" t="s">
        <v>47</v>
      </c>
      <c r="C29" s="108"/>
      <c r="D29" s="103">
        <v>1</v>
      </c>
      <c r="E29" s="103"/>
      <c r="F29" s="103"/>
      <c r="G29" s="101"/>
      <c r="H29" s="97">
        <f t="shared" si="2"/>
        <v>0.05</v>
      </c>
      <c r="I29" s="86">
        <f ca="1" t="shared" si="1"/>
        <v>0.02</v>
      </c>
      <c r="J29" s="109" t="str">
        <f t="shared" si="3"/>
        <v>Удовл.</v>
      </c>
      <c r="K29" s="109"/>
      <c r="L29">
        <f t="shared" si="0"/>
      </c>
      <c r="M29" s="7"/>
      <c r="N29" s="7"/>
      <c r="O29" s="113"/>
      <c r="P29" s="113"/>
      <c r="Q29" s="88"/>
      <c r="R29" s="88"/>
      <c r="S29" s="88"/>
      <c r="T29" s="88"/>
      <c r="U29" s="88"/>
      <c r="V29" s="7"/>
      <c r="W29" s="7"/>
      <c r="X29" s="7"/>
      <c r="Y29" s="7"/>
      <c r="Z29" s="7"/>
      <c r="AA29" s="7"/>
      <c r="AB29" s="7"/>
    </row>
    <row r="30" spans="1:28" s="8" customFormat="1" ht="17.25" customHeight="1">
      <c r="A30" s="94">
        <f>IF(AND(B30&lt;&gt;"",I30&lt;&gt;""),MAX($A$21:A29)+1,"")</f>
        <v>8</v>
      </c>
      <c r="B30" s="107" t="s">
        <v>48</v>
      </c>
      <c r="C30" s="108"/>
      <c r="D30" s="103">
        <v>1</v>
      </c>
      <c r="E30" s="103"/>
      <c r="F30" s="103"/>
      <c r="G30" s="101"/>
      <c r="H30" s="97">
        <f t="shared" si="2"/>
        <v>0.05</v>
      </c>
      <c r="I30" s="86">
        <f ca="1" t="shared" si="1"/>
        <v>0.01</v>
      </c>
      <c r="J30" s="109" t="str">
        <f t="shared" si="3"/>
        <v>Удовл.</v>
      </c>
      <c r="K30" s="109"/>
      <c r="L30">
        <f t="shared" si="0"/>
      </c>
      <c r="M30" s="7"/>
      <c r="N30" s="7"/>
      <c r="O30" s="113"/>
      <c r="P30" s="113"/>
      <c r="Q30" s="88"/>
      <c r="R30" s="88"/>
      <c r="S30" s="88"/>
      <c r="T30" s="88"/>
      <c r="U30" s="88"/>
      <c r="V30" s="7"/>
      <c r="W30" s="7"/>
      <c r="X30" s="7"/>
      <c r="Y30" s="7"/>
      <c r="Z30" s="7"/>
      <c r="AA30" s="7"/>
      <c r="AB30" s="7"/>
    </row>
    <row r="31" spans="1:28" s="8" customFormat="1" ht="17.25" customHeight="1">
      <c r="A31" s="94">
        <f>IF(AND(B31&lt;&gt;"",I31&lt;&gt;""),MAX($A$21:A30)+1,"")</f>
        <v>9</v>
      </c>
      <c r="B31" s="107" t="s">
        <v>49</v>
      </c>
      <c r="C31" s="108"/>
      <c r="D31" s="103">
        <v>1</v>
      </c>
      <c r="E31" s="103"/>
      <c r="F31" s="103"/>
      <c r="G31" s="101"/>
      <c r="H31" s="97">
        <f t="shared" si="2"/>
        <v>0.05</v>
      </c>
      <c r="I31" s="86">
        <f ca="1" t="shared" si="1"/>
        <v>0.01</v>
      </c>
      <c r="J31" s="109" t="str">
        <f t="shared" si="3"/>
        <v>Удовл.</v>
      </c>
      <c r="K31" s="109"/>
      <c r="L31">
        <f t="shared" si="0"/>
      </c>
      <c r="M31" s="7"/>
      <c r="N31" s="7"/>
      <c r="O31" s="113"/>
      <c r="P31" s="113"/>
      <c r="Q31" s="88"/>
      <c r="R31" s="88"/>
      <c r="S31" s="88"/>
      <c r="T31" s="88"/>
      <c r="U31" s="88"/>
      <c r="V31" s="7"/>
      <c r="W31" s="7"/>
      <c r="X31" s="7"/>
      <c r="Y31" s="7"/>
      <c r="Z31" s="7"/>
      <c r="AA31" s="7"/>
      <c r="AB31" s="7"/>
    </row>
    <row r="32" spans="1:28" s="8" customFormat="1" ht="17.25" customHeight="1">
      <c r="A32" s="94">
        <f>IF(AND(B32&lt;&gt;"",I32&lt;&gt;""),MAX($A$21:A31)+1,"")</f>
        <v>10</v>
      </c>
      <c r="B32" s="107" t="s">
        <v>50</v>
      </c>
      <c r="C32" s="108"/>
      <c r="D32" s="103">
        <v>1</v>
      </c>
      <c r="E32" s="103"/>
      <c r="F32" s="103"/>
      <c r="G32" s="101"/>
      <c r="H32" s="97">
        <f t="shared" si="2"/>
        <v>0.05</v>
      </c>
      <c r="I32" s="86">
        <f ca="1" t="shared" si="1"/>
        <v>0.03</v>
      </c>
      <c r="J32" s="109" t="str">
        <f t="shared" si="3"/>
        <v>Удовл.</v>
      </c>
      <c r="K32" s="109"/>
      <c r="L32">
        <f t="shared" si="0"/>
      </c>
      <c r="M32" s="7"/>
      <c r="N32" s="7"/>
      <c r="O32" s="113"/>
      <c r="P32" s="113"/>
      <c r="Q32" s="88"/>
      <c r="R32" s="88"/>
      <c r="S32" s="88"/>
      <c r="T32" s="88"/>
      <c r="U32" s="88"/>
      <c r="V32" s="7"/>
      <c r="W32" s="7"/>
      <c r="X32" s="7"/>
      <c r="Y32" s="7"/>
      <c r="Z32" s="7"/>
      <c r="AA32" s="7"/>
      <c r="AB32" s="7"/>
    </row>
    <row r="33" spans="1:28" s="8" customFormat="1" ht="17.25" customHeight="1">
      <c r="A33" s="94">
        <f>IF(AND(B33&lt;&gt;"",I33&lt;&gt;""),MAX($A$21:A32)+1,"")</f>
        <v>11</v>
      </c>
      <c r="B33" s="107" t="s">
        <v>51</v>
      </c>
      <c r="C33" s="108"/>
      <c r="D33" s="103">
        <v>1</v>
      </c>
      <c r="E33" s="103"/>
      <c r="F33" s="103"/>
      <c r="G33" s="101"/>
      <c r="H33" s="97">
        <f t="shared" si="2"/>
        <v>0.05</v>
      </c>
      <c r="I33" s="86">
        <f ca="1" t="shared" si="1"/>
        <v>0.01</v>
      </c>
      <c r="J33" s="109" t="str">
        <f t="shared" si="3"/>
        <v>Удовл.</v>
      </c>
      <c r="K33" s="109"/>
      <c r="L33">
        <f t="shared" si="0"/>
      </c>
      <c r="M33" s="7"/>
      <c r="N33" s="7"/>
      <c r="O33" s="113"/>
      <c r="P33" s="113"/>
      <c r="Q33" s="88"/>
      <c r="R33" s="88"/>
      <c r="S33" s="88"/>
      <c r="T33" s="88"/>
      <c r="U33" s="88"/>
      <c r="V33" s="7"/>
      <c r="W33" s="7"/>
      <c r="X33" s="7"/>
      <c r="Y33" s="7"/>
      <c r="Z33" s="7"/>
      <c r="AA33" s="7"/>
      <c r="AB33" s="7"/>
    </row>
    <row r="34" spans="1:28" s="8" customFormat="1" ht="17.25" customHeight="1">
      <c r="A34" s="94">
        <f>IF(AND(B34&lt;&gt;"",I34&lt;&gt;""),MAX($A$21:A33)+1,"")</f>
        <v>12</v>
      </c>
      <c r="B34" s="107" t="s">
        <v>52</v>
      </c>
      <c r="C34" s="108"/>
      <c r="D34" s="103">
        <v>1</v>
      </c>
      <c r="E34" s="103"/>
      <c r="F34" s="103"/>
      <c r="G34" s="101"/>
      <c r="H34" s="97">
        <f t="shared" si="2"/>
        <v>0.05</v>
      </c>
      <c r="I34" s="86">
        <f ca="1" t="shared" si="1"/>
        <v>0.02</v>
      </c>
      <c r="J34" s="109" t="str">
        <f t="shared" si="3"/>
        <v>Удовл.</v>
      </c>
      <c r="K34" s="109"/>
      <c r="L34">
        <f t="shared" si="0"/>
      </c>
      <c r="M34" s="7"/>
      <c r="N34" s="7"/>
      <c r="O34" s="113"/>
      <c r="P34" s="113"/>
      <c r="Q34" s="88"/>
      <c r="R34" s="88"/>
      <c r="S34" s="88"/>
      <c r="T34" s="88"/>
      <c r="U34" s="88"/>
      <c r="V34" s="7"/>
      <c r="W34" s="7"/>
      <c r="X34" s="7"/>
      <c r="Y34" s="7"/>
      <c r="Z34" s="7"/>
      <c r="AA34" s="7"/>
      <c r="AB34" s="7"/>
    </row>
    <row r="35" spans="1:28" s="8" customFormat="1" ht="17.25" customHeight="1">
      <c r="A35" s="94">
        <f>IF(AND(B35&lt;&gt;"",I35&lt;&gt;""),MAX($A$21:A34)+1,"")</f>
        <v>13</v>
      </c>
      <c r="B35" s="107" t="s">
        <v>53</v>
      </c>
      <c r="C35" s="108"/>
      <c r="D35" s="103">
        <v>1</v>
      </c>
      <c r="E35" s="103"/>
      <c r="F35" s="103"/>
      <c r="G35" s="101"/>
      <c r="H35" s="97">
        <f t="shared" si="2"/>
        <v>0.05</v>
      </c>
      <c r="I35" s="86">
        <f ca="1" t="shared" si="1"/>
        <v>0.03</v>
      </c>
      <c r="J35" s="109" t="str">
        <f t="shared" si="3"/>
        <v>Удовл.</v>
      </c>
      <c r="K35" s="109"/>
      <c r="L35">
        <f t="shared" si="0"/>
      </c>
      <c r="M35" s="7"/>
      <c r="N35" s="7"/>
      <c r="O35" s="113"/>
      <c r="P35" s="113"/>
      <c r="Q35" s="88"/>
      <c r="R35" s="88"/>
      <c r="S35" s="88"/>
      <c r="T35" s="88"/>
      <c r="U35" s="88"/>
      <c r="V35" s="7"/>
      <c r="W35" s="7"/>
      <c r="X35" s="7"/>
      <c r="Y35" s="7"/>
      <c r="Z35" s="7"/>
      <c r="AA35" s="7"/>
      <c r="AB35" s="7"/>
    </row>
    <row r="36" spans="1:28" s="8" customFormat="1" ht="17.25" customHeight="1">
      <c r="A36" s="94">
        <f>IF(AND(B36&lt;&gt;"",I36&lt;&gt;""),MAX($A$21:A35)+1,"")</f>
        <v>14</v>
      </c>
      <c r="B36" s="107" t="s">
        <v>56</v>
      </c>
      <c r="C36" s="108"/>
      <c r="D36" s="103">
        <v>1</v>
      </c>
      <c r="E36" s="103"/>
      <c r="F36" s="103"/>
      <c r="G36" s="101"/>
      <c r="H36" s="97">
        <f t="shared" si="2"/>
        <v>0.05</v>
      </c>
      <c r="I36" s="86">
        <f ca="1" t="shared" si="1"/>
        <v>0.04</v>
      </c>
      <c r="J36" s="109" t="str">
        <f t="shared" si="3"/>
        <v>Удовл.</v>
      </c>
      <c r="K36" s="109"/>
      <c r="L36">
        <f t="shared" si="0"/>
      </c>
      <c r="M36" s="7"/>
      <c r="N36" s="7"/>
      <c r="O36" s="113"/>
      <c r="P36" s="113"/>
      <c r="Q36" s="88"/>
      <c r="R36" s="88"/>
      <c r="S36" s="88"/>
      <c r="T36" s="88"/>
      <c r="U36" s="88"/>
      <c r="V36" s="7"/>
      <c r="W36" s="7"/>
      <c r="X36" s="7"/>
      <c r="Y36" s="7"/>
      <c r="Z36" s="7"/>
      <c r="AA36" s="7"/>
      <c r="AB36" s="7"/>
    </row>
    <row r="37" spans="1:28" s="8" customFormat="1" ht="17.25" customHeight="1">
      <c r="A37" s="94">
        <f>IF(AND(B37&lt;&gt;"",I37&lt;&gt;""),MAX($A$21:A36)+1,"")</f>
        <v>15</v>
      </c>
      <c r="B37" s="107" t="s">
        <v>57</v>
      </c>
      <c r="C37" s="108"/>
      <c r="D37" s="103">
        <v>1</v>
      </c>
      <c r="E37" s="103"/>
      <c r="F37" s="103"/>
      <c r="G37" s="101"/>
      <c r="H37" s="97">
        <f t="shared" si="2"/>
        <v>0.05</v>
      </c>
      <c r="I37" s="86">
        <f ca="1" t="shared" si="1"/>
        <v>0.03</v>
      </c>
      <c r="J37" s="109" t="str">
        <f t="shared" si="3"/>
        <v>Удовл.</v>
      </c>
      <c r="K37" s="109"/>
      <c r="L37">
        <f t="shared" si="0"/>
      </c>
      <c r="M37" s="9"/>
      <c r="N37" s="7"/>
      <c r="O37" s="113"/>
      <c r="P37" s="113"/>
      <c r="Q37" s="88"/>
      <c r="R37" s="88"/>
      <c r="S37" s="88"/>
      <c r="T37" s="88"/>
      <c r="U37" s="88"/>
      <c r="V37" s="7"/>
      <c r="W37" s="7"/>
      <c r="X37" s="7"/>
      <c r="Y37" s="7"/>
      <c r="Z37" s="7"/>
      <c r="AA37" s="7"/>
      <c r="AB37" s="7"/>
    </row>
    <row r="38" spans="1:28" s="8" customFormat="1" ht="17.25" customHeight="1">
      <c r="A38" s="94">
        <f>IF(AND(B38&lt;&gt;"",I38&lt;&gt;""),MAX($A$21:A37)+1,"")</f>
        <v>16</v>
      </c>
      <c r="B38" s="107" t="s">
        <v>58</v>
      </c>
      <c r="C38" s="108"/>
      <c r="D38" s="103">
        <v>1</v>
      </c>
      <c r="E38" s="103"/>
      <c r="F38" s="103"/>
      <c r="G38" s="101"/>
      <c r="H38" s="97">
        <f t="shared" si="2"/>
        <v>0.05</v>
      </c>
      <c r="I38" s="86">
        <f ca="1" t="shared" si="1"/>
        <v>0.02</v>
      </c>
      <c r="J38" s="109" t="str">
        <f t="shared" si="3"/>
        <v>Удовл.</v>
      </c>
      <c r="K38" s="109"/>
      <c r="L38">
        <f t="shared" si="0"/>
      </c>
      <c r="M38" s="7"/>
      <c r="N38" s="7"/>
      <c r="O38" s="113"/>
      <c r="P38" s="113"/>
      <c r="Q38" s="88"/>
      <c r="R38" s="88"/>
      <c r="S38" s="88"/>
      <c r="T38" s="88"/>
      <c r="U38" s="88"/>
      <c r="V38" s="7"/>
      <c r="W38" s="7"/>
      <c r="X38" s="7"/>
      <c r="Y38" s="7"/>
      <c r="Z38" s="7"/>
      <c r="AA38" s="7"/>
      <c r="AB38" s="7"/>
    </row>
    <row r="39" spans="1:28" s="8" customFormat="1" ht="17.25" customHeight="1">
      <c r="A39" s="94">
        <f>IF(AND(B39&lt;&gt;"",I39&lt;&gt;""),MAX($A$21:A38)+1,"")</f>
        <v>17</v>
      </c>
      <c r="B39" s="107" t="s">
        <v>54</v>
      </c>
      <c r="C39" s="108"/>
      <c r="D39" s="103">
        <v>1</v>
      </c>
      <c r="E39" s="103"/>
      <c r="F39" s="103"/>
      <c r="G39" s="101"/>
      <c r="H39" s="97">
        <f t="shared" si="2"/>
        <v>0.05</v>
      </c>
      <c r="I39" s="86">
        <f ca="1" t="shared" si="1"/>
        <v>0.01</v>
      </c>
      <c r="J39" s="109" t="str">
        <f t="shared" si="3"/>
        <v>Удовл.</v>
      </c>
      <c r="K39" s="109"/>
      <c r="L39">
        <f t="shared" si="0"/>
      </c>
      <c r="M39" s="7"/>
      <c r="N39" s="7"/>
      <c r="O39" s="113"/>
      <c r="P39" s="113"/>
      <c r="Q39" s="88"/>
      <c r="R39" s="88"/>
      <c r="S39" s="88"/>
      <c r="T39" s="88"/>
      <c r="U39" s="88"/>
      <c r="V39" s="7"/>
      <c r="W39" s="7"/>
      <c r="X39" s="7"/>
      <c r="Y39" s="7"/>
      <c r="Z39" s="7"/>
      <c r="AA39" s="7"/>
      <c r="AB39" s="7"/>
    </row>
    <row r="40" spans="1:28" s="8" customFormat="1" ht="17.25" customHeight="1">
      <c r="A40" s="94">
        <f>IF(AND(B40&lt;&gt;"",I40&lt;&gt;""),MAX($A$21:A39)+1,"")</f>
        <v>18</v>
      </c>
      <c r="B40" s="107" t="s">
        <v>55</v>
      </c>
      <c r="C40" s="108"/>
      <c r="D40" s="103">
        <v>1</v>
      </c>
      <c r="E40" s="103"/>
      <c r="F40" s="103"/>
      <c r="G40" s="101"/>
      <c r="H40" s="97">
        <f t="shared" si="2"/>
        <v>0.05</v>
      </c>
      <c r="I40" s="86">
        <f ca="1" t="shared" si="1"/>
        <v>0.01</v>
      </c>
      <c r="J40" s="109" t="str">
        <f t="shared" si="3"/>
        <v>Удовл.</v>
      </c>
      <c r="K40" s="109"/>
      <c r="L40">
        <f t="shared" si="0"/>
      </c>
      <c r="M40" s="7"/>
      <c r="N40" s="7"/>
      <c r="O40" s="113"/>
      <c r="P40" s="113"/>
      <c r="Q40" s="88"/>
      <c r="R40" s="88"/>
      <c r="S40" s="88"/>
      <c r="T40" s="88"/>
      <c r="U40" s="88"/>
      <c r="V40" s="7"/>
      <c r="W40" s="7"/>
      <c r="X40" s="7"/>
      <c r="Y40" s="7"/>
      <c r="Z40" s="7"/>
      <c r="AA40" s="7"/>
      <c r="AB40" s="7"/>
    </row>
    <row r="41" spans="1:28" s="8" customFormat="1" ht="17.25" customHeight="1">
      <c r="A41" s="94">
        <f>IF(AND(B41&lt;&gt;"",I41&lt;&gt;""),MAX($A$21:A40)+1,"")</f>
        <v>19</v>
      </c>
      <c r="B41" s="107" t="s">
        <v>59</v>
      </c>
      <c r="C41" s="108"/>
      <c r="D41" s="103">
        <v>1</v>
      </c>
      <c r="E41" s="103"/>
      <c r="F41" s="103"/>
      <c r="G41" s="101"/>
      <c r="H41" s="97">
        <f t="shared" si="2"/>
        <v>0.05</v>
      </c>
      <c r="I41" s="86">
        <f ca="1" t="shared" si="1"/>
        <v>0.03</v>
      </c>
      <c r="J41" s="109" t="str">
        <f t="shared" si="3"/>
        <v>Удовл.</v>
      </c>
      <c r="K41" s="109"/>
      <c r="L41">
        <f t="shared" si="0"/>
      </c>
      <c r="M41" s="7"/>
      <c r="N41" s="7"/>
      <c r="O41" s="113"/>
      <c r="P41" s="113"/>
      <c r="Q41" s="88"/>
      <c r="R41" s="88"/>
      <c r="S41" s="88"/>
      <c r="T41" s="88"/>
      <c r="U41" s="88"/>
      <c r="V41" s="7"/>
      <c r="W41" s="7"/>
      <c r="X41" s="7"/>
      <c r="Y41" s="7"/>
      <c r="Z41" s="7"/>
      <c r="AA41" s="7"/>
      <c r="AB41" s="7"/>
    </row>
    <row r="42" spans="1:28" s="8" customFormat="1" ht="17.25" customHeight="1">
      <c r="A42" s="94">
        <f>IF(AND(B42&lt;&gt;"",I42&lt;&gt;""),MAX($A$21:A41)+1,"")</f>
        <v>20</v>
      </c>
      <c r="B42" s="107" t="s">
        <v>60</v>
      </c>
      <c r="C42" s="108"/>
      <c r="D42" s="103">
        <v>1</v>
      </c>
      <c r="E42" s="103"/>
      <c r="F42" s="103"/>
      <c r="G42" s="101"/>
      <c r="H42" s="97">
        <f t="shared" si="2"/>
        <v>0.05</v>
      </c>
      <c r="I42" s="86">
        <f ca="1" t="shared" si="1"/>
        <v>0.01</v>
      </c>
      <c r="J42" s="109" t="str">
        <f t="shared" si="3"/>
        <v>Удовл.</v>
      </c>
      <c r="K42" s="109"/>
      <c r="L42">
        <f t="shared" si="0"/>
      </c>
      <c r="M42" s="7"/>
      <c r="N42" s="7"/>
      <c r="O42" s="113"/>
      <c r="P42" s="113"/>
      <c r="Q42" s="88"/>
      <c r="R42" s="88"/>
      <c r="S42" s="88"/>
      <c r="T42" s="88"/>
      <c r="U42" s="88"/>
      <c r="V42" s="7"/>
      <c r="W42" s="7"/>
      <c r="X42" s="7"/>
      <c r="Y42" s="7"/>
      <c r="Z42" s="7"/>
      <c r="AA42" s="7"/>
      <c r="AB42" s="7"/>
    </row>
    <row r="43" spans="1:28" s="8" customFormat="1" ht="17.25" customHeight="1">
      <c r="A43" s="94">
        <f>IF(AND(B43&lt;&gt;"",I43&lt;&gt;""),MAX($A$21:A42)+1,"")</f>
        <v>21</v>
      </c>
      <c r="B43" s="107" t="s">
        <v>65</v>
      </c>
      <c r="C43" s="108"/>
      <c r="D43" s="103">
        <v>1</v>
      </c>
      <c r="E43" s="103"/>
      <c r="F43" s="103"/>
      <c r="G43" s="101"/>
      <c r="H43" s="97">
        <f t="shared" si="2"/>
        <v>0.05</v>
      </c>
      <c r="I43" s="86">
        <f ca="1" t="shared" si="1"/>
        <v>0.04</v>
      </c>
      <c r="J43" s="109" t="str">
        <f t="shared" si="3"/>
        <v>Удовл.</v>
      </c>
      <c r="K43" s="109"/>
      <c r="L43">
        <f t="shared" si="0"/>
      </c>
      <c r="M43" s="7"/>
      <c r="N43" s="7"/>
      <c r="O43" s="113"/>
      <c r="P43" s="113"/>
      <c r="Q43" s="88"/>
      <c r="R43" s="88"/>
      <c r="S43" s="88"/>
      <c r="T43" s="88"/>
      <c r="U43" s="88"/>
      <c r="V43" s="7"/>
      <c r="W43" s="7"/>
      <c r="X43" s="7"/>
      <c r="Y43" s="7"/>
      <c r="Z43" s="7"/>
      <c r="AA43" s="7"/>
      <c r="AB43" s="7"/>
    </row>
    <row r="44" spans="1:28" s="8" customFormat="1" ht="17.25" customHeight="1">
      <c r="A44" s="94">
        <f>IF(AND(B44&lt;&gt;"",I44&lt;&gt;""),MAX($A$21:A43)+1,"")</f>
        <v>22</v>
      </c>
      <c r="B44" s="107" t="s">
        <v>66</v>
      </c>
      <c r="C44" s="108"/>
      <c r="D44" s="103">
        <v>1</v>
      </c>
      <c r="E44" s="103"/>
      <c r="F44" s="103"/>
      <c r="G44" s="101"/>
      <c r="H44" s="97">
        <f t="shared" si="2"/>
        <v>0.05</v>
      </c>
      <c r="I44" s="86">
        <f ca="1" t="shared" si="1"/>
        <v>0.01</v>
      </c>
      <c r="J44" s="109" t="str">
        <f t="shared" si="3"/>
        <v>Удовл.</v>
      </c>
      <c r="K44" s="109"/>
      <c r="L44">
        <f t="shared" si="0"/>
      </c>
      <c r="M44" s="7"/>
      <c r="N44" s="7"/>
      <c r="O44" s="113"/>
      <c r="P44" s="113"/>
      <c r="Q44" s="88"/>
      <c r="R44" s="88"/>
      <c r="S44" s="88"/>
      <c r="T44" s="88"/>
      <c r="U44" s="88"/>
      <c r="V44" s="7"/>
      <c r="W44" s="7"/>
      <c r="X44" s="7"/>
      <c r="Y44" s="7"/>
      <c r="Z44" s="7"/>
      <c r="AA44" s="7"/>
      <c r="AB44" s="7"/>
    </row>
    <row r="45" spans="1:28" s="92" customFormat="1" ht="17.25" customHeight="1">
      <c r="A45" s="94">
        <f>IF(AND(B45&lt;&gt;"",I45&lt;&gt;""),MAX($A$21:A44)+1,"")</f>
        <v>23</v>
      </c>
      <c r="B45" s="107" t="s">
        <v>67</v>
      </c>
      <c r="C45" s="108"/>
      <c r="D45" s="103">
        <v>1</v>
      </c>
      <c r="E45" s="103"/>
      <c r="F45" s="103"/>
      <c r="G45" s="101"/>
      <c r="H45" s="97">
        <f t="shared" si="2"/>
        <v>0.05</v>
      </c>
      <c r="I45" s="86">
        <f ca="1" t="shared" si="1"/>
        <v>0.04</v>
      </c>
      <c r="J45" s="109" t="str">
        <f aca="true" t="shared" si="4" ref="J45:J58">IF(AND(B45&lt;&gt;"",I45&lt;&gt;""),IF(AND(I45&lt;H45,I45&lt;&gt;""),"Удовл.","Не удовл."),"")</f>
        <v>Удовл.</v>
      </c>
      <c r="K45" s="109"/>
      <c r="L45"/>
      <c r="M45" s="7"/>
      <c r="N45" s="7"/>
      <c r="O45" s="91"/>
      <c r="P45" s="91"/>
      <c r="Q45" s="91"/>
      <c r="R45" s="91"/>
      <c r="S45" s="91"/>
      <c r="T45" s="91"/>
      <c r="U45" s="91"/>
      <c r="V45" s="7"/>
      <c r="W45" s="7"/>
      <c r="X45" s="7"/>
      <c r="Y45" s="7"/>
      <c r="Z45" s="7"/>
      <c r="AA45" s="7"/>
      <c r="AB45" s="7"/>
    </row>
    <row r="46" spans="1:28" s="8" customFormat="1" ht="17.25" customHeight="1">
      <c r="A46" s="94">
        <f>IF(AND(B46&lt;&gt;"",I46&lt;&gt;""),MAX($A$21:A45)+1,"")</f>
        <v>24</v>
      </c>
      <c r="B46" s="107" t="s">
        <v>68</v>
      </c>
      <c r="C46" s="108"/>
      <c r="D46" s="103">
        <v>1</v>
      </c>
      <c r="E46" s="103"/>
      <c r="F46" s="103"/>
      <c r="G46" s="101"/>
      <c r="H46" s="97">
        <f t="shared" si="2"/>
        <v>0.05</v>
      </c>
      <c r="I46" s="86">
        <f ca="1" t="shared" si="1"/>
        <v>0.01</v>
      </c>
      <c r="J46" s="109" t="str">
        <f t="shared" si="4"/>
        <v>Удовл.</v>
      </c>
      <c r="K46" s="109"/>
      <c r="L46">
        <f t="shared" si="0"/>
      </c>
      <c r="M46" s="7"/>
      <c r="N46" s="7"/>
      <c r="O46" s="113"/>
      <c r="P46" s="113"/>
      <c r="Q46" s="88"/>
      <c r="R46" s="88"/>
      <c r="S46" s="88"/>
      <c r="T46" s="88"/>
      <c r="U46" s="88"/>
      <c r="V46" s="7"/>
      <c r="W46" s="7"/>
      <c r="X46" s="7"/>
      <c r="Y46" s="7"/>
      <c r="Z46" s="7"/>
      <c r="AA46" s="7"/>
      <c r="AB46" s="7"/>
    </row>
    <row r="47" spans="1:28" s="8" customFormat="1" ht="17.25" customHeight="1">
      <c r="A47" s="94">
        <f>IF(AND(B47&lt;&gt;"",I47&lt;&gt;""),MAX($A$21:A46)+1,"")</f>
        <v>25</v>
      </c>
      <c r="B47" s="107" t="s">
        <v>69</v>
      </c>
      <c r="C47" s="108"/>
      <c r="D47" s="103">
        <v>1</v>
      </c>
      <c r="E47" s="103"/>
      <c r="F47" s="103"/>
      <c r="G47" s="101"/>
      <c r="H47" s="97">
        <f t="shared" si="2"/>
        <v>0.05</v>
      </c>
      <c r="I47" s="86">
        <f ca="1" t="shared" si="1"/>
        <v>0.04</v>
      </c>
      <c r="J47" s="109" t="str">
        <f t="shared" si="4"/>
        <v>Удовл.</v>
      </c>
      <c r="K47" s="109"/>
      <c r="L47">
        <f t="shared" si="0"/>
      </c>
      <c r="M47" s="7"/>
      <c r="N47" s="7"/>
      <c r="O47" s="113"/>
      <c r="P47" s="113"/>
      <c r="Q47" s="88"/>
      <c r="R47" s="88"/>
      <c r="S47" s="88"/>
      <c r="T47" s="88"/>
      <c r="U47" s="88"/>
      <c r="V47" s="7"/>
      <c r="W47" s="7"/>
      <c r="X47" s="7"/>
      <c r="Y47" s="7"/>
      <c r="Z47" s="7"/>
      <c r="AA47" s="7"/>
      <c r="AB47" s="7"/>
    </row>
    <row r="48" spans="1:28" s="8" customFormat="1" ht="17.25" customHeight="1">
      <c r="A48" s="94">
        <f>IF(AND(B48&lt;&gt;"",I48&lt;&gt;""),MAX($A$21:A47)+1,"")</f>
        <v>26</v>
      </c>
      <c r="B48" s="107" t="s">
        <v>70</v>
      </c>
      <c r="C48" s="108"/>
      <c r="D48" s="103">
        <v>1</v>
      </c>
      <c r="E48" s="103"/>
      <c r="F48" s="103"/>
      <c r="G48" s="101"/>
      <c r="H48" s="97">
        <f t="shared" si="2"/>
        <v>0.05</v>
      </c>
      <c r="I48" s="86">
        <f ca="1" t="shared" si="1"/>
        <v>0.04</v>
      </c>
      <c r="J48" s="109" t="str">
        <f t="shared" si="4"/>
        <v>Удовл.</v>
      </c>
      <c r="K48" s="109"/>
      <c r="L48">
        <f t="shared" si="0"/>
      </c>
      <c r="M48" s="7"/>
      <c r="N48" s="7"/>
      <c r="O48" s="113"/>
      <c r="P48" s="113"/>
      <c r="Q48" s="88"/>
      <c r="R48" s="88"/>
      <c r="S48" s="88"/>
      <c r="T48" s="88"/>
      <c r="U48" s="88"/>
      <c r="V48" s="7"/>
      <c r="W48" s="7"/>
      <c r="X48" s="7"/>
      <c r="Y48" s="7"/>
      <c r="Z48" s="7"/>
      <c r="AA48" s="7"/>
      <c r="AB48" s="7"/>
    </row>
    <row r="49" spans="1:28" s="8" customFormat="1" ht="17.25" customHeight="1">
      <c r="A49" s="94">
        <f>IF(AND(B49&lt;&gt;"",I49&lt;&gt;""),MAX($A$21:A48)+1,"")</f>
        <v>27</v>
      </c>
      <c r="B49" s="107" t="s">
        <v>71</v>
      </c>
      <c r="C49" s="108"/>
      <c r="D49" s="103">
        <v>1</v>
      </c>
      <c r="E49" s="103"/>
      <c r="F49" s="103"/>
      <c r="G49" s="101"/>
      <c r="H49" s="97">
        <f t="shared" si="2"/>
        <v>0.05</v>
      </c>
      <c r="I49" s="86">
        <f ca="1" t="shared" si="1"/>
        <v>0.02</v>
      </c>
      <c r="J49" s="109" t="str">
        <f t="shared" si="4"/>
        <v>Удовл.</v>
      </c>
      <c r="K49" s="109"/>
      <c r="L49">
        <f t="shared" si="0"/>
      </c>
      <c r="M49" s="7"/>
      <c r="N49" s="7"/>
      <c r="O49" s="113"/>
      <c r="P49" s="113"/>
      <c r="Q49" s="88"/>
      <c r="R49" s="88"/>
      <c r="S49" s="88"/>
      <c r="T49" s="88"/>
      <c r="U49" s="88"/>
      <c r="V49" s="7"/>
      <c r="W49" s="7"/>
      <c r="X49" s="7"/>
      <c r="Y49" s="7"/>
      <c r="Z49" s="7"/>
      <c r="AA49" s="7"/>
      <c r="AB49" s="7"/>
    </row>
    <row r="50" spans="1:28" s="92" customFormat="1" ht="17.25" customHeight="1">
      <c r="A50" s="94">
        <f>IF(AND(B50&lt;&gt;"",I50&lt;&gt;""),MAX($A$21:A49)+1,"")</f>
        <v>28</v>
      </c>
      <c r="B50" s="107" t="s">
        <v>72</v>
      </c>
      <c r="C50" s="108"/>
      <c r="D50" s="103">
        <v>1</v>
      </c>
      <c r="E50" s="103"/>
      <c r="F50" s="103"/>
      <c r="G50" s="101"/>
      <c r="H50" s="97">
        <f t="shared" si="2"/>
        <v>0.05</v>
      </c>
      <c r="I50" s="86">
        <f ca="1" t="shared" si="1"/>
        <v>0.02</v>
      </c>
      <c r="J50" s="109" t="str">
        <f t="shared" si="4"/>
        <v>Удовл.</v>
      </c>
      <c r="K50" s="109"/>
      <c r="L50"/>
      <c r="M50" s="7"/>
      <c r="N50" s="7"/>
      <c r="O50" s="91"/>
      <c r="P50" s="91"/>
      <c r="Q50" s="91"/>
      <c r="R50" s="91"/>
      <c r="S50" s="91"/>
      <c r="T50" s="91"/>
      <c r="U50" s="91"/>
      <c r="V50" s="7"/>
      <c r="W50" s="7"/>
      <c r="X50" s="7"/>
      <c r="Y50" s="7"/>
      <c r="Z50" s="7"/>
      <c r="AA50" s="7"/>
      <c r="AB50" s="7"/>
    </row>
    <row r="51" spans="1:28" s="8" customFormat="1" ht="17.25" customHeight="1">
      <c r="A51" s="94">
        <f>IF(AND(B51&lt;&gt;"",I51&lt;&gt;""),MAX($A$21:A50)+1,"")</f>
        <v>29</v>
      </c>
      <c r="B51" s="107" t="s">
        <v>73</v>
      </c>
      <c r="C51" s="108"/>
      <c r="D51" s="103">
        <v>1</v>
      </c>
      <c r="E51" s="103"/>
      <c r="F51" s="103"/>
      <c r="G51" s="101"/>
      <c r="H51" s="97">
        <f t="shared" si="2"/>
        <v>0.05</v>
      </c>
      <c r="I51" s="86">
        <f ca="1" t="shared" si="1"/>
        <v>0.03</v>
      </c>
      <c r="J51" s="109" t="str">
        <f t="shared" si="4"/>
        <v>Удовл.</v>
      </c>
      <c r="K51" s="109"/>
      <c r="L51">
        <f t="shared" si="0"/>
      </c>
      <c r="M51" s="7"/>
      <c r="N51" s="7"/>
      <c r="O51" s="59"/>
      <c r="P51" s="59"/>
      <c r="Q51" s="59"/>
      <c r="R51" s="59"/>
      <c r="S51" s="59"/>
      <c r="T51" s="59"/>
      <c r="U51" s="59"/>
      <c r="V51" s="7"/>
      <c r="W51" s="7"/>
      <c r="X51" s="7"/>
      <c r="Y51" s="7"/>
      <c r="Z51" s="7"/>
      <c r="AA51" s="7"/>
      <c r="AB51" s="7"/>
    </row>
    <row r="52" spans="1:28" s="92" customFormat="1" ht="17.25" customHeight="1">
      <c r="A52" s="94">
        <f>IF(AND(B52&lt;&gt;"",I52&lt;&gt;""),MAX($A$21:A51)+1,"")</f>
      </c>
      <c r="B52" s="107" t="s">
        <v>74</v>
      </c>
      <c r="C52" s="108"/>
      <c r="D52" s="103"/>
      <c r="E52" s="103"/>
      <c r="F52" s="103"/>
      <c r="G52" s="101"/>
      <c r="H52" s="97">
        <f t="shared" si="2"/>
      </c>
      <c r="I52" s="86">
        <f ca="1" t="shared" si="1"/>
      </c>
      <c r="J52" s="109">
        <f t="shared" si="4"/>
      </c>
      <c r="K52" s="109"/>
      <c r="L52"/>
      <c r="M52" s="7"/>
      <c r="N52" s="7"/>
      <c r="O52" s="59"/>
      <c r="P52" s="59"/>
      <c r="Q52" s="59"/>
      <c r="R52" s="59"/>
      <c r="S52" s="59"/>
      <c r="T52" s="59"/>
      <c r="U52" s="59"/>
      <c r="V52" s="7"/>
      <c r="W52" s="7"/>
      <c r="X52" s="7"/>
      <c r="Y52" s="7"/>
      <c r="Z52" s="7"/>
      <c r="AA52" s="7"/>
      <c r="AB52" s="7"/>
    </row>
    <row r="53" spans="1:28" s="8" customFormat="1" ht="17.25" customHeight="1">
      <c r="A53" s="94">
        <f>IF(AND(B53&lt;&gt;"",I53&lt;&gt;""),MAX($A$21:A52)+1,"")</f>
        <v>30</v>
      </c>
      <c r="B53" s="107" t="s">
        <v>47</v>
      </c>
      <c r="C53" s="108"/>
      <c r="D53" s="103">
        <v>1</v>
      </c>
      <c r="E53" s="103"/>
      <c r="F53" s="103"/>
      <c r="G53" s="101"/>
      <c r="H53" s="97">
        <f t="shared" si="2"/>
        <v>0.05</v>
      </c>
      <c r="I53" s="86">
        <f ca="1" t="shared" si="1"/>
        <v>0.02</v>
      </c>
      <c r="J53" s="109" t="str">
        <f t="shared" si="4"/>
        <v>Удовл.</v>
      </c>
      <c r="K53" s="109"/>
      <c r="L53">
        <f t="shared" si="0"/>
      </c>
      <c r="M53" s="8" t="str">
        <f>L1&amp;L2&amp;L3&amp;L4&amp;L5&amp;L6&amp;L7&amp;L8&amp;L9&amp;L10&amp;L11&amp;L12&amp;L13&amp;L15&amp;L16&amp;L17&amp;L18&amp;L19&amp;L20&amp;L21&amp;L22&amp;L23&amp;L24&amp;L25&amp;L26&amp;L27&amp;L28&amp;L29&amp;L30&amp;L31&amp;L32&amp;L33&amp;L34&amp;L35&amp;L36&amp;L37&amp;L38&amp;L39&amp;L40&amp;L41&amp;L42&amp;L43&amp;L44&amp;L46&amp;L47&amp;L48&amp;L49&amp;L51&amp;L53</f>
        <v>4,5,6,</v>
      </c>
      <c r="N53" s="7"/>
      <c r="O53" s="59"/>
      <c r="P53" s="59"/>
      <c r="Q53" s="59"/>
      <c r="R53" s="59"/>
      <c r="S53" s="59"/>
      <c r="T53" s="59"/>
      <c r="U53" s="59"/>
      <c r="V53" s="7"/>
      <c r="W53" s="7"/>
      <c r="X53" s="7"/>
      <c r="Y53" s="7"/>
      <c r="Z53" s="7"/>
      <c r="AA53" s="7"/>
      <c r="AB53" s="7"/>
    </row>
    <row r="54" spans="1:21" ht="21" customHeight="1" thickBot="1">
      <c r="A54" s="73"/>
      <c r="B54" s="73"/>
      <c r="C54" s="74" t="s">
        <v>1</v>
      </c>
      <c r="D54" s="75">
        <f>F9</f>
        <v>20</v>
      </c>
      <c r="E54" s="76">
        <f>E9</f>
        <v>0</v>
      </c>
      <c r="F54" s="77" t="s">
        <v>4</v>
      </c>
      <c r="G54" s="73"/>
      <c r="H54" s="78"/>
      <c r="I54" s="73"/>
      <c r="J54" s="73"/>
      <c r="K54" s="73"/>
      <c r="L54">
        <f>IF(OR(J54="Не удовл.",J54="См.прот.№4"),A54&amp;",","")</f>
      </c>
      <c r="N54" s="48"/>
      <c r="O54" s="48"/>
      <c r="P54" s="48"/>
      <c r="Q54" s="48"/>
      <c r="R54" s="48"/>
      <c r="S54" s="48"/>
      <c r="T54" s="48"/>
      <c r="U54" s="48"/>
    </row>
    <row r="55" spans="1:21" ht="14.25" customHeight="1" thickBot="1">
      <c r="A55" s="10">
        <v>1</v>
      </c>
      <c r="B55" s="129">
        <v>2</v>
      </c>
      <c r="C55" s="130"/>
      <c r="D55" s="129">
        <v>3</v>
      </c>
      <c r="E55" s="130"/>
      <c r="F55" s="130"/>
      <c r="G55" s="130"/>
      <c r="H55" s="11">
        <v>4</v>
      </c>
      <c r="I55" s="11">
        <v>5</v>
      </c>
      <c r="J55" s="129">
        <v>6</v>
      </c>
      <c r="K55" s="129"/>
      <c r="L55">
        <f>IF(OR(J55="Не удовл.",J55="См.прот.№4"),A55&amp;",","")</f>
      </c>
      <c r="N55" s="48"/>
      <c r="O55" s="48"/>
      <c r="P55" s="48"/>
      <c r="Q55" s="48"/>
      <c r="R55" s="48"/>
      <c r="S55" s="48"/>
      <c r="T55" s="48"/>
      <c r="U55" s="48"/>
    </row>
    <row r="56" spans="1:28" s="8" customFormat="1" ht="17.25" customHeight="1">
      <c r="A56" s="94">
        <f>IF(AND(B56&lt;&gt;"",I56&lt;&gt;""),MAX($A$21:A53)+1,"")</f>
        <v>31</v>
      </c>
      <c r="B56" s="107" t="s">
        <v>48</v>
      </c>
      <c r="C56" s="108"/>
      <c r="D56" s="103">
        <v>1</v>
      </c>
      <c r="E56" s="103"/>
      <c r="F56" s="103"/>
      <c r="G56" s="101"/>
      <c r="H56" s="97">
        <f t="shared" si="2"/>
        <v>0.05</v>
      </c>
      <c r="I56" s="86">
        <f ca="1" t="shared" si="1"/>
        <v>0.02</v>
      </c>
      <c r="J56" s="109" t="str">
        <f t="shared" si="4"/>
        <v>Удовл.</v>
      </c>
      <c r="K56" s="109"/>
      <c r="L56">
        <f t="shared" si="0"/>
      </c>
      <c r="M56" s="7"/>
      <c r="N56" s="7"/>
      <c r="O56" s="59"/>
      <c r="P56" s="59"/>
      <c r="Q56" s="59"/>
      <c r="R56" s="59"/>
      <c r="S56" s="59"/>
      <c r="T56" s="59"/>
      <c r="U56" s="59"/>
      <c r="V56" s="7"/>
      <c r="W56" s="7"/>
      <c r="X56" s="7"/>
      <c r="Y56" s="7"/>
      <c r="Z56" s="7"/>
      <c r="AA56" s="7"/>
      <c r="AB56" s="7"/>
    </row>
    <row r="57" spans="1:28" s="8" customFormat="1" ht="17.25" customHeight="1">
      <c r="A57" s="94">
        <f>IF(AND(B57&lt;&gt;"",I57&lt;&gt;""),MAX($A$21:A56)+1,"")</f>
        <v>32</v>
      </c>
      <c r="B57" s="107" t="s">
        <v>49</v>
      </c>
      <c r="C57" s="108"/>
      <c r="D57" s="103">
        <v>1</v>
      </c>
      <c r="E57" s="103"/>
      <c r="F57" s="103"/>
      <c r="G57" s="101"/>
      <c r="H57" s="97">
        <f t="shared" si="2"/>
        <v>0.05</v>
      </c>
      <c r="I57" s="86">
        <f ca="1" t="shared" si="1"/>
        <v>0.04</v>
      </c>
      <c r="J57" s="109" t="str">
        <f t="shared" si="4"/>
        <v>Удовл.</v>
      </c>
      <c r="K57" s="109"/>
      <c r="L57">
        <f t="shared" si="0"/>
      </c>
      <c r="M57" s="7"/>
      <c r="N57" s="7"/>
      <c r="O57" s="59"/>
      <c r="P57" s="59"/>
      <c r="Q57" s="59"/>
      <c r="R57" s="59"/>
      <c r="S57" s="59"/>
      <c r="T57" s="59"/>
      <c r="U57" s="59"/>
      <c r="V57" s="7"/>
      <c r="W57" s="7"/>
      <c r="X57" s="7"/>
      <c r="Y57" s="7"/>
      <c r="Z57" s="7"/>
      <c r="AA57" s="7"/>
      <c r="AB57" s="7"/>
    </row>
    <row r="58" spans="1:28" s="8" customFormat="1" ht="17.25" customHeight="1">
      <c r="A58" s="94">
        <f>IF(AND(B58&lt;&gt;"",I58&lt;&gt;""),MAX($A$21:A57)+1,"")</f>
        <v>33</v>
      </c>
      <c r="B58" s="107" t="s">
        <v>50</v>
      </c>
      <c r="C58" s="108"/>
      <c r="D58" s="103">
        <v>1</v>
      </c>
      <c r="E58" s="103"/>
      <c r="F58" s="103"/>
      <c r="G58" s="101"/>
      <c r="H58" s="97">
        <f t="shared" si="2"/>
        <v>0.05</v>
      </c>
      <c r="I58" s="86">
        <f ca="1" t="shared" si="1"/>
        <v>0.03</v>
      </c>
      <c r="J58" s="109" t="str">
        <f t="shared" si="4"/>
        <v>Удовл.</v>
      </c>
      <c r="K58" s="109"/>
      <c r="L58">
        <f t="shared" si="0"/>
      </c>
      <c r="M58" s="7"/>
      <c r="N58" s="7"/>
      <c r="O58" s="113"/>
      <c r="P58" s="113"/>
      <c r="Q58" s="113"/>
      <c r="R58" s="113"/>
      <c r="S58" s="113"/>
      <c r="T58" s="113"/>
      <c r="U58" s="113"/>
      <c r="V58" s="7"/>
      <c r="W58" s="7"/>
      <c r="X58" s="7"/>
      <c r="Y58" s="7"/>
      <c r="Z58" s="7"/>
      <c r="AA58" s="7"/>
      <c r="AB58" s="7"/>
    </row>
    <row r="59" spans="1:28" s="93" customFormat="1" ht="17.25" customHeight="1">
      <c r="A59" s="6">
        <f>IF(AND(B59&lt;&gt;"",I59&lt;&gt;""),MAX($A$21:A58)+1,"")</f>
        <v>34</v>
      </c>
      <c r="B59" s="107" t="s">
        <v>51</v>
      </c>
      <c r="C59" s="108"/>
      <c r="D59" s="102">
        <v>1</v>
      </c>
      <c r="E59" s="103"/>
      <c r="F59" s="103"/>
      <c r="G59" s="101"/>
      <c r="H59" s="97">
        <f>IF(AND(B59&lt;&gt;"",D59&lt;&gt;""),0.05,"")</f>
        <v>0.05</v>
      </c>
      <c r="I59" s="86">
        <f ca="1">IF(AND(B59&lt;&gt;"",D59&lt;&gt;""),_XLL.СЛУЧМЕЖДУ(1,4)*0.01,"")</f>
        <v>0.01</v>
      </c>
      <c r="J59" s="109" t="str">
        <f>IF(AND(B59&lt;&gt;"",I59&lt;&gt;""),IF(AND(I59&lt;H59,I59&lt;&gt;""),"Удовл.","Не удовл."),"")</f>
        <v>Удовл.</v>
      </c>
      <c r="K59" s="109"/>
      <c r="L59" s="95">
        <f t="shared" si="0"/>
      </c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s="8" customFormat="1" ht="17.25" customHeight="1">
      <c r="A60" s="6">
        <f>IF(AND(B60&lt;&gt;"",I60&lt;&gt;""),MAX($A$21:A59)+1,"")</f>
        <v>35</v>
      </c>
      <c r="B60" s="107" t="s">
        <v>52</v>
      </c>
      <c r="C60" s="108"/>
      <c r="D60" s="102">
        <v>1</v>
      </c>
      <c r="E60" s="103"/>
      <c r="F60" s="103"/>
      <c r="G60" s="101"/>
      <c r="H60" s="97">
        <f aca="true" t="shared" si="5" ref="H60:H111">IF(AND(B60&lt;&gt;"",D60&lt;&gt;""),0.05,"")</f>
        <v>0.05</v>
      </c>
      <c r="I60" s="86">
        <f aca="true" ca="1" t="shared" si="6" ref="I60:I111">IF(AND(B60&lt;&gt;"",D60&lt;&gt;""),_XLL.СЛУЧМЕЖДУ(1,4)*0.01,"")</f>
        <v>0.01</v>
      </c>
      <c r="J60" s="109" t="str">
        <f aca="true" t="shared" si="7" ref="J60:J67">IF(AND(B60&lt;&gt;"",I60&lt;&gt;""),IF(AND(I60&lt;H60,I60&lt;&gt;""),"Удовл.","Не удовл."),"")</f>
        <v>Удовл.</v>
      </c>
      <c r="K60" s="109"/>
      <c r="L60">
        <f t="shared" si="0"/>
      </c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s="8" customFormat="1" ht="17.25" customHeight="1">
      <c r="A61" s="6">
        <f>IF(AND(B61&lt;&gt;"",I61&lt;&gt;""),MAX($A$21:A60)+1,"")</f>
        <v>36</v>
      </c>
      <c r="B61" s="107" t="s">
        <v>53</v>
      </c>
      <c r="C61" s="108"/>
      <c r="D61" s="102">
        <v>1</v>
      </c>
      <c r="E61" s="103"/>
      <c r="F61" s="103"/>
      <c r="G61" s="101"/>
      <c r="H61" s="97">
        <f t="shared" si="5"/>
        <v>0.05</v>
      </c>
      <c r="I61" s="86">
        <f ca="1" t="shared" si="6"/>
        <v>0.03</v>
      </c>
      <c r="J61" s="109" t="str">
        <f t="shared" si="7"/>
        <v>Удовл.</v>
      </c>
      <c r="K61" s="109"/>
      <c r="L61">
        <f t="shared" si="0"/>
      </c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s="8" customFormat="1" ht="17.25" customHeight="1">
      <c r="A62" s="6">
        <f>IF(AND(B62&lt;&gt;"",I62&lt;&gt;""),MAX($A$21:A61)+1,"")</f>
        <v>37</v>
      </c>
      <c r="B62" s="107" t="s">
        <v>56</v>
      </c>
      <c r="C62" s="108"/>
      <c r="D62" s="102">
        <v>1</v>
      </c>
      <c r="E62" s="103"/>
      <c r="F62" s="103"/>
      <c r="G62" s="101"/>
      <c r="H62" s="97">
        <f t="shared" si="5"/>
        <v>0.05</v>
      </c>
      <c r="I62" s="86">
        <f ca="1" t="shared" si="6"/>
        <v>0.04</v>
      </c>
      <c r="J62" s="109" t="str">
        <f t="shared" si="7"/>
        <v>Удовл.</v>
      </c>
      <c r="K62" s="109"/>
      <c r="L62">
        <f t="shared" si="0"/>
      </c>
      <c r="M62" s="7"/>
      <c r="N62" s="7"/>
      <c r="O62" s="7"/>
      <c r="P62" s="7"/>
      <c r="Q62" s="7"/>
      <c r="R62" s="7"/>
      <c r="S62" s="7"/>
      <c r="T62" s="59"/>
      <c r="U62" s="59"/>
      <c r="V62" s="7"/>
      <c r="W62" s="7"/>
      <c r="X62" s="7"/>
      <c r="Y62" s="7"/>
      <c r="Z62" s="7"/>
      <c r="AA62" s="7"/>
      <c r="AB62" s="7"/>
    </row>
    <row r="63" spans="1:28" s="8" customFormat="1" ht="17.25" customHeight="1">
      <c r="A63" s="6">
        <f>IF(AND(B63&lt;&gt;"",I63&lt;&gt;""),MAX($A$21:A62)+1,"")</f>
        <v>38</v>
      </c>
      <c r="B63" s="107" t="s">
        <v>57</v>
      </c>
      <c r="C63" s="108"/>
      <c r="D63" s="102">
        <v>1</v>
      </c>
      <c r="E63" s="103"/>
      <c r="F63" s="103"/>
      <c r="G63" s="101"/>
      <c r="H63" s="97">
        <f t="shared" si="5"/>
        <v>0.05</v>
      </c>
      <c r="I63" s="86">
        <f ca="1" t="shared" si="6"/>
        <v>0.03</v>
      </c>
      <c r="J63" s="109" t="str">
        <f t="shared" si="7"/>
        <v>Удовл.</v>
      </c>
      <c r="K63" s="109"/>
      <c r="L63">
        <f t="shared" si="0"/>
      </c>
      <c r="M63" s="7"/>
      <c r="N63" s="7"/>
      <c r="O63" s="7"/>
      <c r="P63" s="7"/>
      <c r="Q63" s="7"/>
      <c r="R63" s="7"/>
      <c r="S63" s="7"/>
      <c r="T63" s="59"/>
      <c r="U63" s="59"/>
      <c r="V63" s="7"/>
      <c r="W63" s="7"/>
      <c r="X63" s="7"/>
      <c r="Y63" s="7"/>
      <c r="Z63" s="7"/>
      <c r="AA63" s="7"/>
      <c r="AB63" s="7"/>
    </row>
    <row r="64" spans="1:28" s="8" customFormat="1" ht="17.25" customHeight="1">
      <c r="A64" s="6">
        <f>IF(AND(B64&lt;&gt;"",I64&lt;&gt;""),MAX($A$21:A63)+1,"")</f>
        <v>39</v>
      </c>
      <c r="B64" s="107" t="s">
        <v>58</v>
      </c>
      <c r="C64" s="108"/>
      <c r="D64" s="102">
        <v>1</v>
      </c>
      <c r="E64" s="103"/>
      <c r="F64" s="103"/>
      <c r="G64" s="101"/>
      <c r="H64" s="97">
        <f t="shared" si="5"/>
        <v>0.05</v>
      </c>
      <c r="I64" s="86">
        <f ca="1" t="shared" si="6"/>
        <v>0.04</v>
      </c>
      <c r="J64" s="109" t="str">
        <f t="shared" si="7"/>
        <v>Удовл.</v>
      </c>
      <c r="K64" s="109"/>
      <c r="L64">
        <f t="shared" si="0"/>
      </c>
      <c r="M64" s="7"/>
      <c r="N64" s="7"/>
      <c r="O64" s="7"/>
      <c r="P64" s="7"/>
      <c r="Q64" s="7"/>
      <c r="R64" s="7"/>
      <c r="S64" s="7"/>
      <c r="T64" s="59"/>
      <c r="U64" s="59"/>
      <c r="V64" s="7"/>
      <c r="W64" s="7"/>
      <c r="X64" s="7"/>
      <c r="Y64" s="7"/>
      <c r="Z64" s="7"/>
      <c r="AA64" s="7"/>
      <c r="AB64" s="7"/>
    </row>
    <row r="65" spans="1:28" s="8" customFormat="1" ht="17.25" customHeight="1">
      <c r="A65" s="6">
        <f>IF(AND(B65&lt;&gt;"",I65&lt;&gt;""),MAX($A$21:A64)+1,"")</f>
        <v>40</v>
      </c>
      <c r="B65" s="107" t="s">
        <v>54</v>
      </c>
      <c r="C65" s="108"/>
      <c r="D65" s="102">
        <v>1</v>
      </c>
      <c r="E65" s="103"/>
      <c r="F65" s="103"/>
      <c r="G65" s="101"/>
      <c r="H65" s="97">
        <f t="shared" si="5"/>
        <v>0.05</v>
      </c>
      <c r="I65" s="86">
        <f ca="1" t="shared" si="6"/>
        <v>0.02</v>
      </c>
      <c r="J65" s="109" t="str">
        <f t="shared" si="7"/>
        <v>Удовл.</v>
      </c>
      <c r="K65" s="109"/>
      <c r="L65">
        <f t="shared" si="0"/>
      </c>
      <c r="M65" s="7"/>
      <c r="N65" s="7"/>
      <c r="O65" s="7"/>
      <c r="P65" s="7"/>
      <c r="Q65" s="7"/>
      <c r="R65" s="7"/>
      <c r="S65" s="7"/>
      <c r="T65" s="59"/>
      <c r="U65" s="59"/>
      <c r="V65" s="7"/>
      <c r="W65" s="7"/>
      <c r="X65" s="7"/>
      <c r="Y65" s="7"/>
      <c r="Z65" s="7"/>
      <c r="AA65" s="7"/>
      <c r="AB65" s="7"/>
    </row>
    <row r="66" spans="1:28" s="8" customFormat="1" ht="17.25" customHeight="1">
      <c r="A66" s="6">
        <f>IF(AND(B66&lt;&gt;"",I66&lt;&gt;""),MAX($A$21:A65)+1,"")</f>
        <v>41</v>
      </c>
      <c r="B66" s="107" t="s">
        <v>55</v>
      </c>
      <c r="C66" s="108"/>
      <c r="D66" s="102">
        <v>1</v>
      </c>
      <c r="E66" s="103"/>
      <c r="F66" s="103"/>
      <c r="G66" s="101"/>
      <c r="H66" s="97">
        <f t="shared" si="5"/>
        <v>0.05</v>
      </c>
      <c r="I66" s="86">
        <f ca="1" t="shared" si="6"/>
        <v>0.04</v>
      </c>
      <c r="J66" s="109" t="str">
        <f t="shared" si="7"/>
        <v>Удовл.</v>
      </c>
      <c r="K66" s="109"/>
      <c r="L66">
        <f t="shared" si="0"/>
      </c>
      <c r="M66" s="7"/>
      <c r="N66" s="7"/>
      <c r="O66" s="7"/>
      <c r="P66" s="7"/>
      <c r="Q66" s="7"/>
      <c r="R66" s="7"/>
      <c r="S66" s="7"/>
      <c r="T66" s="59"/>
      <c r="U66" s="59"/>
      <c r="V66" s="7"/>
      <c r="W66" s="7"/>
      <c r="X66" s="7"/>
      <c r="Y66" s="7"/>
      <c r="Z66" s="7"/>
      <c r="AA66" s="7"/>
      <c r="AB66" s="7"/>
    </row>
    <row r="67" spans="1:28" s="8" customFormat="1" ht="17.25" customHeight="1">
      <c r="A67" s="6">
        <f>IF(AND(B67&lt;&gt;"",I67&lt;&gt;""),MAX($A$21:A66)+1,"")</f>
        <v>42</v>
      </c>
      <c r="B67" s="107" t="s">
        <v>59</v>
      </c>
      <c r="C67" s="108"/>
      <c r="D67" s="102">
        <v>1</v>
      </c>
      <c r="E67" s="103"/>
      <c r="F67" s="103"/>
      <c r="G67" s="101"/>
      <c r="H67" s="97">
        <f t="shared" si="5"/>
        <v>0.05</v>
      </c>
      <c r="I67" s="86">
        <f ca="1" t="shared" si="6"/>
        <v>0.01</v>
      </c>
      <c r="J67" s="109" t="str">
        <f t="shared" si="7"/>
        <v>Удовл.</v>
      </c>
      <c r="K67" s="109"/>
      <c r="L67">
        <f t="shared" si="0"/>
      </c>
      <c r="M67" s="7"/>
      <c r="N67" s="7"/>
      <c r="O67" s="7"/>
      <c r="P67" s="7"/>
      <c r="Q67" s="7"/>
      <c r="R67" s="7"/>
      <c r="S67" s="7"/>
      <c r="T67" s="59"/>
      <c r="U67" s="59"/>
      <c r="V67" s="7"/>
      <c r="W67" s="7"/>
      <c r="X67" s="7"/>
      <c r="Y67" s="7"/>
      <c r="Z67" s="7"/>
      <c r="AA67" s="7"/>
      <c r="AB67" s="7"/>
    </row>
    <row r="68" spans="1:28" s="8" customFormat="1" ht="17.25" customHeight="1">
      <c r="A68" s="6">
        <f>IF(AND(B68&lt;&gt;"",I68&lt;&gt;""),MAX($A$21:A67)+1,"")</f>
        <v>43</v>
      </c>
      <c r="B68" s="107" t="s">
        <v>60</v>
      </c>
      <c r="C68" s="108"/>
      <c r="D68" s="102">
        <v>1</v>
      </c>
      <c r="E68" s="103"/>
      <c r="F68" s="103"/>
      <c r="G68" s="101"/>
      <c r="H68" s="97">
        <f t="shared" si="5"/>
        <v>0.05</v>
      </c>
      <c r="I68" s="86">
        <f ca="1" t="shared" si="6"/>
        <v>0.01</v>
      </c>
      <c r="J68" s="109" t="str">
        <f aca="true" t="shared" si="8" ref="J68:J111">IF(AND(B68&lt;&gt;"",I68&lt;&gt;""),IF(AND(I68&lt;H68,I68&lt;&gt;""),"Удовл.","Не удовл."),"")</f>
        <v>Удовл.</v>
      </c>
      <c r="K68" s="109"/>
      <c r="L68">
        <f t="shared" si="0"/>
      </c>
      <c r="M68" s="7"/>
      <c r="N68" s="7"/>
      <c r="O68" s="7"/>
      <c r="P68" s="7"/>
      <c r="Q68" s="7"/>
      <c r="R68" s="7"/>
      <c r="S68" s="7"/>
      <c r="T68" s="59"/>
      <c r="U68" s="59"/>
      <c r="V68" s="7"/>
      <c r="W68" s="7"/>
      <c r="X68" s="7"/>
      <c r="Y68" s="7"/>
      <c r="Z68" s="7"/>
      <c r="AA68" s="7"/>
      <c r="AB68" s="7"/>
    </row>
    <row r="69" spans="1:28" s="8" customFormat="1" ht="17.25" customHeight="1">
      <c r="A69" s="6">
        <f>IF(AND(B69&lt;&gt;"",I69&lt;&gt;""),MAX($A$21:A68)+1,"")</f>
        <v>44</v>
      </c>
      <c r="B69" s="107" t="s">
        <v>65</v>
      </c>
      <c r="C69" s="108"/>
      <c r="D69" s="102">
        <v>1</v>
      </c>
      <c r="E69" s="103"/>
      <c r="F69" s="103"/>
      <c r="G69" s="101"/>
      <c r="H69" s="97">
        <f t="shared" si="5"/>
        <v>0.05</v>
      </c>
      <c r="I69" s="86">
        <f ca="1" t="shared" si="6"/>
        <v>0.04</v>
      </c>
      <c r="J69" s="109" t="str">
        <f t="shared" si="8"/>
        <v>Удовл.</v>
      </c>
      <c r="K69" s="109"/>
      <c r="L69">
        <f t="shared" si="0"/>
      </c>
      <c r="M69" s="7"/>
      <c r="N69" s="7"/>
      <c r="O69" s="7"/>
      <c r="P69" s="7"/>
      <c r="Q69" s="7"/>
      <c r="R69" s="7"/>
      <c r="S69" s="7"/>
      <c r="T69" s="59"/>
      <c r="U69" s="59"/>
      <c r="V69" s="7"/>
      <c r="W69" s="7"/>
      <c r="X69" s="7"/>
      <c r="Y69" s="7"/>
      <c r="Z69" s="7"/>
      <c r="AA69" s="7"/>
      <c r="AB69" s="7"/>
    </row>
    <row r="70" spans="1:28" s="8" customFormat="1" ht="17.25" customHeight="1">
      <c r="A70" s="6">
        <f>IF(AND(B70&lt;&gt;"",I70&lt;&gt;""),MAX($A$21:A69)+1,"")</f>
        <v>45</v>
      </c>
      <c r="B70" s="107" t="s">
        <v>66</v>
      </c>
      <c r="C70" s="108"/>
      <c r="D70" s="102">
        <v>1</v>
      </c>
      <c r="E70" s="103"/>
      <c r="F70" s="103"/>
      <c r="G70" s="101"/>
      <c r="H70" s="97">
        <f t="shared" si="5"/>
        <v>0.05</v>
      </c>
      <c r="I70" s="86">
        <f ca="1" t="shared" si="6"/>
        <v>0.02</v>
      </c>
      <c r="J70" s="109" t="str">
        <f t="shared" si="8"/>
        <v>Удовл.</v>
      </c>
      <c r="K70" s="109"/>
      <c r="L70">
        <f t="shared" si="0"/>
      </c>
      <c r="M70" s="7"/>
      <c r="N70" s="7"/>
      <c r="O70" s="7"/>
      <c r="P70" s="7"/>
      <c r="Q70" s="7"/>
      <c r="R70" s="7"/>
      <c r="S70" s="7"/>
      <c r="T70" s="59"/>
      <c r="U70" s="59"/>
      <c r="V70" s="7"/>
      <c r="W70" s="7"/>
      <c r="X70" s="7"/>
      <c r="Y70" s="7"/>
      <c r="Z70" s="7"/>
      <c r="AA70" s="7"/>
      <c r="AB70" s="7"/>
    </row>
    <row r="71" spans="1:28" s="8" customFormat="1" ht="17.25" customHeight="1">
      <c r="A71" s="6">
        <f>IF(AND(B71&lt;&gt;"",I71&lt;&gt;""),MAX($A$21:A70)+1,"")</f>
        <v>46</v>
      </c>
      <c r="B71" s="107" t="s">
        <v>67</v>
      </c>
      <c r="C71" s="108"/>
      <c r="D71" s="102">
        <v>1</v>
      </c>
      <c r="E71" s="103"/>
      <c r="F71" s="103"/>
      <c r="G71" s="101"/>
      <c r="H71" s="97">
        <f t="shared" si="5"/>
        <v>0.05</v>
      </c>
      <c r="I71" s="86">
        <f ca="1" t="shared" si="6"/>
        <v>0.03</v>
      </c>
      <c r="J71" s="109" t="str">
        <f t="shared" si="8"/>
        <v>Удовл.</v>
      </c>
      <c r="K71" s="109"/>
      <c r="L71">
        <f t="shared" si="0"/>
      </c>
      <c r="M71" s="7"/>
      <c r="N71" s="7"/>
      <c r="O71" s="7"/>
      <c r="P71" s="7"/>
      <c r="Q71" s="7"/>
      <c r="R71" s="7"/>
      <c r="S71" s="7"/>
      <c r="T71" s="59"/>
      <c r="U71" s="59"/>
      <c r="V71" s="7"/>
      <c r="W71" s="7"/>
      <c r="X71" s="7"/>
      <c r="Y71" s="7"/>
      <c r="Z71" s="7"/>
      <c r="AA71" s="7"/>
      <c r="AB71" s="7"/>
    </row>
    <row r="72" spans="1:28" s="8" customFormat="1" ht="17.25" customHeight="1">
      <c r="A72" s="6">
        <f>IF(AND(B72&lt;&gt;"",I72&lt;&gt;""),MAX($A$21:A71)+1,"")</f>
        <v>47</v>
      </c>
      <c r="B72" s="107" t="s">
        <v>68</v>
      </c>
      <c r="C72" s="108"/>
      <c r="D72" s="102">
        <v>1</v>
      </c>
      <c r="E72" s="103"/>
      <c r="F72" s="103"/>
      <c r="G72" s="101"/>
      <c r="H72" s="97">
        <f t="shared" si="5"/>
        <v>0.05</v>
      </c>
      <c r="I72" s="86">
        <f ca="1" t="shared" si="6"/>
        <v>0.01</v>
      </c>
      <c r="J72" s="109" t="str">
        <f t="shared" si="8"/>
        <v>Удовл.</v>
      </c>
      <c r="K72" s="109"/>
      <c r="L72">
        <f t="shared" si="0"/>
      </c>
      <c r="M72" s="7"/>
      <c r="N72" s="7"/>
      <c r="O72" s="7"/>
      <c r="P72" s="7"/>
      <c r="Q72" s="7"/>
      <c r="R72" s="7"/>
      <c r="S72" s="7"/>
      <c r="T72" s="59"/>
      <c r="U72" s="59"/>
      <c r="V72" s="7"/>
      <c r="W72" s="7"/>
      <c r="X72" s="7"/>
      <c r="Y72" s="7"/>
      <c r="Z72" s="7"/>
      <c r="AA72" s="7"/>
      <c r="AB72" s="7"/>
    </row>
    <row r="73" spans="1:28" s="8" customFormat="1" ht="17.25" customHeight="1">
      <c r="A73" s="6">
        <f>IF(AND(B73&lt;&gt;"",I73&lt;&gt;""),MAX($A$21:A72)+1,"")</f>
        <v>48</v>
      </c>
      <c r="B73" s="107" t="s">
        <v>69</v>
      </c>
      <c r="C73" s="108"/>
      <c r="D73" s="102">
        <v>1</v>
      </c>
      <c r="E73" s="103"/>
      <c r="F73" s="103"/>
      <c r="G73" s="101"/>
      <c r="H73" s="97">
        <f t="shared" si="5"/>
        <v>0.05</v>
      </c>
      <c r="I73" s="86">
        <f ca="1" t="shared" si="6"/>
        <v>0.04</v>
      </c>
      <c r="J73" s="109" t="str">
        <f t="shared" si="8"/>
        <v>Удовл.</v>
      </c>
      <c r="K73" s="109"/>
      <c r="L73">
        <f t="shared" si="0"/>
      </c>
      <c r="M73" s="7"/>
      <c r="N73" s="7"/>
      <c r="O73" s="7"/>
      <c r="P73" s="7"/>
      <c r="Q73" s="7"/>
      <c r="R73" s="7"/>
      <c r="S73" s="7"/>
      <c r="T73" s="59"/>
      <c r="U73" s="59"/>
      <c r="V73" s="7"/>
      <c r="W73" s="7"/>
      <c r="X73" s="7"/>
      <c r="Y73" s="7"/>
      <c r="Z73" s="7"/>
      <c r="AA73" s="7"/>
      <c r="AB73" s="7"/>
    </row>
    <row r="74" spans="1:28" s="8" customFormat="1" ht="17.25" customHeight="1">
      <c r="A74" s="6">
        <f>IF(AND(B74&lt;&gt;"",I74&lt;&gt;""),MAX($A$21:A73)+1,"")</f>
        <v>49</v>
      </c>
      <c r="B74" s="107" t="s">
        <v>70</v>
      </c>
      <c r="C74" s="108"/>
      <c r="D74" s="102">
        <v>1</v>
      </c>
      <c r="E74" s="103"/>
      <c r="F74" s="103"/>
      <c r="G74" s="101"/>
      <c r="H74" s="97">
        <f t="shared" si="5"/>
        <v>0.05</v>
      </c>
      <c r="I74" s="86">
        <f ca="1" t="shared" si="6"/>
        <v>0.01</v>
      </c>
      <c r="J74" s="109" t="str">
        <f t="shared" si="8"/>
        <v>Удовл.</v>
      </c>
      <c r="K74" s="109"/>
      <c r="L74">
        <f t="shared" si="0"/>
      </c>
      <c r="M74" s="7"/>
      <c r="N74" s="7"/>
      <c r="O74" s="7"/>
      <c r="P74" s="7"/>
      <c r="Q74" s="7"/>
      <c r="R74" s="7"/>
      <c r="S74" s="7"/>
      <c r="T74" s="59"/>
      <c r="U74" s="59"/>
      <c r="V74" s="7"/>
      <c r="W74" s="7"/>
      <c r="X74" s="7"/>
      <c r="Y74" s="7"/>
      <c r="Z74" s="7"/>
      <c r="AA74" s="7"/>
      <c r="AB74" s="7"/>
    </row>
    <row r="75" spans="1:28" s="8" customFormat="1" ht="17.25" customHeight="1">
      <c r="A75" s="6">
        <f>IF(AND(B75&lt;&gt;"",I75&lt;&gt;""),MAX($A$21:A74)+1,"")</f>
        <v>50</v>
      </c>
      <c r="B75" s="107" t="s">
        <v>71</v>
      </c>
      <c r="C75" s="108"/>
      <c r="D75" s="102">
        <v>1</v>
      </c>
      <c r="E75" s="103"/>
      <c r="F75" s="103"/>
      <c r="G75" s="101"/>
      <c r="H75" s="97">
        <f t="shared" si="5"/>
        <v>0.05</v>
      </c>
      <c r="I75" s="86">
        <f ca="1" t="shared" si="6"/>
        <v>0.02</v>
      </c>
      <c r="J75" s="109" t="str">
        <f t="shared" si="8"/>
        <v>Удовл.</v>
      </c>
      <c r="K75" s="109"/>
      <c r="L75">
        <f t="shared" si="0"/>
      </c>
      <c r="M75" s="7"/>
      <c r="N75" s="7"/>
      <c r="O75" s="7"/>
      <c r="P75" s="7"/>
      <c r="Q75" s="7"/>
      <c r="R75" s="7"/>
      <c r="S75" s="7"/>
      <c r="T75" s="59"/>
      <c r="U75" s="59"/>
      <c r="V75" s="7"/>
      <c r="W75" s="7"/>
      <c r="X75" s="7"/>
      <c r="Y75" s="7"/>
      <c r="Z75" s="7"/>
      <c r="AA75" s="7"/>
      <c r="AB75" s="7"/>
    </row>
    <row r="76" spans="1:28" s="8" customFormat="1" ht="17.25" customHeight="1">
      <c r="A76" s="6">
        <f>IF(AND(B76&lt;&gt;"",I76&lt;&gt;""),MAX($A$21:A75)+1,"")</f>
        <v>51</v>
      </c>
      <c r="B76" s="107" t="s">
        <v>72</v>
      </c>
      <c r="C76" s="108"/>
      <c r="D76" s="102">
        <v>1</v>
      </c>
      <c r="E76" s="103"/>
      <c r="F76" s="103"/>
      <c r="G76" s="101"/>
      <c r="H76" s="97">
        <f t="shared" si="5"/>
        <v>0.05</v>
      </c>
      <c r="I76" s="86">
        <f ca="1" t="shared" si="6"/>
        <v>0.02</v>
      </c>
      <c r="J76" s="109" t="str">
        <f t="shared" si="8"/>
        <v>Удовл.</v>
      </c>
      <c r="K76" s="109"/>
      <c r="L76">
        <f t="shared" si="0"/>
      </c>
      <c r="M76" s="7"/>
      <c r="N76" s="7"/>
      <c r="O76" s="7"/>
      <c r="P76" s="7"/>
      <c r="Q76" s="7"/>
      <c r="R76" s="7"/>
      <c r="S76" s="7"/>
      <c r="T76" s="59"/>
      <c r="U76" s="59"/>
      <c r="V76" s="7"/>
      <c r="W76" s="7"/>
      <c r="X76" s="7"/>
      <c r="Y76" s="7"/>
      <c r="Z76" s="7"/>
      <c r="AA76" s="7"/>
      <c r="AB76" s="7"/>
    </row>
    <row r="77" spans="1:28" s="8" customFormat="1" ht="17.25" customHeight="1">
      <c r="A77" s="6">
        <f>IF(AND(B77&lt;&gt;"",I77&lt;&gt;""),MAX($A$21:A76)+1,"")</f>
        <v>52</v>
      </c>
      <c r="B77" s="107" t="s">
        <v>73</v>
      </c>
      <c r="C77" s="108"/>
      <c r="D77" s="102">
        <v>1</v>
      </c>
      <c r="E77" s="103"/>
      <c r="F77" s="103"/>
      <c r="G77" s="101"/>
      <c r="H77" s="97">
        <f t="shared" si="5"/>
        <v>0.05</v>
      </c>
      <c r="I77" s="86">
        <f ca="1" t="shared" si="6"/>
        <v>0.02</v>
      </c>
      <c r="J77" s="109" t="str">
        <f t="shared" si="8"/>
        <v>Удовл.</v>
      </c>
      <c r="K77" s="109"/>
      <c r="L77">
        <f t="shared" si="0"/>
      </c>
      <c r="M77" s="7"/>
      <c r="N77" s="7"/>
      <c r="O77" s="7"/>
      <c r="P77" s="7"/>
      <c r="Q77" s="7"/>
      <c r="R77" s="7"/>
      <c r="S77" s="7"/>
      <c r="T77" s="59"/>
      <c r="U77" s="59"/>
      <c r="V77" s="7"/>
      <c r="W77" s="7"/>
      <c r="X77" s="7"/>
      <c r="Y77" s="7"/>
      <c r="Z77" s="7"/>
      <c r="AA77" s="7"/>
      <c r="AB77" s="7"/>
    </row>
    <row r="78" spans="1:28" s="8" customFormat="1" ht="17.25" customHeight="1">
      <c r="A78" s="6">
        <f>IF(AND(B78&lt;&gt;"",I78&lt;&gt;""),MAX($A$21:A77)+1,"")</f>
        <v>53</v>
      </c>
      <c r="B78" s="107" t="s">
        <v>75</v>
      </c>
      <c r="C78" s="108"/>
      <c r="D78" s="102">
        <v>1</v>
      </c>
      <c r="E78" s="103"/>
      <c r="F78" s="103"/>
      <c r="G78" s="101"/>
      <c r="H78" s="97">
        <f t="shared" si="5"/>
        <v>0.05</v>
      </c>
      <c r="I78" s="86">
        <f ca="1" t="shared" si="6"/>
        <v>0.01</v>
      </c>
      <c r="J78" s="109" t="str">
        <f t="shared" si="8"/>
        <v>Удовл.</v>
      </c>
      <c r="K78" s="109"/>
      <c r="L78">
        <f t="shared" si="0"/>
      </c>
      <c r="M78" s="7"/>
      <c r="N78" s="7"/>
      <c r="O78" s="7"/>
      <c r="P78" s="7"/>
      <c r="Q78" s="7"/>
      <c r="R78" s="7"/>
      <c r="S78" s="7"/>
      <c r="T78" s="59"/>
      <c r="U78" s="59"/>
      <c r="V78" s="7"/>
      <c r="W78" s="7"/>
      <c r="X78" s="7"/>
      <c r="Y78" s="7"/>
      <c r="Z78" s="7"/>
      <c r="AA78" s="7"/>
      <c r="AB78" s="7"/>
    </row>
    <row r="79" spans="1:28" s="8" customFormat="1" ht="17.25" customHeight="1">
      <c r="A79" s="6">
        <f>IF(AND(B79&lt;&gt;"",I79&lt;&gt;""),MAX($A$21:A78)+1,"")</f>
        <v>54</v>
      </c>
      <c r="B79" s="107" t="s">
        <v>76</v>
      </c>
      <c r="C79" s="108"/>
      <c r="D79" s="102">
        <v>1</v>
      </c>
      <c r="E79" s="103"/>
      <c r="F79" s="103"/>
      <c r="G79" s="101"/>
      <c r="H79" s="97">
        <f t="shared" si="5"/>
        <v>0.05</v>
      </c>
      <c r="I79" s="86">
        <f ca="1" t="shared" si="6"/>
        <v>0.04</v>
      </c>
      <c r="J79" s="109" t="str">
        <f t="shared" si="8"/>
        <v>Удовл.</v>
      </c>
      <c r="K79" s="109"/>
      <c r="L79">
        <f t="shared" si="0"/>
      </c>
      <c r="M79" s="7"/>
      <c r="N79" s="7"/>
      <c r="O79" s="7"/>
      <c r="P79" s="7"/>
      <c r="Q79" s="7"/>
      <c r="R79" s="7"/>
      <c r="S79" s="7"/>
      <c r="T79" s="59"/>
      <c r="U79" s="59"/>
      <c r="V79" s="7"/>
      <c r="W79" s="7"/>
      <c r="X79" s="7"/>
      <c r="Y79" s="7"/>
      <c r="Z79" s="7"/>
      <c r="AA79" s="7"/>
      <c r="AB79" s="7"/>
    </row>
    <row r="80" spans="1:28" s="8" customFormat="1" ht="17.25" customHeight="1">
      <c r="A80" s="6">
        <f>IF(AND(B80&lt;&gt;"",I80&lt;&gt;""),MAX($A$21:A79)+1,"")</f>
        <v>55</v>
      </c>
      <c r="B80" s="107" t="s">
        <v>77</v>
      </c>
      <c r="C80" s="108"/>
      <c r="D80" s="102">
        <v>1</v>
      </c>
      <c r="E80" s="103"/>
      <c r="F80" s="103"/>
      <c r="G80" s="101"/>
      <c r="H80" s="97">
        <f t="shared" si="5"/>
        <v>0.05</v>
      </c>
      <c r="I80" s="86">
        <f ca="1" t="shared" si="6"/>
        <v>0.03</v>
      </c>
      <c r="J80" s="109" t="str">
        <f t="shared" si="8"/>
        <v>Удовл.</v>
      </c>
      <c r="K80" s="109"/>
      <c r="L80">
        <f t="shared" si="0"/>
      </c>
      <c r="M80" s="7"/>
      <c r="N80" s="7"/>
      <c r="O80" s="7"/>
      <c r="P80" s="7"/>
      <c r="Q80" s="7"/>
      <c r="R80" s="7"/>
      <c r="S80" s="7"/>
      <c r="T80" s="59"/>
      <c r="U80" s="59"/>
      <c r="V80" s="7"/>
      <c r="W80" s="7"/>
      <c r="X80" s="7"/>
      <c r="Y80" s="7"/>
      <c r="Z80" s="7"/>
      <c r="AA80" s="7"/>
      <c r="AB80" s="7"/>
    </row>
    <row r="81" spans="1:28" s="8" customFormat="1" ht="17.25" customHeight="1">
      <c r="A81" s="6">
        <f>IF(AND(B81&lt;&gt;"",I81&lt;&gt;""),MAX($A$21:A80)+1,"")</f>
        <v>56</v>
      </c>
      <c r="B81" s="107" t="s">
        <v>78</v>
      </c>
      <c r="C81" s="108"/>
      <c r="D81" s="102">
        <v>1</v>
      </c>
      <c r="E81" s="103"/>
      <c r="F81" s="103"/>
      <c r="G81" s="101"/>
      <c r="H81" s="97">
        <f t="shared" si="5"/>
        <v>0.05</v>
      </c>
      <c r="I81" s="86">
        <f ca="1" t="shared" si="6"/>
        <v>0.02</v>
      </c>
      <c r="J81" s="109" t="str">
        <f t="shared" si="8"/>
        <v>Удовл.</v>
      </c>
      <c r="K81" s="109"/>
      <c r="L81">
        <f t="shared" si="0"/>
      </c>
      <c r="M81" s="7"/>
      <c r="N81" s="7"/>
      <c r="O81" s="7"/>
      <c r="P81" s="7"/>
      <c r="Q81" s="7"/>
      <c r="R81" s="7"/>
      <c r="S81" s="7"/>
      <c r="T81" s="59"/>
      <c r="U81" s="59"/>
      <c r="V81" s="7"/>
      <c r="W81" s="7"/>
      <c r="X81" s="7"/>
      <c r="Y81" s="7"/>
      <c r="Z81" s="7"/>
      <c r="AA81" s="7"/>
      <c r="AB81" s="7"/>
    </row>
    <row r="82" spans="1:28" s="8" customFormat="1" ht="17.25" customHeight="1">
      <c r="A82" s="6">
        <f>IF(AND(B82&lt;&gt;"",I82&lt;&gt;""),MAX($A$21:A81)+1,"")</f>
        <v>57</v>
      </c>
      <c r="B82" s="107" t="s">
        <v>79</v>
      </c>
      <c r="C82" s="108"/>
      <c r="D82" s="102">
        <v>1</v>
      </c>
      <c r="E82" s="103"/>
      <c r="F82" s="103"/>
      <c r="G82" s="101"/>
      <c r="H82" s="97">
        <f t="shared" si="5"/>
        <v>0.05</v>
      </c>
      <c r="I82" s="86">
        <f ca="1" t="shared" si="6"/>
        <v>0.01</v>
      </c>
      <c r="J82" s="109" t="str">
        <f t="shared" si="8"/>
        <v>Удовл.</v>
      </c>
      <c r="K82" s="109"/>
      <c r="L82">
        <f t="shared" si="0"/>
      </c>
      <c r="M82" s="7"/>
      <c r="N82" s="7"/>
      <c r="O82" s="7"/>
      <c r="P82" s="7"/>
      <c r="Q82" s="7"/>
      <c r="R82" s="7"/>
      <c r="S82" s="7"/>
      <c r="T82" s="59"/>
      <c r="U82" s="59"/>
      <c r="V82" s="7"/>
      <c r="W82" s="7"/>
      <c r="X82" s="7"/>
      <c r="Y82" s="7"/>
      <c r="Z82" s="7"/>
      <c r="AA82" s="7"/>
      <c r="AB82" s="7"/>
    </row>
    <row r="83" spans="1:28" s="8" customFormat="1" ht="17.25" customHeight="1">
      <c r="A83" s="6">
        <f>IF(AND(B83&lt;&gt;"",I83&lt;&gt;""),MAX($A$21:A82)+1,"")</f>
        <v>58</v>
      </c>
      <c r="B83" s="107" t="s">
        <v>80</v>
      </c>
      <c r="C83" s="108"/>
      <c r="D83" s="102">
        <v>1</v>
      </c>
      <c r="E83" s="103"/>
      <c r="F83" s="103"/>
      <c r="G83" s="101"/>
      <c r="H83" s="97">
        <f t="shared" si="5"/>
        <v>0.05</v>
      </c>
      <c r="I83" s="86">
        <f ca="1" t="shared" si="6"/>
        <v>0.01</v>
      </c>
      <c r="J83" s="109" t="str">
        <f t="shared" si="8"/>
        <v>Удовл.</v>
      </c>
      <c r="K83" s="109"/>
      <c r="L83">
        <f t="shared" si="0"/>
      </c>
      <c r="M83" s="7"/>
      <c r="N83" s="7"/>
      <c r="O83" s="7"/>
      <c r="P83" s="7"/>
      <c r="Q83" s="7"/>
      <c r="R83" s="7"/>
      <c r="S83" s="7"/>
      <c r="T83" s="59"/>
      <c r="U83" s="59"/>
      <c r="V83" s="7"/>
      <c r="W83" s="7"/>
      <c r="X83" s="7"/>
      <c r="Y83" s="7"/>
      <c r="Z83" s="7"/>
      <c r="AA83" s="7"/>
      <c r="AB83" s="7"/>
    </row>
    <row r="84" spans="1:28" s="8" customFormat="1" ht="17.25" customHeight="1">
      <c r="A84" s="6">
        <f>IF(AND(B84&lt;&gt;"",I84&lt;&gt;""),MAX($A$21:A83)+1,"")</f>
        <v>59</v>
      </c>
      <c r="B84" s="107" t="s">
        <v>81</v>
      </c>
      <c r="C84" s="108"/>
      <c r="D84" s="102">
        <v>1</v>
      </c>
      <c r="E84" s="103"/>
      <c r="F84" s="103"/>
      <c r="G84" s="101"/>
      <c r="H84" s="97">
        <f t="shared" si="5"/>
        <v>0.05</v>
      </c>
      <c r="I84" s="86">
        <f ca="1" t="shared" si="6"/>
        <v>0.04</v>
      </c>
      <c r="J84" s="109" t="str">
        <f t="shared" si="8"/>
        <v>Удовл.</v>
      </c>
      <c r="K84" s="109"/>
      <c r="L84">
        <f t="shared" si="0"/>
      </c>
      <c r="M84" s="7"/>
      <c r="N84" s="7"/>
      <c r="O84" s="7"/>
      <c r="P84" s="7"/>
      <c r="Q84" s="7"/>
      <c r="R84" s="7"/>
      <c r="S84" s="7"/>
      <c r="T84" s="59"/>
      <c r="U84" s="59"/>
      <c r="V84" s="7"/>
      <c r="W84" s="7"/>
      <c r="X84" s="7"/>
      <c r="Y84" s="7"/>
      <c r="Z84" s="7"/>
      <c r="AA84" s="7"/>
      <c r="AB84" s="7"/>
    </row>
    <row r="85" spans="1:28" s="8" customFormat="1" ht="17.25" customHeight="1">
      <c r="A85" s="6">
        <f>IF(AND(B85&lt;&gt;"",I85&lt;&gt;""),MAX($A$21:A84)+1,"")</f>
        <v>60</v>
      </c>
      <c r="B85" s="107" t="s">
        <v>82</v>
      </c>
      <c r="C85" s="108"/>
      <c r="D85" s="102">
        <v>1</v>
      </c>
      <c r="E85" s="103"/>
      <c r="F85" s="103"/>
      <c r="G85" s="101"/>
      <c r="H85" s="97">
        <f t="shared" si="5"/>
        <v>0.05</v>
      </c>
      <c r="I85" s="86">
        <f ca="1" t="shared" si="6"/>
        <v>0.03</v>
      </c>
      <c r="J85" s="109" t="str">
        <f t="shared" si="8"/>
        <v>Удовл.</v>
      </c>
      <c r="K85" s="109"/>
      <c r="L85">
        <f t="shared" si="0"/>
      </c>
      <c r="M85" s="7"/>
      <c r="N85" s="7"/>
      <c r="O85" s="7"/>
      <c r="P85" s="7"/>
      <c r="Q85" s="7"/>
      <c r="R85" s="7"/>
      <c r="S85" s="7"/>
      <c r="T85" s="59"/>
      <c r="U85" s="59"/>
      <c r="V85" s="7"/>
      <c r="W85" s="7"/>
      <c r="X85" s="7"/>
      <c r="Y85" s="7"/>
      <c r="Z85" s="7"/>
      <c r="AA85" s="7"/>
      <c r="AB85" s="7"/>
    </row>
    <row r="86" spans="1:28" s="8" customFormat="1" ht="17.25" customHeight="1">
      <c r="A86" s="6">
        <f>IF(AND(B86&lt;&gt;"",I86&lt;&gt;""),MAX($A$21:A85)+1,"")</f>
        <v>61</v>
      </c>
      <c r="B86" s="107" t="s">
        <v>83</v>
      </c>
      <c r="C86" s="108"/>
      <c r="D86" s="102">
        <v>1</v>
      </c>
      <c r="E86" s="103"/>
      <c r="F86" s="103"/>
      <c r="G86" s="101"/>
      <c r="H86" s="97">
        <f t="shared" si="5"/>
        <v>0.05</v>
      </c>
      <c r="I86" s="86">
        <f ca="1" t="shared" si="6"/>
        <v>0.04</v>
      </c>
      <c r="J86" s="109" t="str">
        <f t="shared" si="8"/>
        <v>Удовл.</v>
      </c>
      <c r="K86" s="109"/>
      <c r="L86">
        <f t="shared" si="0"/>
      </c>
      <c r="M86" s="7"/>
      <c r="N86" s="7"/>
      <c r="O86" s="7"/>
      <c r="P86" s="7"/>
      <c r="Q86" s="7"/>
      <c r="R86" s="7"/>
      <c r="S86" s="7"/>
      <c r="T86" s="59"/>
      <c r="U86" s="59"/>
      <c r="V86" s="7"/>
      <c r="W86" s="7"/>
      <c r="X86" s="7"/>
      <c r="Y86" s="7"/>
      <c r="Z86" s="7"/>
      <c r="AA86" s="7"/>
      <c r="AB86" s="7"/>
    </row>
    <row r="87" spans="1:28" s="8" customFormat="1" ht="17.25" customHeight="1">
      <c r="A87" s="6">
        <f>IF(AND(B87&lt;&gt;"",I87&lt;&gt;""),MAX($A$21:A86)+1,"")</f>
        <v>62</v>
      </c>
      <c r="B87" s="107" t="s">
        <v>84</v>
      </c>
      <c r="C87" s="108"/>
      <c r="D87" s="102">
        <v>1</v>
      </c>
      <c r="E87" s="103"/>
      <c r="F87" s="103"/>
      <c r="G87" s="101"/>
      <c r="H87" s="97">
        <f t="shared" si="5"/>
        <v>0.05</v>
      </c>
      <c r="I87" s="86">
        <f ca="1" t="shared" si="6"/>
        <v>0.02</v>
      </c>
      <c r="J87" s="109" t="str">
        <f t="shared" si="8"/>
        <v>Удовл.</v>
      </c>
      <c r="K87" s="109"/>
      <c r="L87">
        <f t="shared" si="0"/>
      </c>
      <c r="M87" s="7"/>
      <c r="N87" s="7"/>
      <c r="O87" s="7"/>
      <c r="P87" s="7"/>
      <c r="Q87" s="7"/>
      <c r="R87" s="7"/>
      <c r="S87" s="7"/>
      <c r="T87" s="59"/>
      <c r="U87" s="59"/>
      <c r="V87" s="7"/>
      <c r="W87" s="7"/>
      <c r="X87" s="7"/>
      <c r="Y87" s="7"/>
      <c r="Z87" s="7"/>
      <c r="AA87" s="7"/>
      <c r="AB87" s="7"/>
    </row>
    <row r="88" spans="1:28" s="8" customFormat="1" ht="17.25" customHeight="1">
      <c r="A88" s="6">
        <f>IF(AND(B88&lt;&gt;"",I88&lt;&gt;""),MAX($A$21:A87)+1,"")</f>
        <v>63</v>
      </c>
      <c r="B88" s="107" t="s">
        <v>85</v>
      </c>
      <c r="C88" s="108"/>
      <c r="D88" s="102">
        <v>1</v>
      </c>
      <c r="E88" s="103"/>
      <c r="F88" s="103"/>
      <c r="G88" s="101"/>
      <c r="H88" s="97">
        <f t="shared" si="5"/>
        <v>0.05</v>
      </c>
      <c r="I88" s="86">
        <f ca="1" t="shared" si="6"/>
        <v>0.02</v>
      </c>
      <c r="J88" s="109" t="str">
        <f t="shared" si="8"/>
        <v>Удовл.</v>
      </c>
      <c r="K88" s="109"/>
      <c r="L88">
        <f aca="true" t="shared" si="9" ref="L88:L111">IF(OR(J88="Не удовл.",J88="См.прот.№4"),A88&amp;",","")</f>
      </c>
      <c r="M88" s="7"/>
      <c r="N88" s="7"/>
      <c r="O88" s="7"/>
      <c r="P88" s="7"/>
      <c r="Q88" s="7"/>
      <c r="R88" s="7"/>
      <c r="S88" s="7"/>
      <c r="T88" s="59"/>
      <c r="U88" s="59"/>
      <c r="V88" s="7"/>
      <c r="W88" s="7"/>
      <c r="X88" s="7"/>
      <c r="Y88" s="7"/>
      <c r="Z88" s="7"/>
      <c r="AA88" s="7"/>
      <c r="AB88" s="7"/>
    </row>
    <row r="89" spans="1:28" s="8" customFormat="1" ht="17.25" customHeight="1">
      <c r="A89" s="6">
        <f>IF(AND(B89&lt;&gt;"",I89&lt;&gt;""),MAX($A$21:A88)+1,"")</f>
        <v>64</v>
      </c>
      <c r="B89" s="107" t="s">
        <v>86</v>
      </c>
      <c r="C89" s="108"/>
      <c r="D89" s="102">
        <v>1</v>
      </c>
      <c r="E89" s="103"/>
      <c r="F89" s="103"/>
      <c r="G89" s="101"/>
      <c r="H89" s="97">
        <f t="shared" si="5"/>
        <v>0.05</v>
      </c>
      <c r="I89" s="86">
        <f ca="1" t="shared" si="6"/>
        <v>0.01</v>
      </c>
      <c r="J89" s="109" t="str">
        <f t="shared" si="8"/>
        <v>Удовл.</v>
      </c>
      <c r="K89" s="109"/>
      <c r="L89">
        <f t="shared" si="9"/>
      </c>
      <c r="M89" s="7"/>
      <c r="N89" s="7"/>
      <c r="O89" s="7"/>
      <c r="P89" s="7"/>
      <c r="Q89" s="7"/>
      <c r="R89" s="7"/>
      <c r="S89" s="7"/>
      <c r="T89" s="59"/>
      <c r="U89" s="59"/>
      <c r="V89" s="7"/>
      <c r="W89" s="7"/>
      <c r="X89" s="7"/>
      <c r="Y89" s="7"/>
      <c r="Z89" s="7"/>
      <c r="AA89" s="7"/>
      <c r="AB89" s="7"/>
    </row>
    <row r="90" spans="1:28" s="8" customFormat="1" ht="17.25" customHeight="1">
      <c r="A90" s="6">
        <f>IF(AND(B90&lt;&gt;"",I90&lt;&gt;""),MAX($A$21:A89)+1,"")</f>
        <v>65</v>
      </c>
      <c r="B90" s="107" t="s">
        <v>87</v>
      </c>
      <c r="C90" s="108"/>
      <c r="D90" s="102">
        <v>1</v>
      </c>
      <c r="E90" s="103"/>
      <c r="F90" s="103"/>
      <c r="G90" s="101"/>
      <c r="H90" s="97">
        <f t="shared" si="5"/>
        <v>0.05</v>
      </c>
      <c r="I90" s="86">
        <f ca="1" t="shared" si="6"/>
        <v>0.02</v>
      </c>
      <c r="J90" s="109" t="str">
        <f t="shared" si="8"/>
        <v>Удовл.</v>
      </c>
      <c r="K90" s="109"/>
      <c r="L90">
        <f t="shared" si="9"/>
      </c>
      <c r="M90" s="7"/>
      <c r="N90" s="7"/>
      <c r="O90" s="7"/>
      <c r="P90" s="7"/>
      <c r="Q90" s="7"/>
      <c r="R90" s="7"/>
      <c r="S90" s="7"/>
      <c r="T90" s="59"/>
      <c r="U90" s="59"/>
      <c r="V90" s="7"/>
      <c r="W90" s="7"/>
      <c r="X90" s="7"/>
      <c r="Y90" s="7"/>
      <c r="Z90" s="7"/>
      <c r="AA90" s="7"/>
      <c r="AB90" s="7"/>
    </row>
    <row r="91" spans="1:28" s="8" customFormat="1" ht="17.25" customHeight="1">
      <c r="A91" s="6">
        <f>IF(AND(B91&lt;&gt;"",I91&lt;&gt;""),MAX($A$21:A90)+1,"")</f>
        <v>66</v>
      </c>
      <c r="B91" s="107" t="s">
        <v>88</v>
      </c>
      <c r="C91" s="108"/>
      <c r="D91" s="102">
        <v>1</v>
      </c>
      <c r="E91" s="103"/>
      <c r="F91" s="103"/>
      <c r="G91" s="101"/>
      <c r="H91" s="97">
        <f t="shared" si="5"/>
        <v>0.05</v>
      </c>
      <c r="I91" s="86">
        <f ca="1" t="shared" si="6"/>
        <v>0.04</v>
      </c>
      <c r="J91" s="109" t="str">
        <f t="shared" si="8"/>
        <v>Удовл.</v>
      </c>
      <c r="K91" s="109"/>
      <c r="L91">
        <f t="shared" si="9"/>
      </c>
      <c r="M91" s="7"/>
      <c r="N91" s="7"/>
      <c r="O91" s="7"/>
      <c r="P91" s="7"/>
      <c r="Q91" s="7"/>
      <c r="R91" s="7"/>
      <c r="S91" s="7"/>
      <c r="T91" s="59"/>
      <c r="U91" s="59"/>
      <c r="V91" s="7"/>
      <c r="W91" s="7"/>
      <c r="X91" s="7"/>
      <c r="Y91" s="7"/>
      <c r="Z91" s="7"/>
      <c r="AA91" s="7"/>
      <c r="AB91" s="7"/>
    </row>
    <row r="92" spans="1:28" s="8" customFormat="1" ht="17.25" customHeight="1">
      <c r="A92" s="6">
        <f>IF(AND(B92&lt;&gt;"",I92&lt;&gt;""),MAX($A$21:A91)+1,"")</f>
        <v>67</v>
      </c>
      <c r="B92" s="107" t="s">
        <v>89</v>
      </c>
      <c r="C92" s="108"/>
      <c r="D92" s="102">
        <v>1</v>
      </c>
      <c r="E92" s="103"/>
      <c r="F92" s="103"/>
      <c r="G92" s="101"/>
      <c r="H92" s="97">
        <f t="shared" si="5"/>
        <v>0.05</v>
      </c>
      <c r="I92" s="86">
        <f ca="1" t="shared" si="6"/>
        <v>0.01</v>
      </c>
      <c r="J92" s="109" t="str">
        <f t="shared" si="8"/>
        <v>Удовл.</v>
      </c>
      <c r="K92" s="109"/>
      <c r="L92">
        <f t="shared" si="9"/>
      </c>
      <c r="M92" s="9"/>
      <c r="N92" s="7"/>
      <c r="O92" s="7"/>
      <c r="P92" s="7"/>
      <c r="Q92" s="7"/>
      <c r="R92" s="7"/>
      <c r="S92" s="7"/>
      <c r="T92" s="59"/>
      <c r="U92" s="59"/>
      <c r="V92" s="7"/>
      <c r="W92" s="7"/>
      <c r="X92" s="7"/>
      <c r="Y92" s="7"/>
      <c r="Z92" s="7"/>
      <c r="AA92" s="7"/>
      <c r="AB92" s="7"/>
    </row>
    <row r="93" spans="1:28" s="8" customFormat="1" ht="17.25" customHeight="1">
      <c r="A93" s="6">
        <f>IF(AND(B93&lt;&gt;"",I93&lt;&gt;""),MAX($A$21:A92)+1,"")</f>
        <v>68</v>
      </c>
      <c r="B93" s="107" t="s">
        <v>90</v>
      </c>
      <c r="C93" s="108"/>
      <c r="D93" s="102">
        <v>1</v>
      </c>
      <c r="E93" s="103"/>
      <c r="F93" s="103"/>
      <c r="G93" s="101"/>
      <c r="H93" s="97">
        <f t="shared" si="5"/>
        <v>0.05</v>
      </c>
      <c r="I93" s="86">
        <f ca="1" t="shared" si="6"/>
        <v>0.03</v>
      </c>
      <c r="J93" s="109" t="str">
        <f t="shared" si="8"/>
        <v>Удовл.</v>
      </c>
      <c r="K93" s="109"/>
      <c r="L93">
        <f t="shared" si="9"/>
      </c>
      <c r="M93" s="7"/>
      <c r="N93" s="7"/>
      <c r="O93" s="7"/>
      <c r="P93" s="7"/>
      <c r="Q93" s="7"/>
      <c r="R93" s="7"/>
      <c r="S93" s="7"/>
      <c r="T93" s="59"/>
      <c r="U93" s="59"/>
      <c r="V93" s="7"/>
      <c r="W93" s="7"/>
      <c r="X93" s="7"/>
      <c r="Y93" s="7"/>
      <c r="Z93" s="7"/>
      <c r="AA93" s="7"/>
      <c r="AB93" s="7"/>
    </row>
    <row r="94" spans="1:28" s="8" customFormat="1" ht="17.25" customHeight="1">
      <c r="A94" s="6">
        <f>IF(AND(B94&lt;&gt;"",I94&lt;&gt;""),MAX($A$21:A93)+1,"")</f>
        <v>69</v>
      </c>
      <c r="B94" s="107" t="s">
        <v>91</v>
      </c>
      <c r="C94" s="108"/>
      <c r="D94" s="102">
        <v>1</v>
      </c>
      <c r="E94" s="103"/>
      <c r="F94" s="103"/>
      <c r="G94" s="101"/>
      <c r="H94" s="97">
        <f t="shared" si="5"/>
        <v>0.05</v>
      </c>
      <c r="I94" s="86">
        <f ca="1" t="shared" si="6"/>
        <v>0.03</v>
      </c>
      <c r="J94" s="109" t="str">
        <f t="shared" si="8"/>
        <v>Удовл.</v>
      </c>
      <c r="K94" s="109"/>
      <c r="L94">
        <f t="shared" si="9"/>
      </c>
      <c r="M94" s="7"/>
      <c r="N94" s="7"/>
      <c r="O94" s="7"/>
      <c r="P94" s="7"/>
      <c r="Q94" s="7"/>
      <c r="R94" s="7"/>
      <c r="S94" s="7"/>
      <c r="T94" s="59"/>
      <c r="U94" s="59"/>
      <c r="V94" s="7"/>
      <c r="W94" s="7"/>
      <c r="X94" s="7"/>
      <c r="Y94" s="7"/>
      <c r="Z94" s="7"/>
      <c r="AA94" s="7"/>
      <c r="AB94" s="7"/>
    </row>
    <row r="95" spans="1:28" s="93" customFormat="1" ht="15" customHeight="1">
      <c r="A95" s="6">
        <f>IF(AND(B95&lt;&gt;"",I95&lt;&gt;""),MAX($A$21:A94)+1,"")</f>
        <v>70</v>
      </c>
      <c r="B95" s="100" t="s">
        <v>93</v>
      </c>
      <c r="C95" s="106"/>
      <c r="D95" s="102">
        <v>2</v>
      </c>
      <c r="E95" s="103"/>
      <c r="F95" s="103"/>
      <c r="G95" s="101"/>
      <c r="H95" s="97">
        <f aca="true" t="shared" si="10" ref="H95:H100">IF(AND(B95&lt;&gt;"",D95&lt;&gt;""),0.05,"")</f>
        <v>0.05</v>
      </c>
      <c r="I95" s="86">
        <f aca="true" ca="1" t="shared" si="11" ref="I95:I100">IF(AND(B95&lt;&gt;"",D95&lt;&gt;""),_XLL.СЛУЧМЕЖДУ(1,4)*0.01,"")</f>
        <v>0.01</v>
      </c>
      <c r="J95" s="109" t="str">
        <f aca="true" t="shared" si="12" ref="J95:J100">IF(AND(B95&lt;&gt;"",I95&lt;&gt;""),IF(AND(I95&lt;H95,I95&lt;&gt;""),"Удовл.","Не удовл."),"")</f>
        <v>Удовл.</v>
      </c>
      <c r="K95" s="109"/>
      <c r="L95" s="95">
        <f aca="true" t="shared" si="13" ref="L95:L100">IF(OR(J95="Не удовл.",J95="См.прот.№4"),A95&amp;",","")</f>
      </c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s="93" customFormat="1" ht="15" customHeight="1">
      <c r="A96" s="6">
        <f>IF(AND(B96&lt;&gt;"",I96&lt;&gt;""),MAX($A$21:A95)+1,"")</f>
        <v>71</v>
      </c>
      <c r="B96" s="100" t="s">
        <v>94</v>
      </c>
      <c r="C96" s="106"/>
      <c r="D96" s="102">
        <v>2</v>
      </c>
      <c r="E96" s="103"/>
      <c r="F96" s="103"/>
      <c r="G96" s="101"/>
      <c r="H96" s="97">
        <f t="shared" si="10"/>
        <v>0.05</v>
      </c>
      <c r="I96" s="86">
        <f ca="1" t="shared" si="11"/>
        <v>0.02</v>
      </c>
      <c r="J96" s="109" t="str">
        <f t="shared" si="12"/>
        <v>Удовл.</v>
      </c>
      <c r="K96" s="109"/>
      <c r="L96" s="95">
        <f t="shared" si="13"/>
      </c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s="93" customFormat="1" ht="15" customHeight="1">
      <c r="A97" s="6">
        <f>IF(AND(B97&lt;&gt;"",I97&lt;&gt;""),MAX($A$21:A96)+1,"")</f>
        <v>72</v>
      </c>
      <c r="B97" s="100" t="s">
        <v>97</v>
      </c>
      <c r="C97" s="106"/>
      <c r="D97" s="102">
        <v>3</v>
      </c>
      <c r="E97" s="103"/>
      <c r="F97" s="103"/>
      <c r="G97" s="101"/>
      <c r="H97" s="97">
        <f t="shared" si="10"/>
        <v>0.05</v>
      </c>
      <c r="I97" s="86">
        <f ca="1" t="shared" si="11"/>
        <v>0.02</v>
      </c>
      <c r="J97" s="109" t="str">
        <f t="shared" si="12"/>
        <v>Удовл.</v>
      </c>
      <c r="K97" s="109"/>
      <c r="L97" s="95">
        <f t="shared" si="13"/>
      </c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s="93" customFormat="1" ht="15" customHeight="1">
      <c r="A98" s="6">
        <f>IF(AND(B98&lt;&gt;"",I98&lt;&gt;""),MAX($A$21:A97)+1,"")</f>
        <v>73</v>
      </c>
      <c r="B98" s="100" t="s">
        <v>95</v>
      </c>
      <c r="C98" s="106"/>
      <c r="D98" s="102">
        <v>2</v>
      </c>
      <c r="E98" s="103"/>
      <c r="F98" s="103"/>
      <c r="G98" s="101"/>
      <c r="H98" s="97">
        <f t="shared" si="10"/>
        <v>0.05</v>
      </c>
      <c r="I98" s="86">
        <f ca="1" t="shared" si="11"/>
        <v>0.02</v>
      </c>
      <c r="J98" s="109" t="str">
        <f t="shared" si="12"/>
        <v>Удовл.</v>
      </c>
      <c r="K98" s="109"/>
      <c r="L98" s="95">
        <f t="shared" si="13"/>
      </c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s="93" customFormat="1" ht="15" customHeight="1">
      <c r="A99" s="6">
        <f>IF(AND(B99&lt;&gt;"",I99&lt;&gt;""),MAX($A$21:A98)+1,"")</f>
        <v>74</v>
      </c>
      <c r="B99" s="100" t="s">
        <v>96</v>
      </c>
      <c r="C99" s="106"/>
      <c r="D99" s="102">
        <v>2</v>
      </c>
      <c r="E99" s="103"/>
      <c r="F99" s="103"/>
      <c r="G99" s="101"/>
      <c r="H99" s="97">
        <f t="shared" si="10"/>
        <v>0.05</v>
      </c>
      <c r="I99" s="86">
        <f ca="1" t="shared" si="11"/>
        <v>0.03</v>
      </c>
      <c r="J99" s="109" t="str">
        <f t="shared" si="12"/>
        <v>Удовл.</v>
      </c>
      <c r="K99" s="109"/>
      <c r="L99" s="95">
        <f t="shared" si="13"/>
      </c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s="93" customFormat="1" ht="15" customHeight="1">
      <c r="A100" s="6">
        <f>IF(AND(B100&lt;&gt;"",I100&lt;&gt;""),MAX($A$21:A99)+1,"")</f>
        <v>75</v>
      </c>
      <c r="B100" s="100" t="s">
        <v>98</v>
      </c>
      <c r="C100" s="106"/>
      <c r="D100" s="102">
        <v>2</v>
      </c>
      <c r="E100" s="103"/>
      <c r="F100" s="103"/>
      <c r="G100" s="101"/>
      <c r="H100" s="97">
        <f t="shared" si="10"/>
        <v>0.05</v>
      </c>
      <c r="I100" s="86">
        <f ca="1" t="shared" si="11"/>
        <v>0.04</v>
      </c>
      <c r="J100" s="109" t="str">
        <f t="shared" si="12"/>
        <v>Удовл.</v>
      </c>
      <c r="K100" s="109"/>
      <c r="L100" s="95">
        <f t="shared" si="13"/>
      </c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s="93" customFormat="1" ht="15" customHeight="1">
      <c r="A101" s="6">
        <f>IF(AND(B101&lt;&gt;"",I101&lt;&gt;""),MAX($A$21:A100)+1,"")</f>
        <v>76</v>
      </c>
      <c r="B101" s="100" t="s">
        <v>99</v>
      </c>
      <c r="C101" s="106"/>
      <c r="D101" s="102">
        <v>1</v>
      </c>
      <c r="E101" s="103">
        <v>1</v>
      </c>
      <c r="F101" s="103"/>
      <c r="G101" s="101"/>
      <c r="H101" s="99">
        <f>IF(AND(B101&lt;&gt;"",D101&lt;&gt;""),0.05,"")</f>
        <v>0.05</v>
      </c>
      <c r="I101" s="86">
        <f ca="1">IF(AND(B101&lt;&gt;"",D101&lt;&gt;""),_XLL.СЛУЧМЕЖДУ(1,4)*0.01,"")</f>
        <v>0.01</v>
      </c>
      <c r="J101" s="109" t="str">
        <f>IF(AND(B101&lt;&gt;"",I101&lt;&gt;""),IF(AND(I101&lt;H101,I101&lt;&gt;""),"Удовл.","Не удовл."),"")</f>
        <v>Удовл.</v>
      </c>
      <c r="K101" s="109"/>
      <c r="L101" s="95">
        <f>IF(OR(J101="Не удовл.",J101="См.прот.№4"),A101&amp;",","")</f>
      </c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 s="93" customFormat="1" ht="15" customHeight="1">
      <c r="A102" s="6">
        <f>IF(AND(B102&lt;&gt;"",I102&lt;&gt;""),MAX($A$21:A101)+1,"")</f>
        <v>77</v>
      </c>
      <c r="B102" s="100" t="s">
        <v>100</v>
      </c>
      <c r="C102" s="106"/>
      <c r="D102" s="102">
        <v>1</v>
      </c>
      <c r="E102" s="103">
        <v>1</v>
      </c>
      <c r="F102" s="103"/>
      <c r="G102" s="101"/>
      <c r="H102" s="99">
        <f>IF(AND(B102&lt;&gt;"",D102&lt;&gt;""),0.05,"")</f>
        <v>0.05</v>
      </c>
      <c r="I102" s="86">
        <f ca="1">IF(AND(B102&lt;&gt;"",D102&lt;&gt;""),_XLL.СЛУЧМЕЖДУ(1,4)*0.01,"")</f>
        <v>0.04</v>
      </c>
      <c r="J102" s="109" t="str">
        <f>IF(AND(B102&lt;&gt;"",I102&lt;&gt;""),IF(AND(I102&lt;H102,I102&lt;&gt;""),"Удовл.","Не удовл."),"")</f>
        <v>Удовл.</v>
      </c>
      <c r="K102" s="109"/>
      <c r="L102" s="95">
        <f>IF(OR(J102="Не удовл.",J102="См.прот.№4"),A102&amp;",","")</f>
      </c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s="8" customFormat="1" ht="17.25" customHeight="1">
      <c r="A103" s="6">
        <f>IF(AND(B103&lt;&gt;"",I103&lt;&gt;""),MAX($A$21:A102)+1,"")</f>
      </c>
      <c r="B103" s="100" t="s">
        <v>92</v>
      </c>
      <c r="C103" s="106"/>
      <c r="D103" s="102"/>
      <c r="E103" s="103"/>
      <c r="F103" s="103"/>
      <c r="G103" s="101"/>
      <c r="H103" s="99">
        <f>IF(AND(B103&lt;&gt;"",D103&lt;&gt;""),0.05,"")</f>
      </c>
      <c r="I103" s="86">
        <f ca="1" t="shared" si="6"/>
      </c>
      <c r="J103" s="109">
        <f t="shared" si="8"/>
      </c>
      <c r="K103" s="109"/>
      <c r="L103" s="95">
        <f>IF(OR(J103="Не удовл.",J103="См.прот.№4"),A103&amp;",","")</f>
      </c>
      <c r="M103" s="7"/>
      <c r="N103" s="7"/>
      <c r="O103" s="7"/>
      <c r="P103" s="7"/>
      <c r="Q103" s="7"/>
      <c r="R103" s="7"/>
      <c r="S103" s="7"/>
      <c r="T103" s="59"/>
      <c r="U103" s="59"/>
      <c r="V103" s="7"/>
      <c r="W103" s="7"/>
      <c r="X103" s="7"/>
      <c r="Y103" s="7"/>
      <c r="Z103" s="7"/>
      <c r="AA103" s="7"/>
      <c r="AB103" s="7"/>
    </row>
    <row r="104" spans="1:28" s="8" customFormat="1" ht="17.25" customHeight="1">
      <c r="A104" s="6">
        <f>IF(AND(B104&lt;&gt;"",I104&lt;&gt;""),MAX($A$21:A103)+1,"")</f>
        <v>78</v>
      </c>
      <c r="B104" s="100" t="s">
        <v>47</v>
      </c>
      <c r="C104" s="106"/>
      <c r="D104" s="102">
        <v>2</v>
      </c>
      <c r="E104" s="103"/>
      <c r="F104" s="103"/>
      <c r="G104" s="101"/>
      <c r="H104" s="99">
        <f>IF(AND(B104&lt;&gt;"",D104&lt;&gt;""),0.05,"")</f>
        <v>0.05</v>
      </c>
      <c r="I104" s="86">
        <f ca="1" t="shared" si="6"/>
        <v>0.01</v>
      </c>
      <c r="J104" s="109" t="str">
        <f t="shared" si="8"/>
        <v>Удовл.</v>
      </c>
      <c r="K104" s="109"/>
      <c r="L104">
        <f t="shared" si="9"/>
      </c>
      <c r="M104" s="7"/>
      <c r="N104" s="7"/>
      <c r="O104" s="7"/>
      <c r="P104" s="7"/>
      <c r="Q104" s="7"/>
      <c r="R104" s="7"/>
      <c r="S104" s="7"/>
      <c r="T104" s="59"/>
      <c r="U104" s="59"/>
      <c r="V104" s="7"/>
      <c r="W104" s="7"/>
      <c r="X104" s="7"/>
      <c r="Y104" s="7"/>
      <c r="Z104" s="7"/>
      <c r="AA104" s="7"/>
      <c r="AB104" s="7"/>
    </row>
    <row r="105" spans="1:28" s="8" customFormat="1" ht="17.25" customHeight="1">
      <c r="A105" s="6">
        <f>IF(AND(B105&lt;&gt;"",I105&lt;&gt;""),MAX($A$21:A104)+1,"")</f>
        <v>79</v>
      </c>
      <c r="B105" s="100" t="s">
        <v>48</v>
      </c>
      <c r="C105" s="106"/>
      <c r="D105" s="102">
        <v>1</v>
      </c>
      <c r="E105" s="103"/>
      <c r="F105" s="103"/>
      <c r="G105" s="101"/>
      <c r="H105" s="97">
        <f t="shared" si="5"/>
        <v>0.05</v>
      </c>
      <c r="I105" s="86">
        <f ca="1" t="shared" si="6"/>
        <v>0.04</v>
      </c>
      <c r="J105" s="109" t="str">
        <f t="shared" si="8"/>
        <v>Удовл.</v>
      </c>
      <c r="K105" s="109"/>
      <c r="L105">
        <f t="shared" si="9"/>
      </c>
      <c r="M105" s="7"/>
      <c r="N105" s="7"/>
      <c r="O105" s="7"/>
      <c r="P105" s="7"/>
      <c r="Q105" s="7"/>
      <c r="R105" s="7"/>
      <c r="S105" s="7"/>
      <c r="T105" s="59"/>
      <c r="U105" s="59"/>
      <c r="V105" s="7"/>
      <c r="W105" s="7"/>
      <c r="X105" s="7"/>
      <c r="Y105" s="7"/>
      <c r="Z105" s="7"/>
      <c r="AA105" s="7"/>
      <c r="AB105" s="7"/>
    </row>
    <row r="106" spans="1:28" s="8" customFormat="1" ht="17.25" customHeight="1">
      <c r="A106" s="6">
        <f>IF(AND(B106&lt;&gt;"",I106&lt;&gt;""),MAX($A$21:A105)+1,"")</f>
        <v>80</v>
      </c>
      <c r="B106" s="100" t="s">
        <v>49</v>
      </c>
      <c r="C106" s="106"/>
      <c r="D106" s="102">
        <v>1</v>
      </c>
      <c r="E106" s="103"/>
      <c r="F106" s="103"/>
      <c r="G106" s="101"/>
      <c r="H106" s="97">
        <f t="shared" si="5"/>
        <v>0.05</v>
      </c>
      <c r="I106" s="86">
        <f ca="1" t="shared" si="6"/>
        <v>0.02</v>
      </c>
      <c r="J106" s="109" t="str">
        <f t="shared" si="8"/>
        <v>Удовл.</v>
      </c>
      <c r="K106" s="109"/>
      <c r="L106">
        <f t="shared" si="9"/>
      </c>
      <c r="M106" s="7"/>
      <c r="N106" s="7"/>
      <c r="O106" s="7"/>
      <c r="P106" s="7"/>
      <c r="Q106" s="7"/>
      <c r="R106" s="7"/>
      <c r="S106" s="7"/>
      <c r="T106" s="59"/>
      <c r="U106" s="59"/>
      <c r="V106" s="7"/>
      <c r="W106" s="7"/>
      <c r="X106" s="7"/>
      <c r="Y106" s="7"/>
      <c r="Z106" s="7"/>
      <c r="AA106" s="7"/>
      <c r="AB106" s="7"/>
    </row>
    <row r="107" spans="1:28" s="8" customFormat="1" ht="17.25" customHeight="1">
      <c r="A107" s="6"/>
      <c r="B107" s="100"/>
      <c r="C107" s="106"/>
      <c r="D107" s="102"/>
      <c r="E107" s="103"/>
      <c r="F107" s="103"/>
      <c r="G107" s="101"/>
      <c r="H107" s="97">
        <f t="shared" si="5"/>
      </c>
      <c r="I107" s="86">
        <f ca="1" t="shared" si="6"/>
      </c>
      <c r="J107" s="109">
        <f t="shared" si="8"/>
      </c>
      <c r="K107" s="109"/>
      <c r="L107">
        <f t="shared" si="9"/>
      </c>
      <c r="M107" s="7"/>
      <c r="N107" s="7"/>
      <c r="O107" s="7"/>
      <c r="P107" s="7"/>
      <c r="Q107" s="7"/>
      <c r="R107" s="7"/>
      <c r="S107" s="7"/>
      <c r="T107" s="59"/>
      <c r="U107" s="59"/>
      <c r="V107" s="7"/>
      <c r="W107" s="7"/>
      <c r="X107" s="7"/>
      <c r="Y107" s="7"/>
      <c r="Z107" s="7"/>
      <c r="AA107" s="7"/>
      <c r="AB107" s="7"/>
    </row>
    <row r="108" spans="1:28" s="8" customFormat="1" ht="17.25" customHeight="1">
      <c r="A108" s="6"/>
      <c r="B108" s="100"/>
      <c r="C108" s="106"/>
      <c r="D108" s="102"/>
      <c r="E108" s="103"/>
      <c r="F108" s="103"/>
      <c r="G108" s="101"/>
      <c r="H108" s="97">
        <f t="shared" si="5"/>
      </c>
      <c r="I108" s="86">
        <f ca="1" t="shared" si="6"/>
      </c>
      <c r="J108" s="109">
        <f t="shared" si="8"/>
      </c>
      <c r="K108" s="109"/>
      <c r="L108">
        <f t="shared" si="9"/>
      </c>
      <c r="M108" s="7"/>
      <c r="N108" s="7"/>
      <c r="O108" s="7"/>
      <c r="P108" s="7"/>
      <c r="Q108" s="7"/>
      <c r="R108" s="7"/>
      <c r="S108" s="7"/>
      <c r="T108" s="59"/>
      <c r="U108" s="59"/>
      <c r="V108" s="7"/>
      <c r="W108" s="7"/>
      <c r="X108" s="7"/>
      <c r="Y108" s="7"/>
      <c r="Z108" s="7"/>
      <c r="AA108" s="7"/>
      <c r="AB108" s="7"/>
    </row>
    <row r="109" spans="1:28" s="8" customFormat="1" ht="17.25" customHeight="1">
      <c r="A109" s="6"/>
      <c r="B109" s="100"/>
      <c r="C109" s="106"/>
      <c r="D109" s="102"/>
      <c r="E109" s="103"/>
      <c r="F109" s="103"/>
      <c r="G109" s="101"/>
      <c r="H109" s="97">
        <f t="shared" si="5"/>
      </c>
      <c r="I109" s="86">
        <f ca="1" t="shared" si="6"/>
      </c>
      <c r="J109" s="109">
        <f t="shared" si="8"/>
      </c>
      <c r="K109" s="109"/>
      <c r="L109">
        <f t="shared" si="9"/>
      </c>
      <c r="M109" s="7"/>
      <c r="N109" s="7"/>
      <c r="O109" s="7"/>
      <c r="P109" s="7"/>
      <c r="Q109" s="7"/>
      <c r="R109" s="7"/>
      <c r="S109" s="7"/>
      <c r="T109" s="59"/>
      <c r="U109" s="59"/>
      <c r="V109" s="7"/>
      <c r="W109" s="7"/>
      <c r="X109" s="7"/>
      <c r="Y109" s="7"/>
      <c r="Z109" s="7"/>
      <c r="AA109" s="7"/>
      <c r="AB109" s="7"/>
    </row>
    <row r="110" spans="1:28" s="8" customFormat="1" ht="17.25" customHeight="1">
      <c r="A110" s="6"/>
      <c r="B110" s="100"/>
      <c r="C110" s="106"/>
      <c r="D110" s="102"/>
      <c r="E110" s="103"/>
      <c r="F110" s="103"/>
      <c r="G110" s="101"/>
      <c r="H110" s="97">
        <f t="shared" si="5"/>
      </c>
      <c r="I110" s="86">
        <f ca="1" t="shared" si="6"/>
      </c>
      <c r="J110" s="109">
        <f t="shared" si="8"/>
      </c>
      <c r="K110" s="109"/>
      <c r="L110">
        <f t="shared" si="9"/>
      </c>
      <c r="M110" s="7"/>
      <c r="N110" s="7"/>
      <c r="O110" s="7"/>
      <c r="P110" s="7"/>
      <c r="Q110" s="7"/>
      <c r="R110" s="7"/>
      <c r="S110" s="7"/>
      <c r="T110" s="59"/>
      <c r="U110" s="59"/>
      <c r="V110" s="7"/>
      <c r="W110" s="7"/>
      <c r="X110" s="7"/>
      <c r="Y110" s="7"/>
      <c r="Z110" s="7"/>
      <c r="AA110" s="7"/>
      <c r="AB110" s="7"/>
    </row>
    <row r="111" spans="1:28" s="8" customFormat="1" ht="17.25" customHeight="1">
      <c r="A111" s="6"/>
      <c r="B111" s="100"/>
      <c r="C111" s="106"/>
      <c r="D111" s="102"/>
      <c r="E111" s="103"/>
      <c r="F111" s="103"/>
      <c r="G111" s="101"/>
      <c r="H111" s="97">
        <f t="shared" si="5"/>
      </c>
      <c r="I111" s="86">
        <f ca="1" t="shared" si="6"/>
      </c>
      <c r="J111" s="109">
        <f t="shared" si="8"/>
      </c>
      <c r="K111" s="109"/>
      <c r="L111">
        <f t="shared" si="9"/>
      </c>
      <c r="M111" s="8">
        <f>L56&amp;L57&amp;L58&amp;L59&amp;L60&amp;L61&amp;L62&amp;L63&amp;L64&amp;L65&amp;L66&amp;L54&amp;L55&amp;L67&amp;L68&amp;L69&amp;L70&amp;L71&amp;L72&amp;L73&amp;L74&amp;L75&amp;L76&amp;L77&amp;L78&amp;L79&amp;L80&amp;L81&amp;L82&amp;L83&amp;L84&amp;L85&amp;L86&amp;L87&amp;L88&amp;L89&amp;L90&amp;L91&amp;L92&amp;L93&amp;L94&amp;L103&amp;L104&amp;L105&amp;L106&amp;L107&amp;L108&amp;L109&amp;L110&amp;L111</f>
      </c>
      <c r="N111" s="7"/>
      <c r="O111" s="7"/>
      <c r="P111" s="7"/>
      <c r="Q111" s="7"/>
      <c r="R111" s="7"/>
      <c r="S111" s="7"/>
      <c r="T111" s="59"/>
      <c r="U111" s="59"/>
      <c r="V111" s="7"/>
      <c r="W111" s="7"/>
      <c r="X111" s="7"/>
      <c r="Y111" s="7"/>
      <c r="Z111" s="7"/>
      <c r="AA111" s="7"/>
      <c r="AB111" s="7"/>
    </row>
    <row r="112" spans="1:28" s="93" customFormat="1" ht="21" customHeight="1">
      <c r="A112" s="98" t="s">
        <v>25</v>
      </c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5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s="8" customFormat="1" ht="15" customHeight="1">
      <c r="A113" s="112" t="s">
        <v>12</v>
      </c>
      <c r="B113" s="131" t="s">
        <v>26</v>
      </c>
      <c r="C113" s="112" t="s">
        <v>13</v>
      </c>
      <c r="D113" s="117" t="s">
        <v>14</v>
      </c>
      <c r="E113" s="117"/>
      <c r="F113" s="117"/>
      <c r="G113" s="124" t="s">
        <v>15</v>
      </c>
      <c r="H113" s="125"/>
      <c r="I113" s="117" t="s">
        <v>40</v>
      </c>
      <c r="J113" s="126" t="s">
        <v>16</v>
      </c>
      <c r="K113" s="126"/>
      <c r="L113"/>
      <c r="M113" s="9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s="8" customFormat="1" ht="48" customHeight="1">
      <c r="A114" s="112"/>
      <c r="B114" s="131"/>
      <c r="C114" s="112"/>
      <c r="D114" s="55" t="s">
        <v>18</v>
      </c>
      <c r="E114" s="117" t="s">
        <v>17</v>
      </c>
      <c r="F114" s="112"/>
      <c r="G114" s="124" t="s">
        <v>19</v>
      </c>
      <c r="H114" s="125"/>
      <c r="I114" s="117"/>
      <c r="J114" s="126"/>
      <c r="K114" s="126"/>
      <c r="L114"/>
      <c r="M114" s="9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17" s="28" customFormat="1" ht="15" customHeight="1">
      <c r="A115" s="29">
        <v>1</v>
      </c>
      <c r="B115" s="30">
        <v>2</v>
      </c>
      <c r="C115" s="30">
        <v>3</v>
      </c>
      <c r="D115" s="30">
        <v>4</v>
      </c>
      <c r="E115" s="127">
        <v>5</v>
      </c>
      <c r="F115" s="127"/>
      <c r="G115" s="128">
        <v>6</v>
      </c>
      <c r="H115" s="128"/>
      <c r="I115" s="29">
        <v>7</v>
      </c>
      <c r="J115" s="127">
        <v>8</v>
      </c>
      <c r="K115" s="127"/>
      <c r="Q115" s="7"/>
    </row>
    <row r="116" spans="1:17" s="28" customFormat="1" ht="21" customHeight="1">
      <c r="A116" s="39">
        <v>1</v>
      </c>
      <c r="B116" s="31" t="s">
        <v>35</v>
      </c>
      <c r="C116" s="39">
        <v>111111</v>
      </c>
      <c r="D116" s="40">
        <v>3</v>
      </c>
      <c r="E116" s="119" t="s">
        <v>20</v>
      </c>
      <c r="F116" s="119"/>
      <c r="G116" s="120">
        <v>42900</v>
      </c>
      <c r="H116" s="121"/>
      <c r="I116" s="71">
        <v>111</v>
      </c>
      <c r="J116" s="122" t="s">
        <v>102</v>
      </c>
      <c r="K116" s="123"/>
      <c r="M116" s="43"/>
      <c r="O116" s="44"/>
      <c r="Q116" s="7"/>
    </row>
    <row r="117" spans="1:15" s="28" customFormat="1" ht="15.75" customHeight="1" hidden="1">
      <c r="A117" s="37"/>
      <c r="B117"/>
      <c r="C117" s="34"/>
      <c r="D117" s="33"/>
      <c r="E117" s="35"/>
      <c r="F117" s="35"/>
      <c r="G117" s="36"/>
      <c r="H117" s="36"/>
      <c r="I117" s="32"/>
      <c r="J117" s="35"/>
      <c r="K117" s="35"/>
      <c r="L117" s="45"/>
      <c r="M117" s="43"/>
      <c r="N117" s="44"/>
      <c r="O117" s="44"/>
    </row>
    <row r="118" spans="1:15" s="28" customFormat="1" ht="16.5" customHeight="1" hidden="1">
      <c r="A118" s="37"/>
      <c r="B118"/>
      <c r="C118" s="34"/>
      <c r="D118" s="33"/>
      <c r="E118" s="35"/>
      <c r="F118" s="35"/>
      <c r="G118" s="36"/>
      <c r="H118" s="36"/>
      <c r="I118" s="32"/>
      <c r="J118" s="35"/>
      <c r="K118" s="35"/>
      <c r="L118" s="84"/>
      <c r="M118" s="85"/>
      <c r="N118" s="118"/>
      <c r="O118" s="118"/>
    </row>
    <row r="119" spans="1:13" s="28" customFormat="1" ht="52.5" customHeight="1">
      <c r="A119" s="104" t="s">
        <v>61</v>
      </c>
      <c r="B119" s="104"/>
      <c r="C119" s="104"/>
      <c r="D119" s="104"/>
      <c r="E119" s="104"/>
      <c r="F119" s="104"/>
      <c r="G119" s="104"/>
      <c r="H119" s="104"/>
      <c r="I119" s="104"/>
      <c r="J119" s="104"/>
      <c r="K119" s="105"/>
      <c r="L119" s="83"/>
      <c r="M119" s="35"/>
    </row>
    <row r="120" spans="1:13" s="28" customFormat="1" ht="15" customHeight="1" hidden="1">
      <c r="A120" s="37"/>
      <c r="C120" s="34"/>
      <c r="D120" s="33"/>
      <c r="E120" s="35"/>
      <c r="F120" s="35"/>
      <c r="G120" s="36"/>
      <c r="H120" s="36"/>
      <c r="I120" s="32"/>
      <c r="J120" s="35"/>
      <c r="K120" s="35"/>
      <c r="L120" s="35"/>
      <c r="M120" s="35"/>
    </row>
    <row r="121" spans="1:13" s="28" customFormat="1" ht="21.75" customHeight="1" hidden="1">
      <c r="A121" s="38"/>
      <c r="B121"/>
      <c r="C121" s="34"/>
      <c r="D121" s="33"/>
      <c r="E121" s="35"/>
      <c r="F121" s="35"/>
      <c r="G121" s="36"/>
      <c r="H121" s="36"/>
      <c r="I121" s="32"/>
      <c r="J121" s="35"/>
      <c r="K121" s="35"/>
      <c r="L121" s="35"/>
      <c r="M121" s="35"/>
    </row>
    <row r="122" spans="1:13" s="28" customFormat="1" ht="56.25" customHeight="1" hidden="1">
      <c r="A122" s="147" t="s">
        <v>39</v>
      </c>
      <c r="B122" s="148"/>
      <c r="C122" s="148"/>
      <c r="D122" s="148"/>
      <c r="E122" s="148"/>
      <c r="F122" s="148"/>
      <c r="G122" s="148"/>
      <c r="H122" s="148"/>
      <c r="I122" s="148"/>
      <c r="J122" s="148"/>
      <c r="K122" s="148"/>
      <c r="L122" s="35"/>
      <c r="M122" s="35"/>
    </row>
    <row r="123" spans="1:13" s="28" customFormat="1" ht="15" customHeight="1">
      <c r="A123" s="149" t="str">
        <f>"ЗАКЛЮЧЕНИЕ: Величина  измеренного  переходного  сопротивления контактов   элементов молниезащиты соответствует нормам "&amp;A17&amp;IF(N131="",".",", за исключением оборудования указанного в п. №"&amp;N131)</f>
        <v>ЗАКЛЮЧЕНИЕ: Величина  измеренного  переходного  сопротивления контактов   элементов молниезащиты соответствует нормам ПТЭЭП(п.28.5), за исключением оборудования указанного в п. №4,5,6,</v>
      </c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35"/>
      <c r="M123" s="35"/>
    </row>
    <row r="124" spans="1:13" s="28" customFormat="1" ht="15" customHeight="1">
      <c r="A124" s="149"/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35"/>
      <c r="M124" s="35"/>
    </row>
    <row r="125" spans="1:13" s="28" customFormat="1" ht="10.5" customHeight="1">
      <c r="A125" s="149"/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35"/>
      <c r="M125" s="35"/>
    </row>
    <row r="126" spans="1:17" ht="14.25" customHeight="1">
      <c r="A126" s="149"/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>
        <f>IF(OR(J123="Не удовл.",J123="См.прот.№4"),A121&amp;",","")</f>
      </c>
      <c r="Q126" s="28"/>
    </row>
    <row r="127" spans="2:17" ht="4.5" customHeight="1"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Q127" s="28"/>
    </row>
    <row r="128" spans="1:11" ht="15.75" customHeight="1">
      <c r="A128" s="8" t="s">
        <v>29</v>
      </c>
      <c r="B128" s="58"/>
      <c r="C128" s="72"/>
      <c r="D128" s="58"/>
      <c r="E128" s="64"/>
      <c r="F128" s="64"/>
      <c r="G128" s="64"/>
      <c r="H128" s="66" t="s">
        <v>30</v>
      </c>
      <c r="I128" s="67"/>
      <c r="J128" s="58" t="s">
        <v>31</v>
      </c>
      <c r="K128" s="58"/>
    </row>
    <row r="129" spans="1:11" ht="13.5" customHeight="1">
      <c r="A129" s="8"/>
      <c r="B129" s="58"/>
      <c r="C129" s="69" t="s">
        <v>32</v>
      </c>
      <c r="D129" s="58"/>
      <c r="E129" s="111" t="s">
        <v>33</v>
      </c>
      <c r="F129" s="111"/>
      <c r="G129" s="111"/>
      <c r="H129" s="66"/>
      <c r="I129" s="67"/>
      <c r="J129" s="58"/>
      <c r="K129" s="58"/>
    </row>
    <row r="130" spans="1:17" s="56" customFormat="1" ht="15.75" customHeight="1">
      <c r="A130" s="58"/>
      <c r="B130" s="58"/>
      <c r="C130" s="72"/>
      <c r="D130" s="58"/>
      <c r="E130" s="64"/>
      <c r="F130" s="64"/>
      <c r="G130" s="64"/>
      <c r="H130" s="66" t="s">
        <v>30</v>
      </c>
      <c r="I130" s="67"/>
      <c r="J130" s="58" t="s">
        <v>31</v>
      </c>
      <c r="K130" s="58"/>
      <c r="Q130"/>
    </row>
    <row r="131" spans="1:14" ht="19.5" customHeight="1">
      <c r="A131" s="59"/>
      <c r="B131" s="59"/>
      <c r="C131" s="87" t="s">
        <v>32</v>
      </c>
      <c r="D131" s="53"/>
      <c r="E131" s="110" t="s">
        <v>33</v>
      </c>
      <c r="F131" s="110"/>
      <c r="G131" s="110"/>
      <c r="I131" s="68"/>
      <c r="J131" s="61"/>
      <c r="K131" s="14"/>
      <c r="L131">
        <f>IF(OR(J131="Не удовл.",J131="См.прот.№4"),A131&amp;",","")</f>
      </c>
      <c r="M131" s="8"/>
      <c r="N131" t="str">
        <f>M53&amp;M111&amp;M139</f>
        <v>4,5,6,</v>
      </c>
    </row>
    <row r="132" spans="1:17" ht="18" customHeight="1">
      <c r="A132" s="48"/>
      <c r="B132" s="70" t="s">
        <v>34</v>
      </c>
      <c r="C132" s="72"/>
      <c r="D132" s="52"/>
      <c r="E132" s="62"/>
      <c r="F132" s="63"/>
      <c r="G132" s="63"/>
      <c r="H132" s="65" t="s">
        <v>30</v>
      </c>
      <c r="I132" s="68"/>
      <c r="J132" s="61" t="s">
        <v>31</v>
      </c>
      <c r="K132" s="14"/>
      <c r="Q132" s="56"/>
    </row>
    <row r="133" spans="1:12" ht="18" customHeight="1">
      <c r="A133" s="57"/>
      <c r="B133" s="57"/>
      <c r="C133" s="69" t="s">
        <v>32</v>
      </c>
      <c r="D133" s="53"/>
      <c r="E133" s="111" t="s">
        <v>33</v>
      </c>
      <c r="F133" s="111"/>
      <c r="G133" s="111"/>
      <c r="H133" s="59"/>
      <c r="I133" s="60"/>
      <c r="J133" s="61"/>
      <c r="K133" s="14"/>
      <c r="L133">
        <f>IF(OR(J133="Не удовл.",J133="См.прот.№4"),A133&amp;",","")</f>
      </c>
    </row>
    <row r="134" spans="1:13" ht="13.5" customHeight="1">
      <c r="A134" s="48"/>
      <c r="B134" s="48"/>
      <c r="D134" s="53"/>
      <c r="H134" s="65"/>
      <c r="I134" s="68"/>
      <c r="J134" s="61"/>
      <c r="K134" s="14"/>
      <c r="M134" s="9"/>
    </row>
    <row r="135" ht="14.25" customHeight="1"/>
    <row r="136" ht="13.5" customHeight="1"/>
    <row r="137" spans="1:11" ht="17.25" customHeight="1">
      <c r="A137" s="48"/>
      <c r="B137" s="48"/>
      <c r="C137" s="51"/>
      <c r="D137" s="52"/>
      <c r="E137" s="52"/>
      <c r="F137" s="48"/>
      <c r="G137" s="48"/>
      <c r="H137" s="48"/>
      <c r="I137" s="48"/>
      <c r="J137" s="48"/>
      <c r="K137" s="48"/>
    </row>
    <row r="138" ht="10.5" customHeight="1"/>
    <row r="139" spans="13:14" ht="17.25" customHeight="1">
      <c r="M139" s="9">
        <f>L115&amp;L116&amp;L117&amp;L118&amp;L119&amp;L120&amp;L123&amp;L124&amp;L125&amp;L126&amp;A130&amp;L131&amp;L132&amp;L133&amp;L135&amp;L136&amp;L137&amp;L138&amp;L139&amp;L95&amp;L96&amp;L97&amp;L98&amp;L99&amp;L100&amp;L113&amp;L112&amp;L114&amp;L121&amp;L128&amp;L129&amp;L127&amp;L130&amp;L134</f>
      </c>
      <c r="N139" s="9"/>
    </row>
    <row r="140" ht="10.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>
      <c r="L557" s="12"/>
    </row>
    <row r="558" ht="18.75" customHeight="1">
      <c r="L558" s="15"/>
    </row>
    <row r="559" ht="18.75" customHeight="1">
      <c r="L559" s="15"/>
    </row>
    <row r="560" ht="18.75" customHeight="1">
      <c r="L560" s="13"/>
    </row>
    <row r="561" ht="18.75" customHeight="1">
      <c r="L561" s="13"/>
    </row>
    <row r="562" ht="18.75" customHeight="1">
      <c r="L562" s="13"/>
    </row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</sheetData>
  <sheetProtection/>
  <mergeCells count="342">
    <mergeCell ref="A123:K126"/>
    <mergeCell ref="A122:K122"/>
    <mergeCell ref="C9:E9"/>
    <mergeCell ref="J79:K79"/>
    <mergeCell ref="D79:G79"/>
    <mergeCell ref="J78:K78"/>
    <mergeCell ref="D78:G78"/>
    <mergeCell ref="B21:C21"/>
    <mergeCell ref="F3:K4"/>
    <mergeCell ref="J49:K49"/>
    <mergeCell ref="J51:K51"/>
    <mergeCell ref="A12:K12"/>
    <mergeCell ref="D19:G19"/>
    <mergeCell ref="J100:K100"/>
    <mergeCell ref="J63:K63"/>
    <mergeCell ref="O48:P48"/>
    <mergeCell ref="O49:P49"/>
    <mergeCell ref="D53:G53"/>
    <mergeCell ref="D59:G59"/>
    <mergeCell ref="D47:G47"/>
    <mergeCell ref="J47:K47"/>
    <mergeCell ref="D49:G49"/>
    <mergeCell ref="D56:G56"/>
    <mergeCell ref="J56:K56"/>
    <mergeCell ref="D57:G57"/>
    <mergeCell ref="D51:G51"/>
    <mergeCell ref="D48:G48"/>
    <mergeCell ref="J48:K48"/>
    <mergeCell ref="D65:G65"/>
    <mergeCell ref="J65:K65"/>
    <mergeCell ref="D66:G66"/>
    <mergeCell ref="J66:K66"/>
    <mergeCell ref="O41:P41"/>
    <mergeCell ref="O42:P42"/>
    <mergeCell ref="O43:P43"/>
    <mergeCell ref="O44:P44"/>
    <mergeCell ref="O46:P46"/>
    <mergeCell ref="D46:G46"/>
    <mergeCell ref="J46:K46"/>
    <mergeCell ref="D44:G44"/>
    <mergeCell ref="J44:K44"/>
    <mergeCell ref="D43:G43"/>
    <mergeCell ref="J43:K43"/>
    <mergeCell ref="D67:G67"/>
    <mergeCell ref="J67:K67"/>
    <mergeCell ref="J53:K53"/>
    <mergeCell ref="J59:K59"/>
    <mergeCell ref="O35:P35"/>
    <mergeCell ref="O33:P33"/>
    <mergeCell ref="O34:P34"/>
    <mergeCell ref="O30:P30"/>
    <mergeCell ref="O31:P31"/>
    <mergeCell ref="O39:P39"/>
    <mergeCell ref="O40:P40"/>
    <mergeCell ref="O36:P36"/>
    <mergeCell ref="O37:P37"/>
    <mergeCell ref="D31:G31"/>
    <mergeCell ref="O58:U58"/>
    <mergeCell ref="O47:P47"/>
    <mergeCell ref="J31:K31"/>
    <mergeCell ref="D23:G23"/>
    <mergeCell ref="J23:K23"/>
    <mergeCell ref="D27:G27"/>
    <mergeCell ref="J27:K27"/>
    <mergeCell ref="D28:G28"/>
    <mergeCell ref="J28:K28"/>
    <mergeCell ref="D24:G24"/>
    <mergeCell ref="J24:K24"/>
    <mergeCell ref="J19:K19"/>
    <mergeCell ref="A10:K10"/>
    <mergeCell ref="D20:G20"/>
    <mergeCell ref="J20:K20"/>
    <mergeCell ref="D21:G21"/>
    <mergeCell ref="J21:K21"/>
    <mergeCell ref="B20:C20"/>
    <mergeCell ref="A14:S14"/>
    <mergeCell ref="A15:K15"/>
    <mergeCell ref="A17:K17"/>
    <mergeCell ref="D22:G22"/>
    <mergeCell ref="J22:K22"/>
    <mergeCell ref="D25:G25"/>
    <mergeCell ref="J25:K25"/>
    <mergeCell ref="D26:G26"/>
    <mergeCell ref="J26:K26"/>
    <mergeCell ref="O27:P27"/>
    <mergeCell ref="O28:P28"/>
    <mergeCell ref="D39:G39"/>
    <mergeCell ref="J39:K39"/>
    <mergeCell ref="D40:G40"/>
    <mergeCell ref="J40:K40"/>
    <mergeCell ref="D41:G41"/>
    <mergeCell ref="J41:K41"/>
    <mergeCell ref="D32:G32"/>
    <mergeCell ref="J32:K32"/>
    <mergeCell ref="J36:K36"/>
    <mergeCell ref="J37:K37"/>
    <mergeCell ref="D42:G42"/>
    <mergeCell ref="J42:K42"/>
    <mergeCell ref="D38:G38"/>
    <mergeCell ref="J38:K38"/>
    <mergeCell ref="D33:G33"/>
    <mergeCell ref="J33:K33"/>
    <mergeCell ref="D34:G34"/>
    <mergeCell ref="J34:K34"/>
    <mergeCell ref="D36:G36"/>
    <mergeCell ref="D37:G37"/>
    <mergeCell ref="D64:G64"/>
    <mergeCell ref="J64:K64"/>
    <mergeCell ref="D60:G60"/>
    <mergeCell ref="J60:K60"/>
    <mergeCell ref="D55:G55"/>
    <mergeCell ref="J55:K55"/>
    <mergeCell ref="D61:G61"/>
    <mergeCell ref="J61:K61"/>
    <mergeCell ref="D74:G74"/>
    <mergeCell ref="J74:K74"/>
    <mergeCell ref="D75:G75"/>
    <mergeCell ref="J75:K75"/>
    <mergeCell ref="D76:G76"/>
    <mergeCell ref="J76:K76"/>
    <mergeCell ref="D71:G71"/>
    <mergeCell ref="J71:K71"/>
    <mergeCell ref="D72:G72"/>
    <mergeCell ref="J72:K72"/>
    <mergeCell ref="D73:G73"/>
    <mergeCell ref="J73:K73"/>
    <mergeCell ref="D68:G68"/>
    <mergeCell ref="J68:K68"/>
    <mergeCell ref="D69:G69"/>
    <mergeCell ref="J69:K69"/>
    <mergeCell ref="D70:G70"/>
    <mergeCell ref="J70:K70"/>
    <mergeCell ref="J57:K57"/>
    <mergeCell ref="D58:G58"/>
    <mergeCell ref="J58:K58"/>
    <mergeCell ref="D62:G62"/>
    <mergeCell ref="J62:K62"/>
    <mergeCell ref="D63:G63"/>
    <mergeCell ref="D85:G85"/>
    <mergeCell ref="J85:K85"/>
    <mergeCell ref="D86:G86"/>
    <mergeCell ref="J86:K86"/>
    <mergeCell ref="D87:G87"/>
    <mergeCell ref="J87:K87"/>
    <mergeCell ref="D82:G82"/>
    <mergeCell ref="J82:K82"/>
    <mergeCell ref="D83:G83"/>
    <mergeCell ref="J83:K83"/>
    <mergeCell ref="D84:G84"/>
    <mergeCell ref="J84:K84"/>
    <mergeCell ref="D77:G77"/>
    <mergeCell ref="J77:K77"/>
    <mergeCell ref="D80:G80"/>
    <mergeCell ref="J80:K80"/>
    <mergeCell ref="D81:G81"/>
    <mergeCell ref="J81:K81"/>
    <mergeCell ref="D94:G94"/>
    <mergeCell ref="J94:K94"/>
    <mergeCell ref="D103:G103"/>
    <mergeCell ref="J103:K103"/>
    <mergeCell ref="D104:G104"/>
    <mergeCell ref="J104:K104"/>
    <mergeCell ref="D91:G91"/>
    <mergeCell ref="J91:K91"/>
    <mergeCell ref="D92:G92"/>
    <mergeCell ref="J92:K92"/>
    <mergeCell ref="D93:G93"/>
    <mergeCell ref="J93:K93"/>
    <mergeCell ref="D88:G88"/>
    <mergeCell ref="J88:K88"/>
    <mergeCell ref="D89:G89"/>
    <mergeCell ref="J89:K89"/>
    <mergeCell ref="D90:G90"/>
    <mergeCell ref="J90:K90"/>
    <mergeCell ref="J101:K101"/>
    <mergeCell ref="J102:K102"/>
    <mergeCell ref="D101:G101"/>
    <mergeCell ref="D102:G102"/>
    <mergeCell ref="D111:G111"/>
    <mergeCell ref="J111:K111"/>
    <mergeCell ref="D108:G108"/>
    <mergeCell ref="J108:K108"/>
    <mergeCell ref="D109:G109"/>
    <mergeCell ref="J109:K109"/>
    <mergeCell ref="D110:G110"/>
    <mergeCell ref="J110:K110"/>
    <mergeCell ref="D105:G105"/>
    <mergeCell ref="J105:K105"/>
    <mergeCell ref="D106:G106"/>
    <mergeCell ref="J106:K106"/>
    <mergeCell ref="D107:G107"/>
    <mergeCell ref="J107:K107"/>
    <mergeCell ref="B59:C59"/>
    <mergeCell ref="B60:C60"/>
    <mergeCell ref="B23:C23"/>
    <mergeCell ref="B61:C61"/>
    <mergeCell ref="B62:C62"/>
    <mergeCell ref="B63:C63"/>
    <mergeCell ref="B55:C55"/>
    <mergeCell ref="B30:C30"/>
    <mergeCell ref="B31:C31"/>
    <mergeCell ref="B32:C32"/>
    <mergeCell ref="B86:C86"/>
    <mergeCell ref="A113:A114"/>
    <mergeCell ref="B113:B114"/>
    <mergeCell ref="B19:C19"/>
    <mergeCell ref="B22:C22"/>
    <mergeCell ref="B65:C65"/>
    <mergeCell ref="B73:C73"/>
    <mergeCell ref="B66:C66"/>
    <mergeCell ref="N118:O118"/>
    <mergeCell ref="E116:F116"/>
    <mergeCell ref="G116:H116"/>
    <mergeCell ref="D98:G98"/>
    <mergeCell ref="D99:G99"/>
    <mergeCell ref="J116:K116"/>
    <mergeCell ref="E114:F114"/>
    <mergeCell ref="G114:H114"/>
    <mergeCell ref="I113:I114"/>
    <mergeCell ref="J113:K114"/>
    <mergeCell ref="J115:K115"/>
    <mergeCell ref="E115:F115"/>
    <mergeCell ref="G115:H115"/>
    <mergeCell ref="G113:H113"/>
    <mergeCell ref="B90:C90"/>
    <mergeCell ref="B91:C91"/>
    <mergeCell ref="B92:C92"/>
    <mergeCell ref="B93:C93"/>
    <mergeCell ref="B94:C94"/>
    <mergeCell ref="B103:C103"/>
    <mergeCell ref="B74:C74"/>
    <mergeCell ref="B75:C75"/>
    <mergeCell ref="B76:C76"/>
    <mergeCell ref="B77:C77"/>
    <mergeCell ref="B72:C72"/>
    <mergeCell ref="B83:C83"/>
    <mergeCell ref="B84:C84"/>
    <mergeCell ref="B78:C78"/>
    <mergeCell ref="B101:C101"/>
    <mergeCell ref="B102:C102"/>
    <mergeCell ref="B64:C64"/>
    <mergeCell ref="B67:C67"/>
    <mergeCell ref="B87:C87"/>
    <mergeCell ref="B88:C88"/>
    <mergeCell ref="B89:C89"/>
    <mergeCell ref="B68:C68"/>
    <mergeCell ref="B69:C69"/>
    <mergeCell ref="B70:C70"/>
    <mergeCell ref="B71:C71"/>
    <mergeCell ref="B81:C81"/>
    <mergeCell ref="B82:C82"/>
    <mergeCell ref="B85:C85"/>
    <mergeCell ref="B110:C110"/>
    <mergeCell ref="B111:C111"/>
    <mergeCell ref="B104:C104"/>
    <mergeCell ref="B105:C105"/>
    <mergeCell ref="B106:C106"/>
    <mergeCell ref="B107:C107"/>
    <mergeCell ref="B108:C108"/>
    <mergeCell ref="B109:C109"/>
    <mergeCell ref="E133:G133"/>
    <mergeCell ref="D97:G97"/>
    <mergeCell ref="J97:K97"/>
    <mergeCell ref="J95:K95"/>
    <mergeCell ref="J98:K98"/>
    <mergeCell ref="J99:K99"/>
    <mergeCell ref="D96:G96"/>
    <mergeCell ref="J96:K96"/>
    <mergeCell ref="F1:K2"/>
    <mergeCell ref="F5:K6"/>
    <mergeCell ref="F7:K7"/>
    <mergeCell ref="D113:F113"/>
    <mergeCell ref="B33:C33"/>
    <mergeCell ref="B34:C34"/>
    <mergeCell ref="B35:C35"/>
    <mergeCell ref="B36:C36"/>
    <mergeCell ref="B37:C37"/>
    <mergeCell ref="B38:C38"/>
    <mergeCell ref="O26:P26"/>
    <mergeCell ref="O29:P29"/>
    <mergeCell ref="O25:P25"/>
    <mergeCell ref="O38:P38"/>
    <mergeCell ref="B24:C24"/>
    <mergeCell ref="B25:C25"/>
    <mergeCell ref="B26:C26"/>
    <mergeCell ref="B27:C27"/>
    <mergeCell ref="B28:C28"/>
    <mergeCell ref="B29:C29"/>
    <mergeCell ref="O16:P16"/>
    <mergeCell ref="O17:P17"/>
    <mergeCell ref="O18:P18"/>
    <mergeCell ref="O19:P19"/>
    <mergeCell ref="O20:P20"/>
    <mergeCell ref="O32:P32"/>
    <mergeCell ref="O21:P21"/>
    <mergeCell ref="O22:P22"/>
    <mergeCell ref="O23:P23"/>
    <mergeCell ref="O24:P24"/>
    <mergeCell ref="D35:G35"/>
    <mergeCell ref="J35:K35"/>
    <mergeCell ref="D29:G29"/>
    <mergeCell ref="J29:K29"/>
    <mergeCell ref="D30:G30"/>
    <mergeCell ref="J30:K30"/>
    <mergeCell ref="B39:C39"/>
    <mergeCell ref="B40:C40"/>
    <mergeCell ref="B41:C41"/>
    <mergeCell ref="B42:C42"/>
    <mergeCell ref="B43:C43"/>
    <mergeCell ref="B44:C44"/>
    <mergeCell ref="B79:C79"/>
    <mergeCell ref="B80:C80"/>
    <mergeCell ref="E129:G129"/>
    <mergeCell ref="C113:C114"/>
    <mergeCell ref="D95:G95"/>
    <mergeCell ref="E131:G131"/>
    <mergeCell ref="B46:C46"/>
    <mergeCell ref="B47:C47"/>
    <mergeCell ref="B48:C48"/>
    <mergeCell ref="B49:C49"/>
    <mergeCell ref="B51:C51"/>
    <mergeCell ref="B53:C53"/>
    <mergeCell ref="B45:C45"/>
    <mergeCell ref="D45:G45"/>
    <mergeCell ref="J45:K45"/>
    <mergeCell ref="B50:C50"/>
    <mergeCell ref="B52:C52"/>
    <mergeCell ref="D50:G50"/>
    <mergeCell ref="D52:G52"/>
    <mergeCell ref="J50:K50"/>
    <mergeCell ref="J52:K52"/>
    <mergeCell ref="B56:C56"/>
    <mergeCell ref="B57:C57"/>
    <mergeCell ref="B58:C58"/>
    <mergeCell ref="B95:C95"/>
    <mergeCell ref="B96:C96"/>
    <mergeCell ref="B97:C97"/>
    <mergeCell ref="B98:C98"/>
    <mergeCell ref="B99:C99"/>
    <mergeCell ref="B100:C100"/>
    <mergeCell ref="A119:K119"/>
    <mergeCell ref="D100:G100"/>
  </mergeCells>
  <printOptions/>
  <pageMargins left="0.5905511811023623" right="0.1968503937007874" top="0.1968503937007874" bottom="0.5118110236220472" header="0.11811023622047245" footer="0.11811023622047245"/>
  <pageSetup horizontalDpi="600" verticalDpi="600" orientation="portrait" paperSize="9" r:id="rId3"/>
  <headerFooter differentFirst="1" alignWithMargins="0">
    <oddFooter>&amp;L&amp;8 &amp;R&amp;"Times New Roman,обычный"&amp;8Страница &amp;P из &amp;N</oddFooter>
    <firstFooter>&amp;L&amp;"Times New Roman,обычный"&amp;8Перепечатка протокола или его частей ЗАПРЕЩЕНА! Исправления не допускаются.
Распространяется только на элементы оборудования подвергнутые испытаниям (измерениям)&amp;R&amp;"Times New Roman,обычный"&amp;8Страница &amp;P из &amp;N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ЭТЛ</dc:creator>
  <cp:keywords/>
  <dc:description/>
  <cp:lastModifiedBy>Николаев Андрей Владимирович</cp:lastModifiedBy>
  <cp:lastPrinted>2018-05-17T13:10:33Z</cp:lastPrinted>
  <dcterms:created xsi:type="dcterms:W3CDTF">2012-11-28T06:02:39Z</dcterms:created>
  <dcterms:modified xsi:type="dcterms:W3CDTF">2018-06-20T09:06:05Z</dcterms:modified>
  <cp:category/>
  <cp:version/>
  <cp:contentType/>
  <cp:contentStatus/>
</cp:coreProperties>
</file>