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480" yWindow="60" windowWidth="18135" windowHeight="10245" activeTab="1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I27" i="2" l="1"/>
  <c r="J27" i="2"/>
  <c r="H27" i="2"/>
  <c r="C27" i="2"/>
  <c r="D27" i="2"/>
  <c r="E27" i="2"/>
  <c r="F27" i="2"/>
  <c r="G27" i="2"/>
  <c r="B27" i="2"/>
  <c r="J38" i="2"/>
  <c r="I38" i="2"/>
  <c r="H38" i="2"/>
  <c r="I37" i="2"/>
  <c r="H37" i="2" l="1"/>
  <c r="J37" i="2"/>
  <c r="J36" i="2"/>
  <c r="I36" i="2"/>
  <c r="H36" i="2"/>
  <c r="J35" i="2"/>
  <c r="I35" i="2"/>
  <c r="H35" i="2"/>
  <c r="J34" i="2"/>
  <c r="I34" i="2"/>
  <c r="H34" i="2"/>
  <c r="J33" i="2"/>
  <c r="I33" i="2"/>
  <c r="H33" i="2"/>
  <c r="J32" i="2"/>
  <c r="I32" i="2"/>
  <c r="H32" i="2"/>
  <c r="I31" i="2"/>
  <c r="H31" i="2"/>
  <c r="J31" i="2"/>
  <c r="G26" i="2"/>
  <c r="F26" i="2"/>
  <c r="E26" i="2"/>
  <c r="D26" i="2"/>
  <c r="C26" i="2"/>
  <c r="B26" i="2"/>
  <c r="E5" i="2"/>
  <c r="F5" i="2"/>
  <c r="I5" i="2" s="1"/>
  <c r="G5" i="2"/>
  <c r="H11" i="2"/>
  <c r="I11" i="2"/>
  <c r="J11" i="2"/>
  <c r="H12" i="2"/>
  <c r="I12" i="2"/>
  <c r="J12" i="2"/>
  <c r="H13" i="2"/>
  <c r="I13" i="2"/>
  <c r="J13" i="2"/>
  <c r="H14" i="2"/>
  <c r="I14" i="2"/>
  <c r="J14" i="2"/>
  <c r="H15" i="2"/>
  <c r="I15" i="2"/>
  <c r="J15" i="2"/>
  <c r="H16" i="2"/>
  <c r="I16" i="2"/>
  <c r="J16" i="2"/>
  <c r="H17" i="2"/>
  <c r="I17" i="2"/>
  <c r="J17" i="2"/>
  <c r="I10" i="2"/>
  <c r="J10" i="2"/>
  <c r="H10" i="2"/>
  <c r="C5" i="2"/>
  <c r="D5" i="2"/>
  <c r="B5" i="2"/>
  <c r="E6" i="1" a="1"/>
  <c r="E6" i="1" s="1"/>
  <c r="E7" i="1" a="1"/>
  <c r="E7" i="1" s="1"/>
  <c r="E8" i="1" a="1"/>
  <c r="E8" i="1" s="1"/>
  <c r="E9" i="1" a="1"/>
  <c r="E9" i="1" s="1"/>
  <c r="E10" i="1" a="1"/>
  <c r="E10" i="1" s="1"/>
  <c r="E11" i="1" a="1"/>
  <c r="E11" i="1" s="1"/>
  <c r="F5" i="1" a="1"/>
  <c r="F5" i="1" s="1"/>
  <c r="G5" i="1" a="1"/>
  <c r="G5" i="1" s="1"/>
  <c r="F6" i="1" a="1"/>
  <c r="F6" i="1" s="1"/>
  <c r="G6" i="1" a="1"/>
  <c r="G6" i="1" s="1"/>
  <c r="F7" i="1" a="1"/>
  <c r="F7" i="1" s="1"/>
  <c r="G7" i="1" a="1"/>
  <c r="G7" i="1" s="1"/>
  <c r="F8" i="1" a="1"/>
  <c r="F8" i="1" s="1"/>
  <c r="G8" i="1" a="1"/>
  <c r="G8" i="1" s="1"/>
  <c r="F9" i="1" a="1"/>
  <c r="F9" i="1" s="1"/>
  <c r="G9" i="1" a="1"/>
  <c r="G9" i="1" s="1"/>
  <c r="F10" i="1" a="1"/>
  <c r="F10" i="1" s="1"/>
  <c r="G10" i="1" a="1"/>
  <c r="G10" i="1" s="1"/>
  <c r="F11" i="1" a="1"/>
  <c r="F11" i="1" s="1"/>
  <c r="G11" i="1" a="1"/>
  <c r="G11" i="1" s="1"/>
  <c r="J5" i="2" l="1"/>
  <c r="H5" i="2"/>
  <c r="I26" i="2"/>
  <c r="E5" i="1" a="1"/>
  <c r="E5" i="1"/>
  <c r="G24" i="1"/>
  <c r="E24" i="1"/>
  <c r="G23" i="1"/>
  <c r="F23" i="1"/>
  <c r="E23" i="1"/>
  <c r="G22" i="1"/>
  <c r="F22" i="1"/>
  <c r="E22" i="1"/>
  <c r="G21" i="1"/>
  <c r="E21" i="1"/>
  <c r="G20" i="1"/>
  <c r="F20" i="1"/>
  <c r="E20" i="1"/>
  <c r="G19" i="1"/>
  <c r="G18" i="1"/>
  <c r="F18" i="1"/>
  <c r="E18" i="1"/>
</calcChain>
</file>

<file path=xl/sharedStrings.xml><?xml version="1.0" encoding="utf-8"?>
<sst xmlns="http://schemas.openxmlformats.org/spreadsheetml/2006/main" count="51" uniqueCount="16">
  <si>
    <t xml:space="preserve">Добавить условие в формулу, если при выполнении  плана ниже 80% из трех показателей, применяется коэффициент 1,0,  т.е в 6 строке т.к показтель 3 графы 78%, то по первым двум должен применяться коэффициент 1,0. </t>
  </si>
  <si>
    <t>бонусы</t>
  </si>
  <si>
    <t>выполнение плана</t>
  </si>
  <si>
    <t>товар1</t>
  </si>
  <si>
    <t>товар2</t>
  </si>
  <si>
    <t>товар3</t>
  </si>
  <si>
    <t>результат без формул  такой должен быть</t>
  </si>
  <si>
    <t>бонус</t>
  </si>
  <si>
    <t>Факт</t>
  </si>
  <si>
    <t>Выполнение плана, %</t>
  </si>
  <si>
    <t>план</t>
  </si>
  <si>
    <t xml:space="preserve">Торговый </t>
  </si>
  <si>
    <t>представитель</t>
  </si>
  <si>
    <t>Супервайзер</t>
  </si>
  <si>
    <t>Должно быть так</t>
  </si>
  <si>
    <t>При выполнении плана продаж  бонус начисляется только при условии выполнения плана каждого торгового представителя по каждой товарной группе свыще 80%. В случае невыполнения одного или более торговыми представителями плановых показателей ниже 80%,  выполнение засчитывается по наименьшему показателю выполнения в % отношении.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</si>
</sst>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_-* #,##0.00[$€-1]_-;\-* #,##0.00[$€-1]_-;_-* &quot;-&quot;??[$€-1]_-"/>
    <numFmt numFmtId="166" formatCode="_(* #,##0.00_);_(* \(#,##0.00\);_(* &quot;-&quot;??_);_(@_)"/>
    <numFmt numFmtId="167" formatCode="0.0%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5" fontId="3" fillId="0" borderId="0" applyBorder="0"/>
    <xf numFmtId="0" fontId="4" fillId="0" borderId="0"/>
    <xf numFmtId="0" fontId="1" fillId="0" borderId="0"/>
    <xf numFmtId="0" fontId="5" fillId="0" borderId="0"/>
    <xf numFmtId="0" fontId="6" fillId="0" borderId="0"/>
    <xf numFmtId="0" fontId="5" fillId="0" borderId="0"/>
    <xf numFmtId="0" fontId="1" fillId="0" borderId="0"/>
    <xf numFmtId="0" fontId="3" fillId="0" borderId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3" fontId="0" fillId="0" borderId="0" xfId="0" applyNumberFormat="1"/>
    <xf numFmtId="9" fontId="7" fillId="3" borderId="1" xfId="0" applyNumberFormat="1" applyFont="1" applyFill="1" applyBorder="1"/>
    <xf numFmtId="9" fontId="0" fillId="3" borderId="1" xfId="0" applyNumberFormat="1" applyFill="1" applyBorder="1"/>
    <xf numFmtId="3" fontId="0" fillId="2" borderId="1" xfId="0" applyNumberFormat="1" applyFill="1" applyBorder="1"/>
    <xf numFmtId="0" fontId="8" fillId="3" borderId="1" xfId="0" applyFont="1" applyFill="1" applyBorder="1" applyAlignment="1"/>
    <xf numFmtId="0" fontId="0" fillId="0" borderId="0" xfId="0"/>
    <xf numFmtId="3" fontId="0" fillId="0" borderId="0" xfId="0" applyNumberFormat="1"/>
    <xf numFmtId="0" fontId="2" fillId="0" borderId="0" xfId="0" applyFont="1"/>
    <xf numFmtId="3" fontId="0" fillId="2" borderId="1" xfId="0" applyNumberFormat="1" applyFill="1" applyBorder="1"/>
    <xf numFmtId="9" fontId="7" fillId="3" borderId="1" xfId="0" applyNumberFormat="1" applyFont="1" applyFill="1" applyBorder="1"/>
    <xf numFmtId="9" fontId="0" fillId="3" borderId="1" xfId="0" applyNumberFormat="1" applyFill="1" applyBorder="1"/>
    <xf numFmtId="0" fontId="2" fillId="0" borderId="1" xfId="0" applyFont="1" applyBorder="1"/>
    <xf numFmtId="3" fontId="0" fillId="0" borderId="1" xfId="0" applyNumberFormat="1" applyBorder="1"/>
    <xf numFmtId="3" fontId="0" fillId="3" borderId="1" xfId="0" applyNumberFormat="1" applyFill="1" applyBorder="1"/>
    <xf numFmtId="167" fontId="7" fillId="3" borderId="1" xfId="0" applyNumberFormat="1" applyFont="1" applyFill="1" applyBorder="1"/>
    <xf numFmtId="0" fontId="0" fillId="3" borderId="1" xfId="0" applyFill="1" applyBorder="1"/>
    <xf numFmtId="0" fontId="0" fillId="0" borderId="0" xfId="0" applyFill="1" applyBorder="1"/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9" fillId="0" borderId="0" xfId="0" applyFont="1" applyAlignment="1">
      <alignment horizontal="center" wrapText="1" shrinkToFit="1"/>
    </xf>
    <xf numFmtId="167" fontId="0" fillId="0" borderId="0" xfId="15" applyNumberFormat="1" applyFont="1"/>
  </cellXfs>
  <cellStyles count="16">
    <cellStyle name="Обычный" xfId="0" builtinId="0"/>
    <cellStyle name="Обычный 13" xfId="1"/>
    <cellStyle name="Обычный 2" xfId="2"/>
    <cellStyle name="Обычный 2 10" xfId="3"/>
    <cellStyle name="Обычный 2 2" xfId="4"/>
    <cellStyle name="Обычный 2 3" xfId="5"/>
    <cellStyle name="Обычный 3" xfId="6"/>
    <cellStyle name="Обычный 4" xfId="7"/>
    <cellStyle name="Обычный 5" xfId="8"/>
    <cellStyle name="Обычный 6" xfId="14"/>
    <cellStyle name="Процентный" xfId="15" builtinId="5"/>
    <cellStyle name="Процентный 2" xfId="9"/>
    <cellStyle name="Процентный 2 10" xfId="10"/>
    <cellStyle name="Финансовый 2" xfId="11"/>
    <cellStyle name="Финансовый 2 2" xfId="12"/>
    <cellStyle name="Финансовый 3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Q24"/>
  <sheetViews>
    <sheetView workbookViewId="0">
      <selection activeCell="B13" sqref="B13:O13"/>
    </sheetView>
  </sheetViews>
  <sheetFormatPr defaultRowHeight="15" x14ac:dyDescent="0.25"/>
  <cols>
    <col min="1" max="1" width="5.42578125" customWidth="1"/>
  </cols>
  <sheetData>
    <row r="1" spans="1:17" x14ac:dyDescent="0.25">
      <c r="B1" s="6" t="s">
        <v>7</v>
      </c>
    </row>
    <row r="2" spans="1:17" x14ac:dyDescent="0.25">
      <c r="A2" s="6"/>
      <c r="B2" s="1">
        <v>20000</v>
      </c>
    </row>
    <row r="3" spans="1:17" x14ac:dyDescent="0.25">
      <c r="B3" s="18" t="s">
        <v>2</v>
      </c>
      <c r="C3" s="19"/>
      <c r="D3" s="20"/>
      <c r="E3" s="18" t="s">
        <v>1</v>
      </c>
      <c r="F3" s="19"/>
      <c r="G3" s="20"/>
      <c r="J3" s="6"/>
      <c r="K3" s="6"/>
      <c r="L3" s="6"/>
      <c r="M3" s="6"/>
      <c r="N3" s="6"/>
      <c r="O3" s="6"/>
      <c r="P3" s="6"/>
      <c r="Q3" s="6"/>
    </row>
    <row r="4" spans="1:17" x14ac:dyDescent="0.25">
      <c r="B4" s="5" t="s">
        <v>3</v>
      </c>
      <c r="C4" s="5" t="s">
        <v>4</v>
      </c>
      <c r="D4" s="5" t="s">
        <v>5</v>
      </c>
      <c r="E4" s="5" t="s">
        <v>3</v>
      </c>
      <c r="F4" s="5" t="s">
        <v>4</v>
      </c>
      <c r="G4" s="5" t="s">
        <v>5</v>
      </c>
      <c r="J4" s="6"/>
      <c r="K4" s="6"/>
      <c r="L4" s="6"/>
      <c r="M4" s="6"/>
      <c r="N4" s="6"/>
      <c r="O4" s="6"/>
      <c r="P4" s="6"/>
      <c r="Q4" s="6"/>
    </row>
    <row r="5" spans="1:17" x14ac:dyDescent="0.25">
      <c r="A5">
        <v>1</v>
      </c>
      <c r="B5" s="2">
        <v>0.84285714285714286</v>
      </c>
      <c r="C5" s="2">
        <v>1.3142857142857143</v>
      </c>
      <c r="D5" s="2">
        <v>1.0106666666666666</v>
      </c>
      <c r="E5" s="4">
        <f t="array" ref="E5">$B$2*(B5&gt;0.8)+$B$2*AND($B5:$D5&gt;0.8)*IFERROR(LOOKUP(B5,{0.95,1.05,1.15},{0.3,0.6,1}),)</f>
        <v>20000</v>
      </c>
      <c r="F5" s="9">
        <f t="array" ref="F5">$B$2*(C5&gt;0.8)+$B$2*AND($B5:$D5&gt;0.8)*IFERROR(LOOKUP(C5,{0.95,1.05,1.15},{0.3,0.6,1}),)</f>
        <v>40000</v>
      </c>
      <c r="G5" s="9">
        <f t="array" ref="G5">$B$2*(D5&gt;0.8)+$B$2*AND($B5:$D5&gt;0.8)*IFERROR(LOOKUP(D5,{0.95,1.05,1.15},{0.3,0.6,1}),)</f>
        <v>26000</v>
      </c>
      <c r="J5" s="6"/>
      <c r="K5" s="6"/>
      <c r="L5" s="6"/>
      <c r="M5" s="6"/>
      <c r="N5" s="6"/>
      <c r="O5" s="6"/>
      <c r="P5" s="6"/>
      <c r="Q5" s="6"/>
    </row>
    <row r="6" spans="1:17" x14ac:dyDescent="0.25">
      <c r="A6">
        <v>2</v>
      </c>
      <c r="B6" s="2">
        <v>0.98765432098765427</v>
      </c>
      <c r="C6" s="2">
        <v>0.97569444444444442</v>
      </c>
      <c r="D6" s="2">
        <v>0.7768518518518519</v>
      </c>
      <c r="E6" s="9">
        <f t="array" ref="E6">$B$2*(B6&gt;0.8)+$B$2*AND($B6:$D6&gt;0.8)*IFERROR(LOOKUP(B6,{0.95,1.05,1.15},{0.3,0.6,1}),)</f>
        <v>20000</v>
      </c>
      <c r="F6" s="9">
        <f t="array" ref="F6">$B$2*(C6&gt;0.8)+$B$2*AND($B6:$D6&gt;0.8)*IFERROR(LOOKUP(C6,{0.95,1.05,1.15},{0.3,0.6,1}),)</f>
        <v>20000</v>
      </c>
      <c r="G6" s="9">
        <f t="array" ref="G6">$B$2*(D6&gt;0.8)+$B$2*AND($B6:$D6&gt;0.8)*IFERROR(LOOKUP(D6,{0.95,1.05,1.15},{0.3,0.6,1}),)</f>
        <v>0</v>
      </c>
      <c r="J6" s="6"/>
      <c r="K6" s="6"/>
      <c r="L6" s="6"/>
      <c r="M6" s="6"/>
      <c r="N6" s="6"/>
      <c r="O6" s="6"/>
      <c r="P6" s="6"/>
      <c r="Q6" s="6"/>
    </row>
    <row r="7" spans="1:17" x14ac:dyDescent="0.25">
      <c r="A7">
        <v>3</v>
      </c>
      <c r="B7" s="2">
        <v>0.8563829787234043</v>
      </c>
      <c r="C7" s="2">
        <v>0.82837301587301593</v>
      </c>
      <c r="D7" s="2">
        <v>2.2933908045977009</v>
      </c>
      <c r="E7" s="9">
        <f t="array" ref="E7">$B$2*(B7&gt;0.8)+$B$2*AND($B7:$D7&gt;0.8)*IFERROR(LOOKUP(B7,{0.95,1.05,1.15},{0.3,0.6,1}),)</f>
        <v>20000</v>
      </c>
      <c r="F7" s="9">
        <f t="array" ref="F7">$B$2*(C7&gt;0.8)+$B$2*AND($B7:$D7&gt;0.8)*IFERROR(LOOKUP(C7,{0.95,1.05,1.15},{0.3,0.6,1}),)</f>
        <v>20000</v>
      </c>
      <c r="G7" s="9">
        <f t="array" ref="G7">$B$2*(D7&gt;0.8)+$B$2*AND($B7:$D7&gt;0.8)*IFERROR(LOOKUP(D7,{0.95,1.05,1.15},{0.3,0.6,1}),)</f>
        <v>40000</v>
      </c>
      <c r="J7" s="6"/>
      <c r="K7" s="6"/>
      <c r="L7" s="6"/>
      <c r="M7" s="6"/>
      <c r="N7" s="6"/>
      <c r="O7" s="6"/>
      <c r="P7" s="6"/>
      <c r="Q7" s="6"/>
    </row>
    <row r="8" spans="1:17" x14ac:dyDescent="0.25">
      <c r="A8">
        <v>4</v>
      </c>
      <c r="B8" s="2">
        <v>0.81007751937984496</v>
      </c>
      <c r="C8" s="2">
        <v>1.0381944444444444</v>
      </c>
      <c r="D8" s="2">
        <v>0.70301418439716312</v>
      </c>
      <c r="E8" s="9">
        <f t="array" ref="E8">$B$2*(B8&gt;0.8)+$B$2*AND($B8:$D8&gt;0.8)*IFERROR(LOOKUP(B8,{0.95,1.05,1.15},{0.3,0.6,1}),)</f>
        <v>20000</v>
      </c>
      <c r="F8" s="9">
        <f t="array" ref="F8">$B$2*(C8&gt;0.8)+$B$2*AND($B8:$D8&gt;0.8)*IFERROR(LOOKUP(C8,{0.95,1.05,1.15},{0.3,0.6,1}),)</f>
        <v>20000</v>
      </c>
      <c r="G8" s="9">
        <f t="array" ref="G8">$B$2*(D8&gt;0.8)+$B$2*AND($B8:$D8&gt;0.8)*IFERROR(LOOKUP(D8,{0.95,1.05,1.15},{0.3,0.6,1}),)</f>
        <v>0</v>
      </c>
    </row>
    <row r="9" spans="1:17" x14ac:dyDescent="0.25">
      <c r="A9">
        <v>5</v>
      </c>
      <c r="B9" s="2">
        <v>0.7123655913978495</v>
      </c>
      <c r="C9" s="2">
        <v>0.52960526315789469</v>
      </c>
      <c r="D9" s="2">
        <v>0.53796296296296298</v>
      </c>
      <c r="E9" s="9">
        <f t="array" ref="E9">$B$2*(B9&gt;0.8)+$B$2*AND($B9:$D9&gt;0.8)*IFERROR(LOOKUP(B9,{0.95,1.05,1.15},{0.3,0.6,1}),)</f>
        <v>0</v>
      </c>
      <c r="F9" s="9">
        <f t="array" ref="F9">$B$2*(C9&gt;0.8)+$B$2*AND($B9:$D9&gt;0.8)*IFERROR(LOOKUP(C9,{0.95,1.05,1.15},{0.3,0.6,1}),)</f>
        <v>0</v>
      </c>
      <c r="G9" s="9">
        <f t="array" ref="G9">$B$2*(D9&gt;0.8)+$B$2*AND($B9:$D9&gt;0.8)*IFERROR(LOOKUP(D9,{0.95,1.05,1.15},{0.3,0.6,1}),)</f>
        <v>0</v>
      </c>
    </row>
    <row r="10" spans="1:17" x14ac:dyDescent="0.25">
      <c r="A10">
        <v>6</v>
      </c>
      <c r="B10" s="2">
        <v>0.57315891472868219</v>
      </c>
      <c r="C10" s="2">
        <v>0.46666666666666667</v>
      </c>
      <c r="D10" s="2">
        <v>0.62381944444444448</v>
      </c>
      <c r="E10" s="9">
        <f t="array" ref="E10">$B$2*(B10&gt;0.8)+$B$2*AND($B10:$D10&gt;0.8)*IFERROR(LOOKUP(B10,{0.95,1.05,1.15},{0.3,0.6,1}),)</f>
        <v>0</v>
      </c>
      <c r="F10" s="9">
        <f t="array" ref="F10">$B$2*(C10&gt;0.8)+$B$2*AND($B10:$D10&gt;0.8)*IFERROR(LOOKUP(C10,{0.95,1.05,1.15},{0.3,0.6,1}),)</f>
        <v>0</v>
      </c>
      <c r="G10" s="9">
        <f t="array" ref="G10">$B$2*(D10&gt;0.8)+$B$2*AND($B10:$D10&gt;0.8)*IFERROR(LOOKUP(D10,{0.95,1.05,1.15},{0.3,0.6,1}),)</f>
        <v>0</v>
      </c>
    </row>
    <row r="11" spans="1:17" x14ac:dyDescent="0.25">
      <c r="A11">
        <v>7</v>
      </c>
      <c r="B11" s="3">
        <v>0.28888888888888886</v>
      </c>
      <c r="C11" s="3">
        <v>1.6041666666666667</v>
      </c>
      <c r="D11" s="3">
        <v>0.90424528301886797</v>
      </c>
      <c r="E11" s="9">
        <f t="array" ref="E11">$B$2*(B11&gt;0.8)+$B$2*AND($B11:$D11&gt;0.8)*IFERROR(LOOKUP(B11,{0.95,1.05,1.15},{0.3,0.6,1}),)</f>
        <v>0</v>
      </c>
      <c r="F11" s="9">
        <f t="array" ref="F11">$B$2*(C11&gt;0.8)+$B$2*AND($B11:$D11&gt;0.8)*IFERROR(LOOKUP(C11,{0.95,1.05,1.15},{0.3,0.6,1}),)</f>
        <v>20000</v>
      </c>
      <c r="G11" s="9">
        <f t="array" ref="G11">$B$2*(D11&gt;0.8)+$B$2*AND($B11:$D11&gt;0.8)*IFERROR(LOOKUP(D11,{0.95,1.05,1.15},{0.3,0.6,1}),)</f>
        <v>20000</v>
      </c>
    </row>
    <row r="13" spans="1:17" ht="50.25" customHeight="1" x14ac:dyDescent="0.25">
      <c r="B13" s="21" t="s">
        <v>0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</row>
    <row r="14" spans="1:17" x14ac:dyDescent="0.25">
      <c r="B14" s="8" t="s">
        <v>6</v>
      </c>
      <c r="C14" s="8"/>
      <c r="D14" s="8"/>
    </row>
    <row r="15" spans="1:17" x14ac:dyDescent="0.25">
      <c r="A15" s="6"/>
      <c r="B15" s="7">
        <v>20000</v>
      </c>
      <c r="C15" s="6"/>
      <c r="D15" s="6"/>
      <c r="E15" s="6"/>
      <c r="F15" s="6"/>
      <c r="G15" s="6"/>
    </row>
    <row r="16" spans="1:17" x14ac:dyDescent="0.25">
      <c r="A16" s="6"/>
      <c r="B16" s="18" t="s">
        <v>2</v>
      </c>
      <c r="C16" s="19"/>
      <c r="D16" s="20"/>
      <c r="E16" s="18" t="s">
        <v>1</v>
      </c>
      <c r="F16" s="19"/>
      <c r="G16" s="20"/>
    </row>
    <row r="17" spans="1:7" x14ac:dyDescent="0.25">
      <c r="A17" s="6"/>
      <c r="B17" s="5" t="s">
        <v>3</v>
      </c>
      <c r="C17" s="5" t="s">
        <v>4</v>
      </c>
      <c r="D17" s="5" t="s">
        <v>5</v>
      </c>
      <c r="E17" s="5" t="s">
        <v>3</v>
      </c>
      <c r="F17" s="5" t="s">
        <v>4</v>
      </c>
      <c r="G17" s="5" t="s">
        <v>5</v>
      </c>
    </row>
    <row r="18" spans="1:7" x14ac:dyDescent="0.25">
      <c r="A18" s="6">
        <v>1</v>
      </c>
      <c r="B18" s="10">
        <v>0.84285714285714286</v>
      </c>
      <c r="C18" s="10">
        <v>1.3142857142857143</v>
      </c>
      <c r="D18" s="10">
        <v>1.0106666666666666</v>
      </c>
      <c r="E18" s="9">
        <f>IF(AND(B18&gt;=0.8,B18&lt;=0.95),$B$2*1,IF(AND(B18&gt;=0.96,B18&lt;=1.04),$B$2*1.3,IF(AND(B18&gt;=1.05,B18&lt;=1.14),$B$2*1.6,IF(AND(B18&gt;=1.15),$B$2*2,0))))</f>
        <v>20000</v>
      </c>
      <c r="F18" s="9">
        <f t="shared" ref="F18:F23" si="0">IF(AND(C18&gt;=0.8,C18&lt;=0.95),$B$2*1,IF(AND(C18&gt;=0.96,C18&lt;=1.04),$B$2*1.3,IF(AND(C18&gt;=1.05,C18&lt;=1.14),$B$2*1.6,IF(AND(C18&gt;=1.15),$B$2*2,0))))</f>
        <v>40000</v>
      </c>
      <c r="G18" s="9">
        <f t="shared" ref="G18:G24" si="1">IF(AND(D18&gt;=0.8,D18&lt;=0.95),$B$2*1,IF(AND(D18&gt;=0.96,D18&lt;=1.04),$B$2*1.3,IF(AND(D18&gt;=1.05,D18&lt;=1.14),$B$2*1.6,IF(AND(D18&gt;=1.15),$B$2*2,0))))</f>
        <v>26000</v>
      </c>
    </row>
    <row r="19" spans="1:7" x14ac:dyDescent="0.25">
      <c r="A19" s="6">
        <v>2</v>
      </c>
      <c r="B19" s="10">
        <v>0.98765432098765427</v>
      </c>
      <c r="C19" s="10">
        <v>0.97569444444444442</v>
      </c>
      <c r="D19" s="10">
        <v>0.7768518518518519</v>
      </c>
      <c r="E19" s="9">
        <v>20000</v>
      </c>
      <c r="F19" s="9">
        <v>20000</v>
      </c>
      <c r="G19" s="9">
        <f t="shared" si="1"/>
        <v>0</v>
      </c>
    </row>
    <row r="20" spans="1:7" x14ac:dyDescent="0.25">
      <c r="A20" s="6">
        <v>3</v>
      </c>
      <c r="B20" s="10">
        <v>0.8563829787234043</v>
      </c>
      <c r="C20" s="10">
        <v>0.82837301587301593</v>
      </c>
      <c r="D20" s="10">
        <v>2.2933908045977009</v>
      </c>
      <c r="E20" s="9">
        <f t="shared" ref="E20:E24" si="2">IF(AND(B20&gt;=0.8,B20&lt;=0.95),$B$2*1,IF(AND(B20&gt;=0.96,B20&lt;=1.04),$B$2*1.3,IF(AND(B20&gt;=1.05,B20&lt;=1.14),$B$2*1.6,IF(AND(B20&gt;=1.15),$B$2*2,0))))</f>
        <v>20000</v>
      </c>
      <c r="F20" s="9">
        <f t="shared" si="0"/>
        <v>20000</v>
      </c>
      <c r="G20" s="9">
        <f t="shared" si="1"/>
        <v>40000</v>
      </c>
    </row>
    <row r="21" spans="1:7" x14ac:dyDescent="0.25">
      <c r="A21" s="6">
        <v>4</v>
      </c>
      <c r="B21" s="10">
        <v>0.81007751937984496</v>
      </c>
      <c r="C21" s="10">
        <v>1.0381944444444444</v>
      </c>
      <c r="D21" s="10">
        <v>0.70301418439716312</v>
      </c>
      <c r="E21" s="9">
        <f t="shared" si="2"/>
        <v>20000</v>
      </c>
      <c r="F21" s="9">
        <v>20000</v>
      </c>
      <c r="G21" s="9">
        <f t="shared" si="1"/>
        <v>0</v>
      </c>
    </row>
    <row r="22" spans="1:7" x14ac:dyDescent="0.25">
      <c r="A22" s="6">
        <v>5</v>
      </c>
      <c r="B22" s="10">
        <v>0.7123655913978495</v>
      </c>
      <c r="C22" s="10">
        <v>0.52960526315789469</v>
      </c>
      <c r="D22" s="10">
        <v>0.53796296296296298</v>
      </c>
      <c r="E22" s="9">
        <f t="shared" si="2"/>
        <v>0</v>
      </c>
      <c r="F22" s="9">
        <f t="shared" si="0"/>
        <v>0</v>
      </c>
      <c r="G22" s="9">
        <f t="shared" si="1"/>
        <v>0</v>
      </c>
    </row>
    <row r="23" spans="1:7" x14ac:dyDescent="0.25">
      <c r="A23" s="6">
        <v>6</v>
      </c>
      <c r="B23" s="10">
        <v>0.57315891472868219</v>
      </c>
      <c r="C23" s="10">
        <v>0.46666666666666667</v>
      </c>
      <c r="D23" s="10">
        <v>0.62381944444444448</v>
      </c>
      <c r="E23" s="9">
        <f t="shared" si="2"/>
        <v>0</v>
      </c>
      <c r="F23" s="9">
        <f t="shared" si="0"/>
        <v>0</v>
      </c>
      <c r="G23" s="9">
        <f t="shared" si="1"/>
        <v>0</v>
      </c>
    </row>
    <row r="24" spans="1:7" x14ac:dyDescent="0.25">
      <c r="A24" s="6">
        <v>7</v>
      </c>
      <c r="B24" s="11">
        <v>0.28888888888888886</v>
      </c>
      <c r="C24" s="11">
        <v>1.6041666666666667</v>
      </c>
      <c r="D24" s="11">
        <v>0.90424528301886797</v>
      </c>
      <c r="E24" s="9">
        <f t="shared" si="2"/>
        <v>0</v>
      </c>
      <c r="F24" s="9">
        <v>20000</v>
      </c>
      <c r="G24" s="9">
        <f t="shared" si="1"/>
        <v>20000</v>
      </c>
    </row>
  </sheetData>
  <mergeCells count="5">
    <mergeCell ref="E3:G3"/>
    <mergeCell ref="B3:D3"/>
    <mergeCell ref="B16:D16"/>
    <mergeCell ref="E16:G16"/>
    <mergeCell ref="B13:O1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3:J38"/>
  <sheetViews>
    <sheetView tabSelected="1" workbookViewId="0">
      <selection activeCell="H27" sqref="H27"/>
    </sheetView>
  </sheetViews>
  <sheetFormatPr defaultRowHeight="15" x14ac:dyDescent="0.25"/>
  <cols>
    <col min="1" max="1" width="17.5703125" style="6" customWidth="1"/>
    <col min="2" max="4" width="9.140625" style="6"/>
    <col min="5" max="5" width="10.85546875" customWidth="1"/>
    <col min="6" max="6" width="14" customWidth="1"/>
    <col min="7" max="7" width="12.5703125" customWidth="1"/>
    <col min="8" max="8" width="14.7109375" customWidth="1"/>
    <col min="9" max="9" width="13.42578125" customWidth="1"/>
    <col min="10" max="10" width="15.5703125" customWidth="1"/>
  </cols>
  <sheetData>
    <row r="3" spans="1:10" x14ac:dyDescent="0.25">
      <c r="B3" s="12" t="s">
        <v>3</v>
      </c>
      <c r="C3" s="12" t="s">
        <v>4</v>
      </c>
      <c r="D3" s="12" t="s">
        <v>5</v>
      </c>
      <c r="E3" s="12" t="s">
        <v>3</v>
      </c>
      <c r="F3" s="12" t="s">
        <v>4</v>
      </c>
      <c r="G3" s="12" t="s">
        <v>5</v>
      </c>
      <c r="H3" s="12" t="s">
        <v>3</v>
      </c>
      <c r="I3" s="12" t="s">
        <v>4</v>
      </c>
      <c r="J3" s="12" t="s">
        <v>5</v>
      </c>
    </row>
    <row r="4" spans="1:10" x14ac:dyDescent="0.25">
      <c r="B4" s="22" t="s">
        <v>10</v>
      </c>
      <c r="C4" s="23"/>
      <c r="D4" s="24"/>
      <c r="E4" s="22" t="s">
        <v>8</v>
      </c>
      <c r="F4" s="23"/>
      <c r="G4" s="24"/>
      <c r="H4" s="22" t="s">
        <v>9</v>
      </c>
      <c r="I4" s="23"/>
      <c r="J4" s="24"/>
    </row>
    <row r="5" spans="1:10" x14ac:dyDescent="0.25">
      <c r="A5" s="6" t="s">
        <v>13</v>
      </c>
      <c r="B5" s="13">
        <f>SUM(B10:B17)</f>
        <v>261500</v>
      </c>
      <c r="C5" s="13">
        <f t="shared" ref="C5:G5" si="0">SUM(C10:C17)</f>
        <v>55400</v>
      </c>
      <c r="D5" s="13">
        <f t="shared" si="0"/>
        <v>190300</v>
      </c>
      <c r="E5" s="13">
        <f t="shared" si="0"/>
        <v>288560</v>
      </c>
      <c r="F5" s="13">
        <f t="shared" si="0"/>
        <v>89224</v>
      </c>
      <c r="G5" s="13">
        <f t="shared" si="0"/>
        <v>248371</v>
      </c>
      <c r="H5" s="15">
        <f>E5/B5</f>
        <v>1.1034799235181645</v>
      </c>
      <c r="I5" s="15">
        <f t="shared" ref="I5" si="1">F5/C5</f>
        <v>1.6105415162454875</v>
      </c>
      <c r="J5" s="15">
        <f t="shared" ref="J5" si="2">G5/D5</f>
        <v>1.3051550183920126</v>
      </c>
    </row>
    <row r="8" spans="1:10" x14ac:dyDescent="0.25">
      <c r="A8" s="6" t="s">
        <v>11</v>
      </c>
    </row>
    <row r="9" spans="1:10" x14ac:dyDescent="0.25">
      <c r="A9" s="6" t="s">
        <v>12</v>
      </c>
    </row>
    <row r="10" spans="1:10" x14ac:dyDescent="0.25">
      <c r="A10" s="6">
        <v>1</v>
      </c>
      <c r="B10" s="14">
        <v>24700</v>
      </c>
      <c r="C10" s="14">
        <v>6100</v>
      </c>
      <c r="D10" s="14">
        <v>16000</v>
      </c>
      <c r="E10" s="14">
        <v>23500</v>
      </c>
      <c r="F10" s="14">
        <v>11478</v>
      </c>
      <c r="G10" s="14">
        <v>35230</v>
      </c>
      <c r="H10" s="15">
        <f>E10/B10</f>
        <v>0.95141700404858298</v>
      </c>
      <c r="I10" s="15">
        <f t="shared" ref="I10:J10" si="3">F10/C10</f>
        <v>1.8816393442622952</v>
      </c>
      <c r="J10" s="15">
        <f t="shared" si="3"/>
        <v>2.2018749999999998</v>
      </c>
    </row>
    <row r="11" spans="1:10" x14ac:dyDescent="0.25">
      <c r="A11" s="6">
        <v>2</v>
      </c>
      <c r="B11" s="14">
        <v>31000</v>
      </c>
      <c r="C11" s="14">
        <v>8500</v>
      </c>
      <c r="D11" s="14">
        <v>16500</v>
      </c>
      <c r="E11" s="14">
        <v>24000</v>
      </c>
      <c r="F11" s="14">
        <v>13763</v>
      </c>
      <c r="G11" s="14">
        <v>31500</v>
      </c>
      <c r="H11" s="15">
        <f t="shared" ref="H11:H17" si="4">E11/B11</f>
        <v>0.77419354838709675</v>
      </c>
      <c r="I11" s="15">
        <f t="shared" ref="I11:I17" si="5">F11/C11</f>
        <v>1.6191764705882352</v>
      </c>
      <c r="J11" s="15">
        <f t="shared" ref="J11:J17" si="6">G11/D11</f>
        <v>1.9090909090909092</v>
      </c>
    </row>
    <row r="12" spans="1:10" x14ac:dyDescent="0.25">
      <c r="A12" s="6">
        <v>3</v>
      </c>
      <c r="B12" s="14">
        <v>31000</v>
      </c>
      <c r="C12" s="14">
        <v>7200</v>
      </c>
      <c r="D12" s="14">
        <v>16800</v>
      </c>
      <c r="E12" s="14">
        <v>28000</v>
      </c>
      <c r="F12" s="14">
        <v>13384</v>
      </c>
      <c r="G12" s="14">
        <v>16000</v>
      </c>
      <c r="H12" s="15">
        <f t="shared" si="4"/>
        <v>0.90322580645161288</v>
      </c>
      <c r="I12" s="15">
        <f t="shared" si="5"/>
        <v>1.8588888888888888</v>
      </c>
      <c r="J12" s="15">
        <f t="shared" si="6"/>
        <v>0.95238095238095233</v>
      </c>
    </row>
    <row r="13" spans="1:10" x14ac:dyDescent="0.25">
      <c r="A13" s="17">
        <v>4</v>
      </c>
      <c r="B13" s="14">
        <v>26000</v>
      </c>
      <c r="C13" s="14">
        <v>9200</v>
      </c>
      <c r="D13" s="14">
        <v>25000</v>
      </c>
      <c r="E13" s="14">
        <v>25000</v>
      </c>
      <c r="F13" s="14">
        <v>14056</v>
      </c>
      <c r="G13" s="14">
        <v>26000</v>
      </c>
      <c r="H13" s="15">
        <f t="shared" si="4"/>
        <v>0.96153846153846156</v>
      </c>
      <c r="I13" s="15">
        <f t="shared" si="5"/>
        <v>1.5278260869565217</v>
      </c>
      <c r="J13" s="15">
        <f t="shared" si="6"/>
        <v>1.04</v>
      </c>
    </row>
    <row r="14" spans="1:10" x14ac:dyDescent="0.25">
      <c r="A14" s="17">
        <v>5</v>
      </c>
      <c r="B14" s="14">
        <v>4800</v>
      </c>
      <c r="C14" s="14">
        <v>1475</v>
      </c>
      <c r="D14" s="14">
        <v>4500</v>
      </c>
      <c r="E14" s="14">
        <v>5060</v>
      </c>
      <c r="F14" s="14">
        <v>1210</v>
      </c>
      <c r="G14" s="14">
        <v>2700</v>
      </c>
      <c r="H14" s="15">
        <f t="shared" si="4"/>
        <v>1.0541666666666667</v>
      </c>
      <c r="I14" s="15">
        <f t="shared" si="5"/>
        <v>0.8203389830508474</v>
      </c>
      <c r="J14" s="15">
        <f t="shared" si="6"/>
        <v>0.6</v>
      </c>
    </row>
    <row r="15" spans="1:10" x14ac:dyDescent="0.25">
      <c r="A15" s="17">
        <v>6</v>
      </c>
      <c r="B15" s="14">
        <v>14500</v>
      </c>
      <c r="C15" s="14">
        <v>4425</v>
      </c>
      <c r="D15" s="14">
        <v>13500</v>
      </c>
      <c r="E15" s="14">
        <v>14380</v>
      </c>
      <c r="F15" s="14">
        <v>8143</v>
      </c>
      <c r="G15" s="14">
        <v>15674</v>
      </c>
      <c r="H15" s="15">
        <f t="shared" si="4"/>
        <v>0.99172413793103453</v>
      </c>
      <c r="I15" s="15">
        <f t="shared" si="5"/>
        <v>1.840225988700565</v>
      </c>
      <c r="J15" s="15">
        <f t="shared" si="6"/>
        <v>1.1610370370370371</v>
      </c>
    </row>
    <row r="16" spans="1:10" x14ac:dyDescent="0.25">
      <c r="A16" s="17">
        <v>7</v>
      </c>
      <c r="B16" s="14">
        <v>120000</v>
      </c>
      <c r="C16" s="14">
        <v>12000</v>
      </c>
      <c r="D16" s="14">
        <v>66000</v>
      </c>
      <c r="E16" s="16">
        <v>155710</v>
      </c>
      <c r="F16" s="14">
        <v>20753</v>
      </c>
      <c r="G16" s="14">
        <v>97267</v>
      </c>
      <c r="H16" s="15">
        <f t="shared" si="4"/>
        <v>1.2975833333333333</v>
      </c>
      <c r="I16" s="15">
        <f t="shared" si="5"/>
        <v>1.7294166666666666</v>
      </c>
      <c r="J16" s="15">
        <f t="shared" si="6"/>
        <v>1.4737424242424242</v>
      </c>
    </row>
    <row r="17" spans="1:10" x14ac:dyDescent="0.25">
      <c r="A17" s="17">
        <v>8</v>
      </c>
      <c r="B17" s="14">
        <v>9500</v>
      </c>
      <c r="C17" s="14">
        <v>6500</v>
      </c>
      <c r="D17" s="14">
        <v>32000</v>
      </c>
      <c r="E17" s="14">
        <v>12910</v>
      </c>
      <c r="F17" s="14">
        <v>6437</v>
      </c>
      <c r="G17" s="14">
        <v>24000</v>
      </c>
      <c r="H17" s="15">
        <f t="shared" si="4"/>
        <v>1.3589473684210527</v>
      </c>
      <c r="I17" s="15">
        <f t="shared" si="5"/>
        <v>0.99030769230769233</v>
      </c>
      <c r="J17" s="15">
        <f t="shared" si="6"/>
        <v>0.75</v>
      </c>
    </row>
    <row r="19" spans="1:10" ht="82.5" customHeight="1" x14ac:dyDescent="0.25">
      <c r="B19" s="25" t="s">
        <v>15</v>
      </c>
      <c r="C19" s="25"/>
      <c r="D19" s="25"/>
      <c r="E19" s="25"/>
      <c r="F19" s="25"/>
      <c r="G19" s="25"/>
      <c r="H19" s="25"/>
      <c r="I19" s="25"/>
      <c r="J19" s="25"/>
    </row>
    <row r="22" spans="1:10" x14ac:dyDescent="0.25">
      <c r="A22" s="6" t="s">
        <v>14</v>
      </c>
    </row>
    <row r="24" spans="1:10" x14ac:dyDescent="0.25">
      <c r="B24" s="12" t="s">
        <v>3</v>
      </c>
      <c r="C24" s="12" t="s">
        <v>4</v>
      </c>
      <c r="D24" s="12" t="s">
        <v>5</v>
      </c>
      <c r="E24" s="12" t="s">
        <v>3</v>
      </c>
      <c r="F24" s="12" t="s">
        <v>4</v>
      </c>
      <c r="G24" s="12" t="s">
        <v>5</v>
      </c>
      <c r="H24" s="12" t="s">
        <v>3</v>
      </c>
      <c r="I24" s="12" t="s">
        <v>4</v>
      </c>
      <c r="J24" s="12" t="s">
        <v>5</v>
      </c>
    </row>
    <row r="25" spans="1:10" x14ac:dyDescent="0.25">
      <c r="B25" s="22" t="s">
        <v>10</v>
      </c>
      <c r="C25" s="23"/>
      <c r="D25" s="24"/>
      <c r="E25" s="22" t="s">
        <v>8</v>
      </c>
      <c r="F25" s="23"/>
      <c r="G25" s="24"/>
      <c r="H25" s="22" t="s">
        <v>9</v>
      </c>
      <c r="I25" s="23"/>
      <c r="J25" s="24"/>
    </row>
    <row r="26" spans="1:10" x14ac:dyDescent="0.25">
      <c r="A26" s="6" t="s">
        <v>13</v>
      </c>
      <c r="B26" s="13">
        <f>SUM(B31:B38)</f>
        <v>261500</v>
      </c>
      <c r="C26" s="13">
        <f t="shared" ref="C26:G26" si="7">SUM(C31:C38)</f>
        <v>55400</v>
      </c>
      <c r="D26" s="13">
        <f t="shared" si="7"/>
        <v>190300</v>
      </c>
      <c r="E26" s="13">
        <f t="shared" si="7"/>
        <v>285560</v>
      </c>
      <c r="F26" s="13">
        <f t="shared" si="7"/>
        <v>89224</v>
      </c>
      <c r="G26" s="13">
        <f t="shared" si="7"/>
        <v>222506</v>
      </c>
      <c r="H26" s="15">
        <v>0.67700000000000005</v>
      </c>
      <c r="I26" s="15">
        <f t="shared" ref="I26" si="8">F26/C26</f>
        <v>1.6105415162454875</v>
      </c>
      <c r="J26" s="15">
        <v>0.58499999999999996</v>
      </c>
    </row>
    <row r="27" spans="1:10" x14ac:dyDescent="0.25">
      <c r="B27" s="7">
        <f>SUM(B31:B38)</f>
        <v>261500</v>
      </c>
      <c r="C27" s="7">
        <f t="shared" ref="C27:G27" si="9">SUM(C31:C38)</f>
        <v>55400</v>
      </c>
      <c r="D27" s="7">
        <f t="shared" si="9"/>
        <v>190300</v>
      </c>
      <c r="E27" s="7">
        <f t="shared" si="9"/>
        <v>285560</v>
      </c>
      <c r="F27" s="7">
        <f t="shared" si="9"/>
        <v>89224</v>
      </c>
      <c r="G27" s="7">
        <f t="shared" si="9"/>
        <v>222506</v>
      </c>
      <c r="H27" s="26">
        <f>IF(MIN(H31:H38)&lt;=0.8,MIN(H31:H38),E27/B27)</f>
        <v>0.67741935483870963</v>
      </c>
      <c r="I27" s="26">
        <f t="shared" ref="I27:J27" si="10">IF(MIN(I31:I38)&lt;=0.8,MIN(I31:I38),F27/C27)</f>
        <v>1.6105415162454875</v>
      </c>
      <c r="J27" s="26">
        <f t="shared" si="10"/>
        <v>0.58531250000000001</v>
      </c>
    </row>
    <row r="28" spans="1:10" x14ac:dyDescent="0.25">
      <c r="E28" s="6"/>
      <c r="F28" s="6"/>
      <c r="G28" s="6"/>
      <c r="H28" s="6"/>
      <c r="I28" s="6"/>
      <c r="J28" s="6"/>
    </row>
    <row r="29" spans="1:10" x14ac:dyDescent="0.25">
      <c r="A29" s="6" t="s">
        <v>11</v>
      </c>
      <c r="E29" s="6"/>
      <c r="F29" s="6"/>
      <c r="G29" s="6"/>
      <c r="H29" s="6"/>
      <c r="I29" s="6"/>
      <c r="J29" s="6"/>
    </row>
    <row r="30" spans="1:10" x14ac:dyDescent="0.25">
      <c r="A30" s="6" t="s">
        <v>12</v>
      </c>
      <c r="E30" s="6"/>
      <c r="F30" s="6"/>
      <c r="G30" s="6"/>
      <c r="H30" s="6"/>
      <c r="I30" s="6"/>
      <c r="J30" s="6"/>
    </row>
    <row r="31" spans="1:10" x14ac:dyDescent="0.25">
      <c r="A31" s="6">
        <v>1</v>
      </c>
      <c r="B31" s="14">
        <v>24700</v>
      </c>
      <c r="C31" s="14">
        <v>6100</v>
      </c>
      <c r="D31" s="14">
        <v>16000</v>
      </c>
      <c r="E31" s="14">
        <v>23500</v>
      </c>
      <c r="F31" s="14">
        <v>11478</v>
      </c>
      <c r="G31" s="14">
        <v>9365</v>
      </c>
      <c r="H31" s="15">
        <f>E31/B31</f>
        <v>0.95141700404858298</v>
      </c>
      <c r="I31" s="15">
        <f t="shared" ref="I31:I38" si="11">F31/C31</f>
        <v>1.8816393442622952</v>
      </c>
      <c r="J31" s="15">
        <f t="shared" ref="J31:J38" si="12">G31/D31</f>
        <v>0.58531250000000001</v>
      </c>
    </row>
    <row r="32" spans="1:10" x14ac:dyDescent="0.25">
      <c r="A32" s="6">
        <v>2</v>
      </c>
      <c r="B32" s="14">
        <v>31000</v>
      </c>
      <c r="C32" s="14">
        <v>8500</v>
      </c>
      <c r="D32" s="14">
        <v>16500</v>
      </c>
      <c r="E32" s="14">
        <v>21000</v>
      </c>
      <c r="F32" s="14">
        <v>13763</v>
      </c>
      <c r="G32" s="14">
        <v>31500</v>
      </c>
      <c r="H32" s="15">
        <f t="shared" ref="H32:H38" si="13">E32/B32</f>
        <v>0.67741935483870963</v>
      </c>
      <c r="I32" s="15">
        <f t="shared" si="11"/>
        <v>1.6191764705882352</v>
      </c>
      <c r="J32" s="15">
        <f t="shared" si="12"/>
        <v>1.9090909090909092</v>
      </c>
    </row>
    <row r="33" spans="1:10" x14ac:dyDescent="0.25">
      <c r="A33" s="6">
        <v>3</v>
      </c>
      <c r="B33" s="14">
        <v>31000</v>
      </c>
      <c r="C33" s="14">
        <v>7200</v>
      </c>
      <c r="D33" s="14">
        <v>16800</v>
      </c>
      <c r="E33" s="14">
        <v>28000</v>
      </c>
      <c r="F33" s="14">
        <v>13384</v>
      </c>
      <c r="G33" s="14">
        <v>16000</v>
      </c>
      <c r="H33" s="15">
        <f t="shared" si="13"/>
        <v>0.90322580645161288</v>
      </c>
      <c r="I33" s="15">
        <f t="shared" si="11"/>
        <v>1.8588888888888888</v>
      </c>
      <c r="J33" s="15">
        <f t="shared" si="12"/>
        <v>0.95238095238095233</v>
      </c>
    </row>
    <row r="34" spans="1:10" x14ac:dyDescent="0.25">
      <c r="A34" s="17">
        <v>4</v>
      </c>
      <c r="B34" s="14">
        <v>26000</v>
      </c>
      <c r="C34" s="14">
        <v>9200</v>
      </c>
      <c r="D34" s="14">
        <v>25000</v>
      </c>
      <c r="E34" s="14">
        <v>25000</v>
      </c>
      <c r="F34" s="14">
        <v>14056</v>
      </c>
      <c r="G34" s="14">
        <v>26000</v>
      </c>
      <c r="H34" s="15">
        <f t="shared" si="13"/>
        <v>0.96153846153846156</v>
      </c>
      <c r="I34" s="15">
        <f t="shared" si="11"/>
        <v>1.5278260869565217</v>
      </c>
      <c r="J34" s="15">
        <f t="shared" si="12"/>
        <v>1.04</v>
      </c>
    </row>
    <row r="35" spans="1:10" x14ac:dyDescent="0.25">
      <c r="A35" s="17">
        <v>5</v>
      </c>
      <c r="B35" s="14">
        <v>4800</v>
      </c>
      <c r="C35" s="14">
        <v>1475</v>
      </c>
      <c r="D35" s="14">
        <v>4500</v>
      </c>
      <c r="E35" s="14">
        <v>5060</v>
      </c>
      <c r="F35" s="14">
        <v>1210</v>
      </c>
      <c r="G35" s="14">
        <v>2700</v>
      </c>
      <c r="H35" s="15">
        <f t="shared" si="13"/>
        <v>1.0541666666666667</v>
      </c>
      <c r="I35" s="15">
        <f t="shared" si="11"/>
        <v>0.8203389830508474</v>
      </c>
      <c r="J35" s="15">
        <f t="shared" si="12"/>
        <v>0.6</v>
      </c>
    </row>
    <row r="36" spans="1:10" x14ac:dyDescent="0.25">
      <c r="A36" s="17">
        <v>6</v>
      </c>
      <c r="B36" s="14">
        <v>14500</v>
      </c>
      <c r="C36" s="14">
        <v>4425</v>
      </c>
      <c r="D36" s="14">
        <v>13500</v>
      </c>
      <c r="E36" s="14">
        <v>14380</v>
      </c>
      <c r="F36" s="14">
        <v>8143</v>
      </c>
      <c r="G36" s="14">
        <v>15674</v>
      </c>
      <c r="H36" s="15">
        <f t="shared" si="13"/>
        <v>0.99172413793103453</v>
      </c>
      <c r="I36" s="15">
        <f t="shared" si="11"/>
        <v>1.840225988700565</v>
      </c>
      <c r="J36" s="15">
        <f t="shared" si="12"/>
        <v>1.1610370370370371</v>
      </c>
    </row>
    <row r="37" spans="1:10" x14ac:dyDescent="0.25">
      <c r="A37" s="17">
        <v>7</v>
      </c>
      <c r="B37" s="14">
        <v>120000</v>
      </c>
      <c r="C37" s="14">
        <v>12000</v>
      </c>
      <c r="D37" s="14">
        <v>66000</v>
      </c>
      <c r="E37" s="16">
        <v>155710</v>
      </c>
      <c r="F37" s="14">
        <v>20753</v>
      </c>
      <c r="G37" s="14">
        <v>97267</v>
      </c>
      <c r="H37" s="15">
        <f t="shared" si="13"/>
        <v>1.2975833333333333</v>
      </c>
      <c r="I37" s="15">
        <f t="shared" si="11"/>
        <v>1.7294166666666666</v>
      </c>
      <c r="J37" s="15">
        <f t="shared" si="12"/>
        <v>1.4737424242424242</v>
      </c>
    </row>
    <row r="38" spans="1:10" x14ac:dyDescent="0.25">
      <c r="A38" s="17">
        <v>8</v>
      </c>
      <c r="B38" s="14">
        <v>9500</v>
      </c>
      <c r="C38" s="14">
        <v>6500</v>
      </c>
      <c r="D38" s="14">
        <v>32000</v>
      </c>
      <c r="E38" s="14">
        <v>12910</v>
      </c>
      <c r="F38" s="14">
        <v>6437</v>
      </c>
      <c r="G38" s="14">
        <v>24000</v>
      </c>
      <c r="H38" s="15">
        <f t="shared" si="13"/>
        <v>1.3589473684210527</v>
      </c>
      <c r="I38" s="15">
        <f t="shared" si="11"/>
        <v>0.99030769230769233</v>
      </c>
      <c r="J38" s="15">
        <f t="shared" si="12"/>
        <v>0.75</v>
      </c>
    </row>
  </sheetData>
  <mergeCells count="7">
    <mergeCell ref="E4:G4"/>
    <mergeCell ref="H4:J4"/>
    <mergeCell ref="B4:D4"/>
    <mergeCell ref="B19:J19"/>
    <mergeCell ref="B25:D25"/>
    <mergeCell ref="E25:G25"/>
    <mergeCell ref="H25:J2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Куносова</dc:creator>
  <cp:lastModifiedBy>ГАВ</cp:lastModifiedBy>
  <dcterms:created xsi:type="dcterms:W3CDTF">2018-04-12T06:20:15Z</dcterms:created>
  <dcterms:modified xsi:type="dcterms:W3CDTF">2018-06-25T11:52:51Z</dcterms:modified>
</cp:coreProperties>
</file>