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19440" windowHeight="12225" activeTab="3"/>
  </bookViews>
  <sheets>
    <sheet name="исходный " sheetId="2" r:id="rId1"/>
    <sheet name="финальный" sheetId="3" r:id="rId2"/>
    <sheet name="приказы" sheetId="7" r:id="rId3"/>
    <sheet name="норма часов" sheetId="8" r:id="rId4"/>
    <sheet name="праздники" sheetId="6" r:id="rId5"/>
  </sheets>
  <externalReferences>
    <externalReference r:id="rId6"/>
  </externalReferences>
  <definedNames>
    <definedName name="праздики">праздники!$A$2:$C$17</definedName>
    <definedName name="праздники">[1]праздники!$A$2:$C$17</definedName>
  </definedNames>
  <calcPr calcId="124519"/>
</workbook>
</file>

<file path=xl/calcChain.xml><?xml version="1.0" encoding="utf-8"?>
<calcChain xmlns="http://schemas.openxmlformats.org/spreadsheetml/2006/main">
  <c r="E19" i="3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D19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D13"/>
  <c r="D12"/>
  <c r="E25" l="1"/>
  <c r="F23"/>
  <c r="S23"/>
  <c r="AG23"/>
  <c r="L24"/>
  <c r="Z24"/>
  <c r="S25"/>
  <c r="L27"/>
  <c r="L29"/>
  <c r="Z29"/>
  <c r="L22"/>
  <c r="AG22"/>
  <c r="D11" l="1"/>
  <c r="AR40" l="1"/>
  <c r="AO40"/>
  <c r="AM40"/>
  <c r="AL40"/>
  <c r="AK40"/>
  <c r="AJ40"/>
  <c r="AI40"/>
  <c r="AP40" s="1"/>
  <c r="AH8"/>
  <c r="AH9"/>
  <c r="AH10"/>
  <c r="AH11"/>
  <c r="AH12"/>
  <c r="AH13"/>
  <c r="AH14"/>
  <c r="AH15"/>
  <c r="AH16"/>
  <c r="AH17"/>
  <c r="AH18"/>
  <c r="AH19"/>
  <c r="A22"/>
  <c r="B22"/>
  <c r="C22"/>
  <c r="A23"/>
  <c r="B23"/>
  <c r="C23"/>
  <c r="A24"/>
  <c r="B24"/>
  <c r="C24"/>
  <c r="A25"/>
  <c r="B25"/>
  <c r="C25"/>
  <c r="A26"/>
  <c r="B26"/>
  <c r="C26"/>
  <c r="A27"/>
  <c r="B27"/>
  <c r="C27"/>
  <c r="A28"/>
  <c r="B28"/>
  <c r="C28"/>
  <c r="A29"/>
  <c r="B29"/>
  <c r="C29"/>
  <c r="AI20" i="2"/>
  <c r="AI21"/>
  <c r="AI22"/>
  <c r="AI23"/>
  <c r="AI24"/>
  <c r="AI25"/>
  <c r="AI26"/>
  <c r="AI27"/>
  <c r="AI28"/>
  <c r="AI29"/>
  <c r="E29" i="3" l="1"/>
  <c r="F29"/>
  <c r="H29"/>
  <c r="J29"/>
  <c r="N29"/>
  <c r="P29"/>
  <c r="R29"/>
  <c r="T29"/>
  <c r="V29"/>
  <c r="X29"/>
  <c r="AB29"/>
  <c r="AD29"/>
  <c r="AF29"/>
  <c r="D29"/>
  <c r="G29"/>
  <c r="I29"/>
  <c r="K29"/>
  <c r="M29"/>
  <c r="O29"/>
  <c r="Q29"/>
  <c r="S29"/>
  <c r="U29"/>
  <c r="W29"/>
  <c r="Y29"/>
  <c r="AA29"/>
  <c r="AC29"/>
  <c r="AE29"/>
  <c r="AG29"/>
  <c r="E27"/>
  <c r="F27"/>
  <c r="H27"/>
  <c r="J27"/>
  <c r="N27"/>
  <c r="P27"/>
  <c r="R27"/>
  <c r="T27"/>
  <c r="V27"/>
  <c r="X27"/>
  <c r="Z27"/>
  <c r="AB27"/>
  <c r="AD27"/>
  <c r="AF27"/>
  <c r="D27"/>
  <c r="AR27" s="1"/>
  <c r="G27"/>
  <c r="I27"/>
  <c r="K27"/>
  <c r="M27"/>
  <c r="O27"/>
  <c r="Q27"/>
  <c r="S27"/>
  <c r="U27"/>
  <c r="W27"/>
  <c r="Y27"/>
  <c r="AA27"/>
  <c r="AC27"/>
  <c r="AE27"/>
  <c r="AG27"/>
  <c r="F25"/>
  <c r="H25"/>
  <c r="J25"/>
  <c r="L25"/>
  <c r="N25"/>
  <c r="P25"/>
  <c r="R25"/>
  <c r="T25"/>
  <c r="V25"/>
  <c r="X25"/>
  <c r="Z25"/>
  <c r="AB25"/>
  <c r="AD25"/>
  <c r="AF25"/>
  <c r="D25"/>
  <c r="G25"/>
  <c r="I25"/>
  <c r="K25"/>
  <c r="M25"/>
  <c r="O25"/>
  <c r="Q25"/>
  <c r="U25"/>
  <c r="W25"/>
  <c r="Y25"/>
  <c r="AA25"/>
  <c r="AC25"/>
  <c r="AE25"/>
  <c r="AG25"/>
  <c r="E23"/>
  <c r="H23"/>
  <c r="J23"/>
  <c r="L23"/>
  <c r="N23"/>
  <c r="P23"/>
  <c r="R23"/>
  <c r="T23"/>
  <c r="V23"/>
  <c r="X23"/>
  <c r="Z23"/>
  <c r="AB23"/>
  <c r="AD23"/>
  <c r="AF23"/>
  <c r="D23"/>
  <c r="G23"/>
  <c r="I23"/>
  <c r="K23"/>
  <c r="M23"/>
  <c r="O23"/>
  <c r="Q23"/>
  <c r="U23"/>
  <c r="W23"/>
  <c r="Y23"/>
  <c r="AA23"/>
  <c r="AC23"/>
  <c r="AE23"/>
  <c r="E28"/>
  <c r="F28"/>
  <c r="H28"/>
  <c r="J28"/>
  <c r="L28"/>
  <c r="N28"/>
  <c r="P28"/>
  <c r="R28"/>
  <c r="T28"/>
  <c r="V28"/>
  <c r="X28"/>
  <c r="Z28"/>
  <c r="AB28"/>
  <c r="AD28"/>
  <c r="AF28"/>
  <c r="D28"/>
  <c r="G28"/>
  <c r="I28"/>
  <c r="K28"/>
  <c r="M28"/>
  <c r="O28"/>
  <c r="Q28"/>
  <c r="S28"/>
  <c r="U28"/>
  <c r="W28"/>
  <c r="Y28"/>
  <c r="AA28"/>
  <c r="AC28"/>
  <c r="AE28"/>
  <c r="AG28"/>
  <c r="E26"/>
  <c r="F26"/>
  <c r="H26"/>
  <c r="J26"/>
  <c r="L26"/>
  <c r="N26"/>
  <c r="P26"/>
  <c r="R26"/>
  <c r="T26"/>
  <c r="V26"/>
  <c r="X26"/>
  <c r="Z26"/>
  <c r="AB26"/>
  <c r="AD26"/>
  <c r="AF26"/>
  <c r="D26"/>
  <c r="G26"/>
  <c r="I26"/>
  <c r="K26"/>
  <c r="M26"/>
  <c r="O26"/>
  <c r="Q26"/>
  <c r="S26"/>
  <c r="U26"/>
  <c r="W26"/>
  <c r="Y26"/>
  <c r="AA26"/>
  <c r="AC26"/>
  <c r="AE26"/>
  <c r="AG26"/>
  <c r="E24"/>
  <c r="F24"/>
  <c r="H24"/>
  <c r="J24"/>
  <c r="N24"/>
  <c r="P24"/>
  <c r="R24"/>
  <c r="T24"/>
  <c r="V24"/>
  <c r="X24"/>
  <c r="AB24"/>
  <c r="AD24"/>
  <c r="AF24"/>
  <c r="D24"/>
  <c r="G24"/>
  <c r="I24"/>
  <c r="K24"/>
  <c r="M24"/>
  <c r="O24"/>
  <c r="Q24"/>
  <c r="S24"/>
  <c r="U24"/>
  <c r="W24"/>
  <c r="Y24"/>
  <c r="AA24"/>
  <c r="AC24"/>
  <c r="AE24"/>
  <c r="AG24"/>
  <c r="G22"/>
  <c r="I22"/>
  <c r="K22"/>
  <c r="M22"/>
  <c r="O22"/>
  <c r="Q22"/>
  <c r="S22"/>
  <c r="U22"/>
  <c r="W22"/>
  <c r="Y22"/>
  <c r="AA22"/>
  <c r="AC22"/>
  <c r="AE22"/>
  <c r="D22"/>
  <c r="E22"/>
  <c r="H22"/>
  <c r="J22"/>
  <c r="N22"/>
  <c r="P22"/>
  <c r="R22"/>
  <c r="T22"/>
  <c r="V22"/>
  <c r="X22"/>
  <c r="Z22"/>
  <c r="AB22"/>
  <c r="AD22"/>
  <c r="AF22"/>
  <c r="F22"/>
  <c r="AR29"/>
  <c r="AR25"/>
  <c r="AJ28"/>
  <c r="AJ24"/>
  <c r="AI29"/>
  <c r="AM27"/>
  <c r="AK26"/>
  <c r="AI25"/>
  <c r="AM23"/>
  <c r="AL29"/>
  <c r="AL27"/>
  <c r="AL25"/>
  <c r="AL23"/>
  <c r="L9"/>
  <c r="L14" s="1"/>
  <c r="K9"/>
  <c r="J9"/>
  <c r="J14" s="1"/>
  <c r="I9"/>
  <c r="I10" s="1"/>
  <c r="H9"/>
  <c r="H14" s="1"/>
  <c r="M9"/>
  <c r="M14" s="1"/>
  <c r="T9"/>
  <c r="T14" s="1"/>
  <c r="Q9" i="7"/>
  <c r="Q11" s="1" a="1"/>
  <c r="Q11" s="1"/>
  <c r="R9"/>
  <c r="R11" s="1" a="1"/>
  <c r="R11" s="1"/>
  <c r="S9"/>
  <c r="S11" s="1" a="1"/>
  <c r="S11" s="1"/>
  <c r="T9"/>
  <c r="T11" s="1" a="1"/>
  <c r="T11" s="1"/>
  <c r="U9"/>
  <c r="U11" s="1" a="1"/>
  <c r="U11" s="1"/>
  <c r="N9" i="3"/>
  <c r="N14" s="1"/>
  <c r="O9"/>
  <c r="O14" s="1"/>
  <c r="P9"/>
  <c r="P14" s="1"/>
  <c r="Q9"/>
  <c r="Y9" i="7" s="1"/>
  <c r="R9" i="3"/>
  <c r="R14" s="1"/>
  <c r="S9"/>
  <c r="S14" s="1"/>
  <c r="U9"/>
  <c r="AC9" i="7" s="1"/>
  <c r="AC17" s="1" a="1"/>
  <c r="AC17" s="1"/>
  <c r="V9" i="3"/>
  <c r="AD9" i="7" s="1"/>
  <c r="W9" i="3"/>
  <c r="AE9" i="7" s="1"/>
  <c r="AE19" s="1" a="1"/>
  <c r="AE19" s="1"/>
  <c r="X9" i="3"/>
  <c r="AF9" i="7" s="1"/>
  <c r="AF11" s="1" a="1"/>
  <c r="AF11" s="1"/>
  <c r="Y9" i="3"/>
  <c r="AG9" i="7" s="1"/>
  <c r="Z9" i="3"/>
  <c r="AH9" i="7" s="1"/>
  <c r="AA9" i="3"/>
  <c r="AI9" i="7" s="1"/>
  <c r="AB9" i="3"/>
  <c r="AJ9" i="7" s="1"/>
  <c r="AC9" i="3"/>
  <c r="AK9" i="7" s="1"/>
  <c r="AK19" s="1" a="1"/>
  <c r="AK19" s="1"/>
  <c r="AD9" i="3"/>
  <c r="AL9" i="7" s="1"/>
  <c r="AE9" i="3"/>
  <c r="AM9" i="7" s="1"/>
  <c r="AM11" s="1" a="1"/>
  <c r="AM11" s="1"/>
  <c r="AF9" i="3"/>
  <c r="AN9" i="7" s="1"/>
  <c r="AN10" s="1" a="1"/>
  <c r="AN10" s="1"/>
  <c r="AG9" i="3"/>
  <c r="AO9" i="7" s="1"/>
  <c r="E9" i="3"/>
  <c r="M9" i="7" s="1"/>
  <c r="F9" i="3"/>
  <c r="N9" i="7" s="1"/>
  <c r="N10" s="1" a="1"/>
  <c r="N10" s="1"/>
  <c r="G9" i="3"/>
  <c r="O9" i="7" s="1"/>
  <c r="D9" i="3"/>
  <c r="D17" s="1"/>
  <c r="E8"/>
  <c r="F11"/>
  <c r="G11"/>
  <c r="D8"/>
  <c r="G8"/>
  <c r="H8"/>
  <c r="D14"/>
  <c r="G14"/>
  <c r="H15"/>
  <c r="E16"/>
  <c r="H16"/>
  <c r="F17"/>
  <c r="F10"/>
  <c r="G10"/>
  <c r="H10"/>
  <c r="L8"/>
  <c r="AG8"/>
  <c r="S8"/>
  <c r="F8"/>
  <c r="I8"/>
  <c r="J8"/>
  <c r="K8"/>
  <c r="M8"/>
  <c r="N8"/>
  <c r="O8"/>
  <c r="O11" s="1"/>
  <c r="P8"/>
  <c r="Q8"/>
  <c r="R8"/>
  <c r="T8"/>
  <c r="U8"/>
  <c r="V8"/>
  <c r="W8"/>
  <c r="X8"/>
  <c r="X10" s="1"/>
  <c r="Y8"/>
  <c r="Z8"/>
  <c r="Z11" s="1"/>
  <c r="AA8"/>
  <c r="AB8"/>
  <c r="AB14" s="1"/>
  <c r="AC8"/>
  <c r="AD8"/>
  <c r="AD17" s="1"/>
  <c r="AE8"/>
  <c r="AF8"/>
  <c r="AF11"/>
  <c r="AF15"/>
  <c r="Z17"/>
  <c r="V11"/>
  <c r="V15"/>
  <c r="V17"/>
  <c r="R16"/>
  <c r="P15"/>
  <c r="Y14"/>
  <c r="AD14"/>
  <c r="N16"/>
  <c r="L11"/>
  <c r="L16"/>
  <c r="L18"/>
  <c r="J10"/>
  <c r="J15"/>
  <c r="J17"/>
  <c r="AD10"/>
  <c r="AD15"/>
  <c r="AB18"/>
  <c r="X17"/>
  <c r="T11"/>
  <c r="T16"/>
  <c r="AG11"/>
  <c r="AG16"/>
  <c r="AE10"/>
  <c r="AE15"/>
  <c r="AC18"/>
  <c r="AA17"/>
  <c r="Y11"/>
  <c r="Y16"/>
  <c r="W10"/>
  <c r="I11"/>
  <c r="M11"/>
  <c r="Q11"/>
  <c r="S11"/>
  <c r="U11"/>
  <c r="W16"/>
  <c r="U10"/>
  <c r="U16"/>
  <c r="S10"/>
  <c r="S15"/>
  <c r="S16"/>
  <c r="S17"/>
  <c r="S18"/>
  <c r="Q10"/>
  <c r="Q16"/>
  <c r="O10"/>
  <c r="O16"/>
  <c r="O17"/>
  <c r="O18"/>
  <c r="M10"/>
  <c r="M15"/>
  <c r="M16"/>
  <c r="M17"/>
  <c r="M18"/>
  <c r="K10"/>
  <c r="I15"/>
  <c r="K18"/>
  <c r="I16"/>
  <c r="AI14" i="2"/>
  <c r="AI15"/>
  <c r="AI16"/>
  <c r="AI18"/>
  <c r="AI19"/>
  <c r="AI11"/>
  <c r="AS11" s="1"/>
  <c r="AI10"/>
  <c r="AS10" s="1"/>
  <c r="B11" i="3"/>
  <c r="B12"/>
  <c r="B13"/>
  <c r="B14"/>
  <c r="A11"/>
  <c r="C11"/>
  <c r="A12"/>
  <c r="C12"/>
  <c r="A13"/>
  <c r="C13"/>
  <c r="A14"/>
  <c r="C14"/>
  <c r="A15"/>
  <c r="B15"/>
  <c r="C15"/>
  <c r="A16"/>
  <c r="B16"/>
  <c r="C16"/>
  <c r="A17"/>
  <c r="B17"/>
  <c r="C17"/>
  <c r="A18"/>
  <c r="B18"/>
  <c r="C18"/>
  <c r="A19"/>
  <c r="B19"/>
  <c r="C19"/>
  <c r="B10"/>
  <c r="C10"/>
  <c r="A10"/>
  <c r="AI10" i="7" a="1"/>
  <c r="AI10" s="1"/>
  <c r="AJ19" a="1"/>
  <c r="AJ19" s="1"/>
  <c r="AJ10" a="1"/>
  <c r="AJ10" s="1"/>
  <c r="T10" a="1"/>
  <c r="T10" s="1"/>
  <c r="U19" a="1"/>
  <c r="U19" s="1"/>
  <c r="Q19" a="1"/>
  <c r="Q19" s="1"/>
  <c r="AM18" a="1"/>
  <c r="AM18" s="1"/>
  <c r="AK17" a="1"/>
  <c r="AK17" s="1"/>
  <c r="U17" a="1"/>
  <c r="U17" s="1"/>
  <c r="Q17" a="1"/>
  <c r="Q17" s="1"/>
  <c r="AM16" a="1"/>
  <c r="AM16" s="1"/>
  <c r="AK15" a="1"/>
  <c r="AK15" s="1"/>
  <c r="U15" a="1"/>
  <c r="U15" s="1"/>
  <c r="Q15" a="1"/>
  <c r="Q15" s="1"/>
  <c r="AM14" a="1"/>
  <c r="AM14" s="1"/>
  <c r="AK13" a="1"/>
  <c r="AK13" s="1"/>
  <c r="U13" a="1"/>
  <c r="U13" s="1"/>
  <c r="Q13" a="1"/>
  <c r="Q13" s="1"/>
  <c r="AM12" a="1"/>
  <c r="AM12" s="1"/>
  <c r="AC11" a="1"/>
  <c r="AC11" s="1"/>
  <c r="N19" a="1"/>
  <c r="N19" s="1"/>
  <c r="AN18" a="1"/>
  <c r="AN18" s="1"/>
  <c r="AF18" a="1"/>
  <c r="AF18" s="1"/>
  <c r="AH17" a="1"/>
  <c r="AH17" s="1"/>
  <c r="R17" a="1"/>
  <c r="R17" s="1"/>
  <c r="AN16" a="1"/>
  <c r="AN16" s="1"/>
  <c r="AF16" a="1"/>
  <c r="AF16" s="1"/>
  <c r="AH15" a="1"/>
  <c r="AH15" s="1"/>
  <c r="N15" a="1"/>
  <c r="N15" s="1"/>
  <c r="AN14" a="1"/>
  <c r="AN14" s="1"/>
  <c r="AF14" a="1"/>
  <c r="AF14" s="1"/>
  <c r="N14" a="1"/>
  <c r="N14" s="1"/>
  <c r="AN13" a="1"/>
  <c r="AN13" s="1"/>
  <c r="AJ13" a="1"/>
  <c r="AJ13" s="1"/>
  <c r="AF13" a="1"/>
  <c r="AF13" s="1"/>
  <c r="T13" a="1"/>
  <c r="T13" s="1"/>
  <c r="AL12" a="1"/>
  <c r="AL12" s="1"/>
  <c r="AD12" a="1"/>
  <c r="AD12" s="1"/>
  <c r="T12" a="1"/>
  <c r="T12" s="1"/>
  <c r="AR24" i="3" l="1"/>
  <c r="AR26"/>
  <c r="AR28"/>
  <c r="AR23"/>
  <c r="AJ25"/>
  <c r="AJ27"/>
  <c r="AJ29"/>
  <c r="AL24"/>
  <c r="AL26"/>
  <c r="AL28"/>
  <c r="AI23"/>
  <c r="AK24"/>
  <c r="AM25"/>
  <c r="AI27"/>
  <c r="AK28"/>
  <c r="AM29"/>
  <c r="AJ26"/>
  <c r="AJ23"/>
  <c r="AO23"/>
  <c r="AO24"/>
  <c r="AO25"/>
  <c r="AO26"/>
  <c r="AO27"/>
  <c r="AO28"/>
  <c r="AO29"/>
  <c r="AK23"/>
  <c r="AI24"/>
  <c r="AP24" s="1"/>
  <c r="AM24"/>
  <c r="AK25"/>
  <c r="AP25" s="1"/>
  <c r="AI26"/>
  <c r="AM26"/>
  <c r="AK27"/>
  <c r="AP27" s="1"/>
  <c r="AI28"/>
  <c r="AP28" s="1"/>
  <c r="AM28"/>
  <c r="AK29"/>
  <c r="AP29"/>
  <c r="R12" i="7" a="1"/>
  <c r="R12" s="1"/>
  <c r="R13" a="1"/>
  <c r="R13" s="1"/>
  <c r="R14" a="1"/>
  <c r="R14" s="1"/>
  <c r="R15" a="1"/>
  <c r="R15" s="1"/>
  <c r="N17" a="1"/>
  <c r="N17" s="1"/>
  <c r="R19" a="1"/>
  <c r="R19" s="1"/>
  <c r="AE12" a="1"/>
  <c r="AE12" s="1"/>
  <c r="AC13" a="1"/>
  <c r="AC13" s="1"/>
  <c r="AE14" a="1"/>
  <c r="AE14" s="1"/>
  <c r="AC15" a="1"/>
  <c r="AC15" s="1"/>
  <c r="AE16" a="1"/>
  <c r="AE16" s="1"/>
  <c r="AE18" a="1"/>
  <c r="AE18" s="1"/>
  <c r="AE10" a="1"/>
  <c r="AE10" s="1"/>
  <c r="AM10" a="1"/>
  <c r="AM10" s="1"/>
  <c r="G18" i="3"/>
  <c r="O15"/>
  <c r="Q18"/>
  <c r="U18"/>
  <c r="W18"/>
  <c r="Y18"/>
  <c r="AA15"/>
  <c r="AA10"/>
  <c r="AC16"/>
  <c r="AC11"/>
  <c r="AE17"/>
  <c r="AG18"/>
  <c r="D18"/>
  <c r="T18"/>
  <c r="X15"/>
  <c r="AB16"/>
  <c r="AB11"/>
  <c r="F18"/>
  <c r="H18"/>
  <c r="J18"/>
  <c r="J16"/>
  <c r="J11"/>
  <c r="L17"/>
  <c r="L15"/>
  <c r="L10"/>
  <c r="AG14"/>
  <c r="P17"/>
  <c r="P10"/>
  <c r="R11"/>
  <c r="Z15"/>
  <c r="AF17"/>
  <c r="W14"/>
  <c r="N11"/>
  <c r="H17"/>
  <c r="F15"/>
  <c r="F14"/>
  <c r="L9" i="7"/>
  <c r="L11" s="1" a="1"/>
  <c r="L11" s="1"/>
  <c r="D10" i="3"/>
  <c r="K11"/>
  <c r="K17"/>
  <c r="N18"/>
  <c r="R18"/>
  <c r="G17"/>
  <c r="G16"/>
  <c r="D16"/>
  <c r="G15"/>
  <c r="D15"/>
  <c r="H11"/>
  <c r="P9" i="7"/>
  <c r="AF10" a="1"/>
  <c r="AF10" s="1"/>
  <c r="O11" a="1"/>
  <c r="O11" s="1"/>
  <c r="O10" a="1"/>
  <c r="O10" s="1"/>
  <c r="O18" a="1"/>
  <c r="O18" s="1"/>
  <c r="O16" a="1"/>
  <c r="O16" s="1"/>
  <c r="O14" a="1"/>
  <c r="O14" s="1"/>
  <c r="O12" a="1"/>
  <c r="O12" s="1"/>
  <c r="L16" a="1"/>
  <c r="L16" s="1"/>
  <c r="L18" a="1"/>
  <c r="L18" s="1"/>
  <c r="AA9"/>
  <c r="AA12" s="1" a="1"/>
  <c r="AA12" s="1"/>
  <c r="X9"/>
  <c r="W9"/>
  <c r="N18" a="1"/>
  <c r="N18" s="1"/>
  <c r="N16" a="1"/>
  <c r="N16" s="1"/>
  <c r="N13" a="1"/>
  <c r="N13" s="1"/>
  <c r="N12" a="1"/>
  <c r="N12" s="1"/>
  <c r="N11" a="1"/>
  <c r="N11" s="1"/>
  <c r="AN11" a="1"/>
  <c r="AN11" s="1"/>
  <c r="AN19" a="1"/>
  <c r="AN19" s="1"/>
  <c r="AN12" a="1"/>
  <c r="AN12" s="1"/>
  <c r="AL11" a="1"/>
  <c r="AL11" s="1"/>
  <c r="AL10" a="1"/>
  <c r="AL10" s="1"/>
  <c r="AL17" a="1"/>
  <c r="AL17" s="1"/>
  <c r="AL15" a="1"/>
  <c r="AL15" s="1"/>
  <c r="AL13" a="1"/>
  <c r="AL13" s="1"/>
  <c r="AJ11" a="1"/>
  <c r="AJ11" s="1"/>
  <c r="AJ18" a="1"/>
  <c r="AJ18" s="1"/>
  <c r="AJ16" a="1"/>
  <c r="AJ16" s="1"/>
  <c r="AJ14" a="1"/>
  <c r="AJ14" s="1"/>
  <c r="AH11" a="1"/>
  <c r="AH11" s="1"/>
  <c r="AH10" a="1"/>
  <c r="AH10" s="1"/>
  <c r="AH13" a="1"/>
  <c r="AH13" s="1"/>
  <c r="AH12" a="1"/>
  <c r="AH12" s="1"/>
  <c r="AD11" a="1"/>
  <c r="AD11" s="1"/>
  <c r="AD10" a="1"/>
  <c r="AD10" s="1"/>
  <c r="AD19" a="1"/>
  <c r="AD19" s="1"/>
  <c r="AD17" a="1"/>
  <c r="AD17" s="1"/>
  <c r="AD15" a="1"/>
  <c r="AD15" s="1"/>
  <c r="AD13" a="1"/>
  <c r="AD13" s="1"/>
  <c r="P11" i="3"/>
  <c r="P16"/>
  <c r="P18"/>
  <c r="M11" i="7" a="1"/>
  <c r="M11" s="1"/>
  <c r="M19" a="1"/>
  <c r="M19" s="1"/>
  <c r="M17" a="1"/>
  <c r="M17" s="1"/>
  <c r="M15" a="1"/>
  <c r="M15" s="1"/>
  <c r="M13" a="1"/>
  <c r="M13" s="1"/>
  <c r="AO11" a="1"/>
  <c r="AO11" s="1"/>
  <c r="AO10" a="1"/>
  <c r="AO10" s="1"/>
  <c r="AO19" a="1"/>
  <c r="AO19" s="1"/>
  <c r="AO17" a="1"/>
  <c r="AO17" s="1"/>
  <c r="AO15" a="1"/>
  <c r="AO15" s="1"/>
  <c r="AO13" a="1"/>
  <c r="AO13" s="1"/>
  <c r="AK11" a="1"/>
  <c r="AK11" s="1"/>
  <c r="AK10" a="1"/>
  <c r="AK10" s="1"/>
  <c r="AI11" a="1"/>
  <c r="AI11" s="1"/>
  <c r="AI18" a="1"/>
  <c r="AI18" s="1"/>
  <c r="AI16" a="1"/>
  <c r="AI16" s="1"/>
  <c r="AI14" a="1"/>
  <c r="AI14" s="1"/>
  <c r="AI12" a="1"/>
  <c r="AI12" s="1"/>
  <c r="AG19" a="1"/>
  <c r="AG19" s="1"/>
  <c r="AG10" a="1"/>
  <c r="AG10" s="1"/>
  <c r="AG17" a="1"/>
  <c r="AG17" s="1"/>
  <c r="AG15" a="1"/>
  <c r="AG15" s="1"/>
  <c r="AG13" a="1"/>
  <c r="AG13" s="1"/>
  <c r="AG11" a="1"/>
  <c r="AG11" s="1"/>
  <c r="AC19" a="1"/>
  <c r="AC19" s="1"/>
  <c r="AC10" a="1"/>
  <c r="AC10" s="1"/>
  <c r="Y11" a="1"/>
  <c r="Y11" s="1"/>
  <c r="Y10" a="1"/>
  <c r="Y10" s="1"/>
  <c r="Y19" a="1"/>
  <c r="Y19" s="1"/>
  <c r="Y17" a="1"/>
  <c r="Y17" s="1"/>
  <c r="Y15" a="1"/>
  <c r="Y15" s="1"/>
  <c r="Y13" a="1"/>
  <c r="Y13" s="1"/>
  <c r="Q14" i="3"/>
  <c r="K14"/>
  <c r="I14"/>
  <c r="P14" i="7" a="1"/>
  <c r="P14" s="1"/>
  <c r="T14" a="1"/>
  <c r="T14" s="1"/>
  <c r="X14" a="1"/>
  <c r="X14" s="1"/>
  <c r="P15" a="1"/>
  <c r="P15" s="1"/>
  <c r="T15" a="1"/>
  <c r="T15" s="1"/>
  <c r="X15" a="1"/>
  <c r="X15" s="1"/>
  <c r="T16" a="1"/>
  <c r="T16" s="1"/>
  <c r="X16" a="1"/>
  <c r="X16" s="1"/>
  <c r="P17" a="1"/>
  <c r="P17" s="1"/>
  <c r="T17" a="1"/>
  <c r="T17" s="1"/>
  <c r="X17" a="1"/>
  <c r="X17" s="1"/>
  <c r="T18" a="1"/>
  <c r="T18" s="1"/>
  <c r="X18" a="1"/>
  <c r="X18" s="1"/>
  <c r="P19" a="1"/>
  <c r="P19" s="1"/>
  <c r="T19" a="1"/>
  <c r="T19" s="1"/>
  <c r="X19" a="1"/>
  <c r="X19" s="1"/>
  <c r="S12" a="1"/>
  <c r="S12" s="1"/>
  <c r="S13" a="1"/>
  <c r="S13" s="1"/>
  <c r="S14" a="1"/>
  <c r="S14" s="1"/>
  <c r="AA14" a="1"/>
  <c r="AA14" s="1"/>
  <c r="S15" a="1"/>
  <c r="S15" s="1"/>
  <c r="S16" a="1"/>
  <c r="S16" s="1"/>
  <c r="S17" a="1"/>
  <c r="S17" s="1"/>
  <c r="S18" a="1"/>
  <c r="S18" s="1"/>
  <c r="S19" a="1"/>
  <c r="S19" s="1"/>
  <c r="P10" a="1"/>
  <c r="P10" s="1"/>
  <c r="L10" a="1"/>
  <c r="L10" s="1"/>
  <c r="S10" a="1"/>
  <c r="S10" s="1"/>
  <c r="E18" i="3"/>
  <c r="I18"/>
  <c r="I17"/>
  <c r="K16"/>
  <c r="K15"/>
  <c r="Q17"/>
  <c r="Q15"/>
  <c r="U17"/>
  <c r="U15"/>
  <c r="W17"/>
  <c r="W15"/>
  <c r="W11"/>
  <c r="Y17"/>
  <c r="Y15"/>
  <c r="Y10"/>
  <c r="AA18"/>
  <c r="AA16"/>
  <c r="AA11"/>
  <c r="AC17"/>
  <c r="AC15"/>
  <c r="AC10"/>
  <c r="AE18"/>
  <c r="AE16"/>
  <c r="AE11"/>
  <c r="AG17"/>
  <c r="AG15"/>
  <c r="AG10"/>
  <c r="T17"/>
  <c r="T15"/>
  <c r="T10"/>
  <c r="X18"/>
  <c r="X16"/>
  <c r="X11"/>
  <c r="AB17"/>
  <c r="AB15"/>
  <c r="AB10"/>
  <c r="AD18"/>
  <c r="AD16"/>
  <c r="AD11"/>
  <c r="N17"/>
  <c r="N15"/>
  <c r="AE14"/>
  <c r="AC14"/>
  <c r="AA14"/>
  <c r="X14"/>
  <c r="U14"/>
  <c r="N10"/>
  <c r="R17"/>
  <c r="R15"/>
  <c r="R10"/>
  <c r="V18"/>
  <c r="V16"/>
  <c r="V14"/>
  <c r="V10"/>
  <c r="Z18"/>
  <c r="Z16"/>
  <c r="Z14"/>
  <c r="Z10"/>
  <c r="AF18"/>
  <c r="AF16"/>
  <c r="AF14"/>
  <c r="AF10"/>
  <c r="E10"/>
  <c r="E17"/>
  <c r="F16"/>
  <c r="AM16" s="1"/>
  <c r="E15"/>
  <c r="E14"/>
  <c r="AI14" s="1"/>
  <c r="E11"/>
  <c r="AB9" i="7"/>
  <c r="AB12" s="1" a="1"/>
  <c r="AB12" s="1"/>
  <c r="Z9"/>
  <c r="V9"/>
  <c r="AF12" a="1"/>
  <c r="AF12" s="1"/>
  <c r="AJ12" a="1"/>
  <c r="AJ12" s="1"/>
  <c r="AD14" a="1"/>
  <c r="AD14" s="1"/>
  <c r="AH14" a="1"/>
  <c r="AH14" s="1"/>
  <c r="AL14" a="1"/>
  <c r="AL14" s="1"/>
  <c r="AF15" a="1"/>
  <c r="AF15" s="1"/>
  <c r="AJ15" a="1"/>
  <c r="AJ15" s="1"/>
  <c r="AN15" a="1"/>
  <c r="AN15" s="1"/>
  <c r="R16" a="1"/>
  <c r="R16" s="1"/>
  <c r="AD16" a="1"/>
  <c r="AD16" s="1"/>
  <c r="AH16" a="1"/>
  <c r="AH16" s="1"/>
  <c r="AL16" a="1"/>
  <c r="AL16" s="1"/>
  <c r="AF17" a="1"/>
  <c r="AF17" s="1"/>
  <c r="AJ17" a="1"/>
  <c r="AJ17" s="1"/>
  <c r="AN17" a="1"/>
  <c r="AN17" s="1"/>
  <c r="R18" a="1"/>
  <c r="R18" s="1"/>
  <c r="AD18" a="1"/>
  <c r="AD18" s="1"/>
  <c r="AH18" a="1"/>
  <c r="AH18" s="1"/>
  <c r="AL18" a="1"/>
  <c r="AL18" s="1"/>
  <c r="AF19" a="1"/>
  <c r="AF19" s="1"/>
  <c r="AE11" a="1"/>
  <c r="AE11" s="1"/>
  <c r="M12" a="1"/>
  <c r="M12" s="1"/>
  <c r="Q12" a="1"/>
  <c r="Q12" s="1"/>
  <c r="U12" a="1"/>
  <c r="U12" s="1"/>
  <c r="Y12" a="1"/>
  <c r="Y12" s="1"/>
  <c r="AC12" a="1"/>
  <c r="AC12" s="1"/>
  <c r="AG12" a="1"/>
  <c r="AG12" s="1"/>
  <c r="AK12" a="1"/>
  <c r="AK12" s="1"/>
  <c r="AO12" a="1"/>
  <c r="AO12" s="1"/>
  <c r="O13" a="1"/>
  <c r="O13" s="1"/>
  <c r="W13" a="1"/>
  <c r="W13" s="1"/>
  <c r="AE13" a="1"/>
  <c r="AE13" s="1"/>
  <c r="AI13" a="1"/>
  <c r="AI13" s="1"/>
  <c r="AM13" a="1"/>
  <c r="AM13" s="1"/>
  <c r="M14" a="1"/>
  <c r="M14" s="1"/>
  <c r="Q14" a="1"/>
  <c r="Q14" s="1"/>
  <c r="U14" a="1"/>
  <c r="U14" s="1"/>
  <c r="Y14" a="1"/>
  <c r="Y14" s="1"/>
  <c r="AC14" a="1"/>
  <c r="AC14" s="1"/>
  <c r="AG14" a="1"/>
  <c r="AG14" s="1"/>
  <c r="AK14" a="1"/>
  <c r="AK14" s="1"/>
  <c r="AO14" a="1"/>
  <c r="AO14" s="1"/>
  <c r="O15" a="1"/>
  <c r="O15" s="1"/>
  <c r="W15" a="1"/>
  <c r="W15" s="1"/>
  <c r="AE15" a="1"/>
  <c r="AE15" s="1"/>
  <c r="AI15" a="1"/>
  <c r="AI15" s="1"/>
  <c r="AM15" a="1"/>
  <c r="AM15" s="1"/>
  <c r="M16" a="1"/>
  <c r="M16" s="1"/>
  <c r="Q16" a="1"/>
  <c r="Q16" s="1"/>
  <c r="U16" a="1"/>
  <c r="U16" s="1"/>
  <c r="Y16" a="1"/>
  <c r="Y16" s="1"/>
  <c r="AC16" a="1"/>
  <c r="AC16" s="1"/>
  <c r="AG16" a="1"/>
  <c r="AG16" s="1"/>
  <c r="AK16" a="1"/>
  <c r="AK16" s="1"/>
  <c r="AO16" a="1"/>
  <c r="AO16" s="1"/>
  <c r="O17" a="1"/>
  <c r="O17" s="1"/>
  <c r="W17" a="1"/>
  <c r="W17" s="1"/>
  <c r="AE17" a="1"/>
  <c r="AE17" s="1"/>
  <c r="AI17" a="1"/>
  <c r="AI17" s="1"/>
  <c r="AM17" a="1"/>
  <c r="AM17" s="1"/>
  <c r="M18" a="1"/>
  <c r="M18" s="1"/>
  <c r="Q18" a="1"/>
  <c r="Q18" s="1"/>
  <c r="U18" a="1"/>
  <c r="U18" s="1"/>
  <c r="Y18" a="1"/>
  <c r="Y18" s="1"/>
  <c r="AC18" a="1"/>
  <c r="AC18" s="1"/>
  <c r="AG18" a="1"/>
  <c r="AG18" s="1"/>
  <c r="AK18" a="1"/>
  <c r="AK18" s="1"/>
  <c r="AO18" a="1"/>
  <c r="AO18" s="1"/>
  <c r="O19" a="1"/>
  <c r="O19" s="1"/>
  <c r="W19" a="1"/>
  <c r="W19" s="1"/>
  <c r="AI19" a="1"/>
  <c r="AI19" s="1"/>
  <c r="AM19" a="1"/>
  <c r="AM19" s="1"/>
  <c r="R10" a="1"/>
  <c r="R10" s="1"/>
  <c r="AH19" a="1"/>
  <c r="AH19" s="1"/>
  <c r="AL19" a="1"/>
  <c r="AL19" s="1"/>
  <c r="M10" a="1"/>
  <c r="M10" s="1"/>
  <c r="Q10" a="1"/>
  <c r="Q10" s="1"/>
  <c r="U10" a="1"/>
  <c r="U10" s="1"/>
  <c r="AP26" i="3" l="1"/>
  <c r="AP23"/>
  <c r="AI12"/>
  <c r="AB19" i="7" a="1"/>
  <c r="AB19" s="1"/>
  <c r="AB17" a="1"/>
  <c r="AB17" s="1"/>
  <c r="AB15" a="1"/>
  <c r="AB15" s="1"/>
  <c r="AR19" i="3"/>
  <c r="AJ11"/>
  <c r="AL11"/>
  <c r="AO11"/>
  <c r="AR11"/>
  <c r="AI11"/>
  <c r="AK11"/>
  <c r="AM11"/>
  <c r="AJ15"/>
  <c r="AL15"/>
  <c r="AO15"/>
  <c r="AK15"/>
  <c r="AM15"/>
  <c r="AJ17"/>
  <c r="AL17"/>
  <c r="AO17"/>
  <c r="AK17"/>
  <c r="AM17"/>
  <c r="AK18"/>
  <c r="AM18"/>
  <c r="AJ18"/>
  <c r="AL18"/>
  <c r="AO18"/>
  <c r="AJ13"/>
  <c r="AL13"/>
  <c r="AO13"/>
  <c r="AK13"/>
  <c r="AM13"/>
  <c r="AR15"/>
  <c r="AI15"/>
  <c r="AI16"/>
  <c r="AR16"/>
  <c r="AO16"/>
  <c r="AJ16"/>
  <c r="AK16"/>
  <c r="AK19"/>
  <c r="AL19"/>
  <c r="AR12"/>
  <c r="AI13"/>
  <c r="AP13" s="1"/>
  <c r="AR14"/>
  <c r="AI19"/>
  <c r="AR17"/>
  <c r="AK12"/>
  <c r="AM12"/>
  <c r="AJ12"/>
  <c r="AL12"/>
  <c r="AO12"/>
  <c r="AK14"/>
  <c r="AM14"/>
  <c r="AJ14"/>
  <c r="AP14" s="1"/>
  <c r="AL14"/>
  <c r="AO14"/>
  <c r="AK10"/>
  <c r="AM10"/>
  <c r="AJ10"/>
  <c r="AL10"/>
  <c r="AO10"/>
  <c r="AI10"/>
  <c r="AR10"/>
  <c r="AI18"/>
  <c r="AP18"/>
  <c r="AR18"/>
  <c r="AL16"/>
  <c r="AM19"/>
  <c r="AO19"/>
  <c r="AJ19"/>
  <c r="AP12"/>
  <c r="AR13"/>
  <c r="AI17"/>
  <c r="P11" i="7" a="1"/>
  <c r="P11" s="1"/>
  <c r="P13" a="1"/>
  <c r="P13" s="1"/>
  <c r="P12" a="1"/>
  <c r="P12" s="1"/>
  <c r="P18" a="1"/>
  <c r="P18" s="1"/>
  <c r="P16" a="1"/>
  <c r="P16" s="1"/>
  <c r="AA19" a="1"/>
  <c r="AA19" s="1"/>
  <c r="AA17" a="1"/>
  <c r="AA17" s="1"/>
  <c r="AA15" a="1"/>
  <c r="AA15" s="1"/>
  <c r="AA13" a="1"/>
  <c r="AA13" s="1"/>
  <c r="AA18" a="1"/>
  <c r="AA18" s="1"/>
  <c r="L19" a="1"/>
  <c r="L19" s="1"/>
  <c r="L17" a="1"/>
  <c r="L17" s="1"/>
  <c r="L15" a="1"/>
  <c r="L15" s="1"/>
  <c r="L14" a="1"/>
  <c r="L14" s="1"/>
  <c r="L13" a="1"/>
  <c r="L13" s="1"/>
  <c r="L12" a="1"/>
  <c r="L12" s="1"/>
  <c r="AA16" a="1"/>
  <c r="AA16" s="1"/>
  <c r="X11" a="1"/>
  <c r="X11" s="1"/>
  <c r="X12" a="1"/>
  <c r="X12" s="1"/>
  <c r="X10" a="1"/>
  <c r="X10" s="1"/>
  <c r="X13" a="1"/>
  <c r="X13" s="1"/>
  <c r="W11" a="1"/>
  <c r="W11" s="1"/>
  <c r="W10" a="1"/>
  <c r="W10" s="1"/>
  <c r="W18" a="1"/>
  <c r="W18" s="1"/>
  <c r="W16" a="1"/>
  <c r="W16" s="1"/>
  <c r="W14" a="1"/>
  <c r="W14" s="1"/>
  <c r="W12" a="1"/>
  <c r="W12" s="1"/>
  <c r="AA11" a="1"/>
  <c r="AA11" s="1"/>
  <c r="AA10" a="1"/>
  <c r="AA10" s="1"/>
  <c r="V10" a="1"/>
  <c r="V10" s="1"/>
  <c r="V13" a="1"/>
  <c r="V13" s="1"/>
  <c r="V12" a="1"/>
  <c r="V12" s="1"/>
  <c r="V11" a="1"/>
  <c r="V11" s="1"/>
  <c r="V17" a="1"/>
  <c r="V17" s="1"/>
  <c r="V16" a="1"/>
  <c r="V16" s="1"/>
  <c r="V19" a="1"/>
  <c r="V19" s="1"/>
  <c r="V18" a="1"/>
  <c r="V18" s="1"/>
  <c r="V15" a="1"/>
  <c r="V15" s="1"/>
  <c r="V14" a="1"/>
  <c r="V14" s="1"/>
  <c r="AB11" a="1"/>
  <c r="AB11" s="1"/>
  <c r="AB18" a="1"/>
  <c r="AB18" s="1"/>
  <c r="AB16" a="1"/>
  <c r="AB16" s="1"/>
  <c r="AB14" a="1"/>
  <c r="AB14" s="1"/>
  <c r="AB10" a="1"/>
  <c r="AB10" s="1"/>
  <c r="AB13" a="1"/>
  <c r="AB13" s="1"/>
  <c r="Z10" a="1"/>
  <c r="Z10" s="1"/>
  <c r="Z13" a="1"/>
  <c r="Z13" s="1"/>
  <c r="Z12" a="1"/>
  <c r="Z12" s="1"/>
  <c r="Z11" a="1"/>
  <c r="Z11" s="1"/>
  <c r="Z19" a="1"/>
  <c r="Z19" s="1"/>
  <c r="Z18" a="1"/>
  <c r="Z18" s="1"/>
  <c r="Z15" a="1"/>
  <c r="Z15" s="1"/>
  <c r="Z14" a="1"/>
  <c r="Z14" s="1"/>
  <c r="Z17" a="1"/>
  <c r="Z17" s="1"/>
  <c r="Z16" a="1"/>
  <c r="Z16" s="1"/>
  <c r="AO22" i="3"/>
  <c r="AJ22"/>
  <c r="AM22"/>
  <c r="AL22"/>
  <c r="AR22"/>
  <c r="AK22"/>
  <c r="AI22"/>
  <c r="AP16" l="1"/>
  <c r="AP19"/>
  <c r="AP17"/>
  <c r="AP15"/>
  <c r="AP11"/>
  <c r="AP22"/>
  <c r="AP10"/>
</calcChain>
</file>

<file path=xl/sharedStrings.xml><?xml version="1.0" encoding="utf-8"?>
<sst xmlns="http://schemas.openxmlformats.org/spreadsheetml/2006/main" count="215" uniqueCount="92">
  <si>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</si>
  <si>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</si>
  <si>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</si>
  <si>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</si>
  <si>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</si>
  <si>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</si>
  <si>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</si>
  <si>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</si>
  <si>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</si>
  <si>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</si>
  <si>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</si>
  <si>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</si>
  <si>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сверхурочные</t>
  </si>
  <si>
    <t>Ночные</t>
  </si>
  <si>
    <t>праздничныеи выходные дни</t>
  </si>
  <si>
    <t>В</t>
  </si>
  <si>
    <t>П</t>
  </si>
  <si>
    <t>Б</t>
  </si>
  <si>
    <t>№№ п/п</t>
  </si>
  <si>
    <t>прогулы</t>
  </si>
  <si>
    <t>Всего отработано часов</t>
  </si>
  <si>
    <t>ТАБЕЛЬ УЧЕТА РАБОЧЕГО ВРЕМЕНИ ЗА ИЮНЬ  2018 года.</t>
  </si>
  <si>
    <t>Прогулы</t>
  </si>
  <si>
    <t>выходные дни</t>
  </si>
  <si>
    <t>Всего часов</t>
  </si>
  <si>
    <t>сверхурочные часы</t>
  </si>
  <si>
    <t>в</t>
  </si>
  <si>
    <t>cуб</t>
  </si>
  <si>
    <t>месяц</t>
  </si>
  <si>
    <t>год</t>
  </si>
  <si>
    <t>Праздничные дни</t>
  </si>
  <si>
    <t xml:space="preserve">перенос с </t>
  </si>
  <si>
    <t xml:space="preserve">на </t>
  </si>
  <si>
    <t>о</t>
  </si>
  <si>
    <t>11.06.2018-21.06.2018</t>
  </si>
  <si>
    <t>К</t>
  </si>
  <si>
    <t>19.06.2018-29.06.2018</t>
  </si>
  <si>
    <t>11.06.2018-12.06.2018</t>
  </si>
  <si>
    <t>командировка1</t>
  </si>
  <si>
    <t>командировка2</t>
  </si>
  <si>
    <t>04.06.2018-09.06.2018</t>
  </si>
  <si>
    <t>27.06.2018-29.06.2018</t>
  </si>
  <si>
    <t>болезнь1</t>
  </si>
  <si>
    <t>болезнь2</t>
  </si>
  <si>
    <t>03.06.2018-09.06.2018</t>
  </si>
  <si>
    <t>26.06.2018-29.06.2018</t>
  </si>
  <si>
    <t>05.06.2018 -16.06.2018</t>
  </si>
  <si>
    <t>Т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</si>
  <si>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</si>
  <si>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</si>
  <si>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</si>
  <si>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</si>
  <si>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</si>
  <si>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</si>
  <si>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</si>
  <si>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</si>
  <si>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</si>
  <si>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</si>
  <si>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</si>
  <si>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</si>
  <si>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</si>
  <si>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</si>
  <si>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</si>
  <si>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</si>
  <si>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</si>
  <si>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</si>
  <si>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</si>
  <si>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</si>
  <si>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</si>
  <si>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</si>
  <si>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</si>
  <si>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</si>
  <si>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</si>
  <si>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</si>
  <si>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</si>
  <si>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</si>
  <si>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</si>
  <si>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</si>
  <si>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</si>
  <si>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</si>
  <si>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</si>
  <si>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</si>
  <si>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</si>
  <si>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</si>
  <si>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</si>
  <si>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</si>
  <si>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</si>
  <si>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</si>
  <si>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</si>
  <si>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</si>
  <si>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см.граф</t>
  </si>
  <si>
    <t>режим работы</t>
  </si>
</sst>
</file>

<file path=xl/styles.xml><?xml version="1.0" encoding="utf-8"?>
<styleSheet xmlns="http://schemas.openxmlformats.org/spreadsheetml/2006/main">
  <numFmts count="2">
    <numFmt numFmtId="164" formatCode="ddd"/>
    <numFmt numFmtId="165" formatCode="General\ ;;"/>
  </numFmts>
  <fonts count="30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color rgb="FFFF0000"/>
      <name val="Arial Cyr"/>
      <family val="2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/>
        <bgColor indexed="51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62">
    <xf numFmtId="0" fontId="0" fillId="0" borderId="0" xfId="0"/>
    <xf numFmtId="0" fontId="2" fillId="0" borderId="0" xfId="0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6" fillId="0" borderId="1" xfId="1" applyFont="1" applyBorder="1" applyAlignment="1">
      <alignment horizontal="center"/>
    </xf>
    <xf numFmtId="0" fontId="8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horizontal="justify" textRotation="90"/>
    </xf>
    <xf numFmtId="0" fontId="7" fillId="4" borderId="1" xfId="0" applyFont="1" applyFill="1" applyBorder="1" applyAlignment="1">
      <alignment textRotation="90" wrapText="1"/>
    </xf>
    <xf numFmtId="49" fontId="8" fillId="2" borderId="1" xfId="0" applyNumberFormat="1" applyFont="1" applyFill="1" applyBorder="1" applyAlignment="1">
      <alignment textRotation="90"/>
    </xf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5" fillId="2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11" fillId="2" borderId="0" xfId="0" applyFont="1" applyFill="1"/>
    <xf numFmtId="0" fontId="2" fillId="2" borderId="0" xfId="0" applyFont="1" applyFill="1"/>
    <xf numFmtId="0" fontId="12" fillId="0" borderId="0" xfId="0" applyFont="1"/>
    <xf numFmtId="0" fontId="13" fillId="0" borderId="0" xfId="0" applyFont="1"/>
    <xf numFmtId="0" fontId="0" fillId="0" borderId="0" xfId="0" applyAlignment="1"/>
    <xf numFmtId="0" fontId="14" fillId="5" borderId="8" xfId="0" applyFont="1" applyFill="1" applyBorder="1"/>
    <xf numFmtId="0" fontId="15" fillId="8" borderId="10" xfId="0" applyFont="1" applyFill="1" applyBorder="1" applyAlignment="1">
      <alignment textRotation="90"/>
    </xf>
    <xf numFmtId="0" fontId="0" fillId="8" borderId="10" xfId="0" applyFont="1" applyFill="1" applyBorder="1" applyAlignment="1">
      <alignment textRotation="90"/>
    </xf>
    <xf numFmtId="0" fontId="0" fillId="8" borderId="11" xfId="0" applyFont="1" applyFill="1" applyBorder="1" applyAlignment="1">
      <alignment horizontal="justify" textRotation="90"/>
    </xf>
    <xf numFmtId="0" fontId="0" fillId="8" borderId="8" xfId="0" applyFont="1" applyFill="1" applyBorder="1" applyAlignment="1">
      <alignment textRotation="90"/>
    </xf>
    <xf numFmtId="0" fontId="0" fillId="8" borderId="8" xfId="0" applyFont="1" applyFill="1" applyBorder="1" applyAlignment="1">
      <alignment horizontal="justify" textRotation="90"/>
    </xf>
    <xf numFmtId="0" fontId="0" fillId="8" borderId="8" xfId="0" applyFill="1" applyBorder="1" applyAlignment="1">
      <alignment textRotation="90" wrapText="1"/>
    </xf>
    <xf numFmtId="0" fontId="0" fillId="8" borderId="8" xfId="0" applyFill="1" applyBorder="1" applyAlignment="1">
      <alignment horizontal="justify" textRotation="90"/>
    </xf>
    <xf numFmtId="0" fontId="0" fillId="8" borderId="6" xfId="0" applyFont="1" applyFill="1" applyBorder="1" applyAlignment="1">
      <alignment horizontal="justify" textRotation="90"/>
    </xf>
    <xf numFmtId="0" fontId="15" fillId="8" borderId="12" xfId="0" applyFont="1" applyFill="1" applyBorder="1" applyAlignment="1">
      <alignment textRotation="90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0" fillId="0" borderId="9" xfId="0" applyBorder="1" applyAlignment="1">
      <alignment wrapText="1"/>
    </xf>
    <xf numFmtId="0" fontId="16" fillId="9" borderId="8" xfId="0" applyFont="1" applyFill="1" applyBorder="1" applyAlignment="1">
      <alignment horizontal="right"/>
    </xf>
    <xf numFmtId="0" fontId="16" fillId="10" borderId="8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16" fillId="10" borderId="8" xfId="0" applyFont="1" applyFill="1" applyBorder="1"/>
    <xf numFmtId="0" fontId="16" fillId="9" borderId="8" xfId="0" applyFont="1" applyFill="1" applyBorder="1"/>
    <xf numFmtId="0" fontId="17" fillId="9" borderId="1" xfId="0" applyFont="1" applyFill="1" applyBorder="1" applyAlignment="1"/>
    <xf numFmtId="0" fontId="16" fillId="9" borderId="1" xfId="0" applyFont="1" applyFill="1" applyBorder="1" applyAlignment="1"/>
    <xf numFmtId="0" fontId="10" fillId="9" borderId="1" xfId="0" applyFont="1" applyFill="1" applyBorder="1" applyAlignment="1"/>
    <xf numFmtId="0" fontId="16" fillId="9" borderId="1" xfId="0" applyFont="1" applyFill="1" applyBorder="1" applyAlignment="1">
      <alignment horizontal="justify"/>
    </xf>
    <xf numFmtId="0" fontId="17" fillId="9" borderId="1" xfId="0" applyFont="1" applyFill="1" applyBorder="1" applyAlignment="1">
      <alignment horizontal="right"/>
    </xf>
    <xf numFmtId="0" fontId="13" fillId="9" borderId="1" xfId="0" applyFont="1" applyFill="1" applyBorder="1" applyAlignment="1"/>
    <xf numFmtId="0" fontId="2" fillId="0" borderId="13" xfId="0" applyFont="1" applyBorder="1" applyAlignment="1">
      <alignment horizontal="left"/>
    </xf>
    <xf numFmtId="0" fontId="16" fillId="9" borderId="7" xfId="0" applyFont="1" applyFill="1" applyBorder="1" applyAlignment="1">
      <alignment horizontal="right"/>
    </xf>
    <xf numFmtId="0" fontId="11" fillId="9" borderId="8" xfId="0" applyFont="1" applyFill="1" applyBorder="1" applyAlignment="1">
      <alignment horizontal="right"/>
    </xf>
    <xf numFmtId="0" fontId="11" fillId="10" borderId="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right"/>
    </xf>
    <xf numFmtId="0" fontId="1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18" fillId="0" borderId="0" xfId="0" applyFont="1"/>
    <xf numFmtId="0" fontId="0" fillId="0" borderId="0" xfId="0" applyFont="1"/>
    <xf numFmtId="0" fontId="19" fillId="2" borderId="0" xfId="0" applyFont="1" applyFill="1"/>
    <xf numFmtId="0" fontId="0" fillId="0" borderId="1" xfId="0" applyBorder="1"/>
    <xf numFmtId="0" fontId="2" fillId="6" borderId="6" xfId="0" applyFont="1" applyFill="1" applyBorder="1" applyAlignment="1"/>
    <xf numFmtId="0" fontId="2" fillId="6" borderId="0" xfId="0" applyFont="1" applyFill="1" applyBorder="1" applyAlignment="1"/>
    <xf numFmtId="0" fontId="14" fillId="7" borderId="7" xfId="0" applyFont="1" applyFill="1" applyBorder="1"/>
    <xf numFmtId="0" fontId="14" fillId="5" borderId="7" xfId="0" applyFont="1" applyFill="1" applyBorder="1"/>
    <xf numFmtId="0" fontId="14" fillId="5" borderId="14" xfId="0" applyFont="1" applyFill="1" applyBorder="1"/>
    <xf numFmtId="0" fontId="14" fillId="7" borderId="14" xfId="0" applyFont="1" applyFill="1" applyBorder="1"/>
    <xf numFmtId="0" fontId="2" fillId="6" borderId="1" xfId="0" applyFont="1" applyFill="1" applyBorder="1" applyAlignment="1"/>
    <xf numFmtId="0" fontId="18" fillId="0" borderId="1" xfId="0" applyFont="1" applyBorder="1"/>
    <xf numFmtId="0" fontId="5" fillId="2" borderId="1" xfId="1" applyFont="1" applyFill="1" applyBorder="1" applyAlignment="1">
      <alignment horizontal="center"/>
    </xf>
    <xf numFmtId="0" fontId="0" fillId="2" borderId="0" xfId="0" applyFill="1"/>
    <xf numFmtId="0" fontId="20" fillId="0" borderId="0" xfId="0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0" fillId="2" borderId="0" xfId="0" applyFont="1" applyFill="1" applyBorder="1"/>
    <xf numFmtId="0" fontId="21" fillId="11" borderId="0" xfId="0" applyFont="1" applyFill="1" applyBorder="1" applyAlignment="1">
      <alignment horizontal="left"/>
    </xf>
    <xf numFmtId="0" fontId="21" fillId="11" borderId="0" xfId="0" applyFont="1" applyFill="1" applyAlignment="1">
      <alignment horizontal="left"/>
    </xf>
    <xf numFmtId="14" fontId="22" fillId="0" borderId="1" xfId="0" applyNumberFormat="1" applyFont="1" applyBorder="1"/>
    <xf numFmtId="14" fontId="0" fillId="0" borderId="1" xfId="0" applyNumberFormat="1" applyBorder="1"/>
    <xf numFmtId="0" fontId="23" fillId="0" borderId="1" xfId="0" applyFont="1" applyBorder="1"/>
    <xf numFmtId="0" fontId="24" fillId="0" borderId="1" xfId="0" applyFont="1" applyBorder="1"/>
    <xf numFmtId="0" fontId="21" fillId="0" borderId="0" xfId="0" applyFont="1"/>
    <xf numFmtId="0" fontId="0" fillId="3" borderId="8" xfId="0" applyFont="1" applyFill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25" fillId="0" borderId="1" xfId="1" applyFont="1" applyBorder="1" applyAlignment="1">
      <alignment horizontal="center" wrapText="1"/>
    </xf>
    <xf numFmtId="0" fontId="25" fillId="0" borderId="15" xfId="1" applyFont="1" applyBorder="1" applyAlignment="1">
      <alignment horizontal="center"/>
    </xf>
    <xf numFmtId="0" fontId="25" fillId="0" borderId="1" xfId="1" applyFont="1" applyBorder="1" applyAlignment="1">
      <alignment horizontal="center"/>
    </xf>
    <xf numFmtId="0" fontId="26" fillId="4" borderId="1" xfId="0" applyFont="1" applyFill="1" applyBorder="1" applyAlignment="1"/>
    <xf numFmtId="0" fontId="25" fillId="4" borderId="1" xfId="0" applyFont="1" applyFill="1" applyBorder="1" applyAlignment="1"/>
    <xf numFmtId="0" fontId="25" fillId="4" borderId="1" xfId="0" applyFont="1" applyFill="1" applyBorder="1" applyAlignment="1">
      <alignment horizontal="justify"/>
    </xf>
    <xf numFmtId="0" fontId="25" fillId="4" borderId="1" xfId="0" applyFont="1" applyFill="1" applyBorder="1" applyAlignment="1">
      <alignment wrapText="1"/>
    </xf>
    <xf numFmtId="164" fontId="6" fillId="0" borderId="1" xfId="1" applyNumberFormat="1" applyFont="1" applyBorder="1" applyAlignment="1">
      <alignment horizontal="center" textRotation="90"/>
    </xf>
    <xf numFmtId="0" fontId="6" fillId="0" borderId="3" xfId="1" applyFont="1" applyBorder="1" applyAlignment="1"/>
    <xf numFmtId="0" fontId="6" fillId="0" borderId="2" xfId="1" applyFont="1" applyBorder="1" applyAlignment="1"/>
    <xf numFmtId="0" fontId="6" fillId="0" borderId="1" xfId="1" applyFont="1" applyBorder="1"/>
    <xf numFmtId="14" fontId="6" fillId="0" borderId="1" xfId="1" applyNumberFormat="1" applyFont="1" applyBorder="1" applyAlignment="1">
      <alignment horizontal="center" textRotation="90"/>
    </xf>
    <xf numFmtId="14" fontId="15" fillId="0" borderId="1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7" fillId="1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28" fillId="12" borderId="1" xfId="0" applyNumberFormat="1" applyFont="1" applyFill="1" applyBorder="1"/>
    <xf numFmtId="1" fontId="28" fillId="2" borderId="1" xfId="0" applyNumberFormat="1" applyFont="1" applyFill="1" applyBorder="1" applyAlignment="1">
      <alignment horizontal="center"/>
    </xf>
    <xf numFmtId="1" fontId="28" fillId="1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5" fillId="12" borderId="1" xfId="0" applyFont="1" applyFill="1" applyBorder="1" applyAlignment="1">
      <alignment horizontal="center" vertical="top" wrapText="1"/>
    </xf>
    <xf numFmtId="165" fontId="23" fillId="0" borderId="1" xfId="0" applyNumberFormat="1" applyFont="1" applyBorder="1"/>
    <xf numFmtId="165" fontId="24" fillId="0" borderId="1" xfId="0" applyNumberFormat="1" applyFont="1" applyBorder="1"/>
    <xf numFmtId="1" fontId="6" fillId="2" borderId="1" xfId="0" applyNumberFormat="1" applyFont="1" applyFill="1" applyBorder="1" applyAlignment="1">
      <alignment horizontal="center"/>
    </xf>
    <xf numFmtId="1" fontId="5" fillId="2" borderId="1" xfId="1" applyNumberFormat="1" applyFont="1" applyFill="1" applyBorder="1"/>
    <xf numFmtId="2" fontId="5" fillId="2" borderId="1" xfId="1" applyNumberFormat="1" applyFont="1" applyFill="1" applyBorder="1"/>
    <xf numFmtId="0" fontId="18" fillId="0" borderId="1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18" fillId="0" borderId="15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23" fillId="0" borderId="2" xfId="0" applyFont="1" applyBorder="1"/>
    <xf numFmtId="0" fontId="5" fillId="2" borderId="2" xfId="1" applyFont="1" applyFill="1" applyBorder="1"/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" fillId="6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justify" textRotation="90"/>
    </xf>
    <xf numFmtId="0" fontId="2" fillId="6" borderId="7" xfId="0" applyFont="1" applyFill="1" applyBorder="1" applyAlignment="1">
      <alignment horizontal="justify" textRotation="90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6" fillId="13" borderId="1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right"/>
    </xf>
    <xf numFmtId="0" fontId="29" fillId="14" borderId="1" xfId="0" applyFont="1" applyFill="1" applyBorder="1" applyAlignment="1">
      <alignment horizontal="left" vertical="center"/>
    </xf>
    <xf numFmtId="0" fontId="16" fillId="2" borderId="8" xfId="0" applyFont="1" applyFill="1" applyBorder="1"/>
    <xf numFmtId="0" fontId="2" fillId="14" borderId="0" xfId="0" applyFont="1" applyFill="1"/>
    <xf numFmtId="0" fontId="2" fillId="15" borderId="8" xfId="0" applyFont="1" applyFill="1" applyBorder="1" applyAlignment="1">
      <alignment horizontal="center"/>
    </xf>
    <xf numFmtId="0" fontId="2" fillId="14" borderId="8" xfId="0" applyFont="1" applyFill="1" applyBorder="1" applyAlignment="1">
      <alignment horizontal="left"/>
    </xf>
    <xf numFmtId="0" fontId="0" fillId="14" borderId="9" xfId="0" applyFill="1" applyBorder="1" applyAlignment="1">
      <alignment wrapText="1"/>
    </xf>
  </cellXfs>
  <cellStyles count="2">
    <cellStyle name="Обычный" xfId="0" builtinId="0"/>
    <cellStyle name="Обычный 2" xfId="1"/>
  </cellStyles>
  <dxfs count="94">
    <dxf>
      <fill>
        <patternFill>
          <bgColor theme="3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rzhanar\&#1043;&#1091;&#1083;&#1100;&#1085;&#1072;&#1088;&#1072;&#1057;&#1043;\&#1043;&#1091;&#1083;&#1100;&#1085;&#1072;&#1088;&#1072;\&#1054;&#1090;&#1095;&#1077;&#1090;&#1099;\&#1091;&#1095;&#1077;&#1090;%20&#1088;&#1072;&#1073;&#1086;&#1095;&#1077;&#1075;&#1086;%20&#1074;&#1088;&#1077;&#1084;&#1077;&#1085;&#1080;\&#1096;&#1072;&#1073;&#1083;&#1086;&#1085;&#1099;%20&#1086;&#1073;&#1088;&#1072;&#1073;&#1086;&#1090;&#1082;&#1080;%20&#1090;&#1072;&#1073;&#1077;&#1083;&#1103;%20&#1048;&#1058;&#10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 "/>
      <sheetName val="финальный"/>
      <sheetName val="праздники"/>
      <sheetName val="приказы"/>
      <sheetName val="Лист4"/>
    </sheetNames>
    <sheetDataSet>
      <sheetData sheetId="0" refreshError="1"/>
      <sheetData sheetId="1" refreshError="1"/>
      <sheetData sheetId="2" refreshError="1">
        <row r="2">
          <cell r="A2">
            <v>43101</v>
          </cell>
          <cell r="C2">
            <v>43168</v>
          </cell>
        </row>
        <row r="3">
          <cell r="A3">
            <v>43102</v>
          </cell>
          <cell r="C3">
            <v>43220</v>
          </cell>
        </row>
        <row r="4">
          <cell r="A4">
            <v>43107</v>
          </cell>
          <cell r="C4">
            <v>43228</v>
          </cell>
        </row>
        <row r="5">
          <cell r="A5">
            <v>43167</v>
          </cell>
          <cell r="C5">
            <v>43343</v>
          </cell>
        </row>
        <row r="6">
          <cell r="A6">
            <v>43180</v>
          </cell>
        </row>
        <row r="7">
          <cell r="A7">
            <v>43181</v>
          </cell>
        </row>
        <row r="8">
          <cell r="A8">
            <v>43182</v>
          </cell>
        </row>
        <row r="9">
          <cell r="A9">
            <v>43221</v>
          </cell>
        </row>
        <row r="10">
          <cell r="A10">
            <v>43227</v>
          </cell>
        </row>
        <row r="11">
          <cell r="A11">
            <v>43229</v>
          </cell>
        </row>
        <row r="12">
          <cell r="A12">
            <v>43287</v>
          </cell>
        </row>
        <row r="13">
          <cell r="A13">
            <v>43333</v>
          </cell>
        </row>
        <row r="14">
          <cell r="A14">
            <v>43342</v>
          </cell>
        </row>
        <row r="15">
          <cell r="A15">
            <v>43435</v>
          </cell>
          <cell r="C15">
            <v>43437</v>
          </cell>
        </row>
        <row r="16">
          <cell r="A16">
            <v>43450</v>
          </cell>
          <cell r="C16">
            <v>43452</v>
          </cell>
        </row>
        <row r="17">
          <cell r="A17">
            <v>43451</v>
          </cell>
          <cell r="C17">
            <v>43465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T57"/>
  <sheetViews>
    <sheetView topLeftCell="A16" zoomScale="87" zoomScaleNormal="87" workbookViewId="0">
      <selection activeCell="A11" sqref="A11"/>
    </sheetView>
  </sheetViews>
  <sheetFormatPr defaultRowHeight="15"/>
  <cols>
    <col min="1" max="1" width="9.140625" style="1"/>
    <col min="2" max="2" width="7" style="22" customWidth="1"/>
    <col min="3" max="3" width="31.7109375" style="23" customWidth="1"/>
    <col min="4" max="4" width="18.28515625" style="1" customWidth="1"/>
    <col min="5" max="5" width="5.7109375" style="1" customWidth="1"/>
    <col min="6" max="7" width="5.7109375" style="25" customWidth="1"/>
    <col min="8" max="11" width="5.7109375" style="1" customWidth="1"/>
    <col min="12" max="13" width="5.7109375" style="26" customWidth="1"/>
    <col min="14" max="45" width="5.7109375" style="1" customWidth="1"/>
    <col min="46" max="46" width="9.140625" style="1"/>
    <col min="47" max="48" width="11.5703125" style="1" bestFit="1" customWidth="1"/>
    <col min="49" max="49" width="11.5703125" style="1" customWidth="1"/>
    <col min="50" max="50" width="12" style="1" customWidth="1"/>
    <col min="51" max="51" width="11.5703125" style="1" customWidth="1"/>
    <col min="52" max="16384" width="9.140625" style="1"/>
  </cols>
  <sheetData>
    <row r="1" spans="1:46" ht="18">
      <c r="D1" s="24"/>
      <c r="AI1" s="27"/>
      <c r="AJ1" s="27"/>
      <c r="AK1" s="27"/>
      <c r="AL1" s="27"/>
      <c r="AM1" s="27"/>
    </row>
    <row r="2" spans="1:46" ht="18">
      <c r="C2" s="139"/>
      <c r="D2" s="140"/>
      <c r="L2" s="26">
        <v>25</v>
      </c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</row>
    <row r="3" spans="1:46" ht="27" customHeight="1">
      <c r="AI3" s="27"/>
      <c r="AJ3" s="27"/>
      <c r="AK3" s="142"/>
      <c r="AL3" s="142"/>
      <c r="AM3" s="142"/>
      <c r="AN3" s="142"/>
      <c r="AO3" s="142"/>
      <c r="AP3" s="142"/>
      <c r="AQ3" s="142"/>
      <c r="AR3" s="142"/>
      <c r="AS3" s="142"/>
    </row>
    <row r="4" spans="1:46" ht="27" customHeight="1">
      <c r="B4" s="112"/>
      <c r="C4" s="111"/>
      <c r="AI4" s="27"/>
      <c r="AJ4" s="27"/>
      <c r="AK4" s="113"/>
      <c r="AL4" s="113"/>
      <c r="AM4" s="113"/>
      <c r="AN4" s="113"/>
      <c r="AO4" s="113"/>
      <c r="AP4" s="113"/>
      <c r="AQ4" s="113"/>
      <c r="AR4" s="113"/>
      <c r="AS4" s="113"/>
    </row>
    <row r="5" spans="1:46" ht="27" customHeight="1">
      <c r="B5" s="112"/>
      <c r="C5" s="111"/>
      <c r="AI5" s="27"/>
      <c r="AJ5" s="27"/>
      <c r="AK5" s="113"/>
      <c r="AL5" s="113"/>
      <c r="AM5" s="113"/>
      <c r="AN5" s="113"/>
      <c r="AO5" s="113"/>
      <c r="AP5" s="113"/>
      <c r="AQ5" s="113"/>
      <c r="AR5" s="113"/>
      <c r="AS5" s="113"/>
    </row>
    <row r="6" spans="1:46" ht="27" customHeight="1">
      <c r="AI6" s="27"/>
      <c r="AJ6" s="27"/>
      <c r="AK6" s="27"/>
      <c r="AL6" s="27"/>
      <c r="AM6" s="27"/>
      <c r="AR6" s="28"/>
    </row>
    <row r="7" spans="1:46" ht="15" customHeight="1">
      <c r="C7" s="143" t="s">
        <v>21</v>
      </c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</row>
    <row r="8" spans="1:46" ht="30.75" customHeight="1" thickBot="1">
      <c r="A8" s="148" t="s">
        <v>91</v>
      </c>
      <c r="B8" s="144" t="s">
        <v>0</v>
      </c>
      <c r="C8" s="146" t="s">
        <v>1</v>
      </c>
      <c r="D8" s="148" t="s">
        <v>2</v>
      </c>
      <c r="E8" s="71"/>
      <c r="F8" s="77"/>
      <c r="G8" s="77" t="s">
        <v>26</v>
      </c>
      <c r="H8" s="77"/>
      <c r="I8" s="77"/>
      <c r="J8" s="77"/>
      <c r="K8" s="77"/>
      <c r="L8" s="77"/>
      <c r="M8" s="77"/>
      <c r="N8" s="77" t="s">
        <v>26</v>
      </c>
      <c r="O8" s="77"/>
      <c r="P8" s="77"/>
      <c r="Q8" s="77"/>
      <c r="R8" s="77"/>
      <c r="S8" s="77"/>
      <c r="T8" s="77"/>
      <c r="U8" s="77" t="s">
        <v>26</v>
      </c>
      <c r="V8" s="77"/>
      <c r="W8" s="77"/>
      <c r="X8" s="77"/>
      <c r="Y8" s="77"/>
      <c r="Z8" s="77"/>
      <c r="AA8" s="77"/>
      <c r="AB8" s="77" t="s">
        <v>26</v>
      </c>
      <c r="AC8" s="77"/>
      <c r="AD8" s="77"/>
      <c r="AE8" s="77"/>
      <c r="AF8" s="77"/>
      <c r="AG8" s="77"/>
      <c r="AH8" s="77" t="s">
        <v>27</v>
      </c>
      <c r="AI8" s="72"/>
      <c r="AJ8" s="72"/>
      <c r="AK8" s="72"/>
      <c r="AL8" s="72"/>
      <c r="AM8" s="29"/>
      <c r="AN8" s="29"/>
      <c r="AO8" s="29"/>
      <c r="AP8" s="29"/>
      <c r="AQ8" s="29"/>
      <c r="AR8" s="29"/>
      <c r="AS8" s="29"/>
    </row>
    <row r="9" spans="1:46" ht="120.75" customHeight="1" thickBot="1">
      <c r="A9" s="149"/>
      <c r="B9" s="145"/>
      <c r="C9" s="147"/>
      <c r="D9" s="149"/>
      <c r="E9" s="30">
        <v>1</v>
      </c>
      <c r="F9" s="73">
        <v>2</v>
      </c>
      <c r="G9" s="73">
        <v>3</v>
      </c>
      <c r="H9" s="74">
        <v>4</v>
      </c>
      <c r="I9" s="74">
        <v>5</v>
      </c>
      <c r="J9" s="74">
        <v>6</v>
      </c>
      <c r="K9" s="74">
        <v>7</v>
      </c>
      <c r="L9" s="74">
        <v>8</v>
      </c>
      <c r="M9" s="73">
        <v>9</v>
      </c>
      <c r="N9" s="73">
        <v>10</v>
      </c>
      <c r="O9" s="74">
        <v>11</v>
      </c>
      <c r="P9" s="74">
        <v>12</v>
      </c>
      <c r="Q9" s="74">
        <v>13</v>
      </c>
      <c r="R9" s="74">
        <v>14</v>
      </c>
      <c r="S9" s="74">
        <v>15</v>
      </c>
      <c r="T9" s="73">
        <v>16</v>
      </c>
      <c r="U9" s="73">
        <v>17</v>
      </c>
      <c r="V9" s="74">
        <v>18</v>
      </c>
      <c r="W9" s="74">
        <v>19</v>
      </c>
      <c r="X9" s="74">
        <v>20</v>
      </c>
      <c r="Y9" s="74">
        <v>21</v>
      </c>
      <c r="Z9" s="74">
        <v>22</v>
      </c>
      <c r="AA9" s="73">
        <v>23</v>
      </c>
      <c r="AB9" s="73">
        <v>24</v>
      </c>
      <c r="AC9" s="75">
        <v>25</v>
      </c>
      <c r="AD9" s="75">
        <v>26</v>
      </c>
      <c r="AE9" s="75">
        <v>27</v>
      </c>
      <c r="AF9" s="75">
        <v>28</v>
      </c>
      <c r="AG9" s="75">
        <v>29</v>
      </c>
      <c r="AH9" s="76">
        <v>30</v>
      </c>
      <c r="AI9" s="31" t="s">
        <v>3</v>
      </c>
      <c r="AJ9" s="31" t="s">
        <v>4</v>
      </c>
      <c r="AK9" s="32" t="s">
        <v>5</v>
      </c>
      <c r="AL9" s="33" t="s">
        <v>6</v>
      </c>
      <c r="AM9" s="34" t="s">
        <v>7</v>
      </c>
      <c r="AN9" s="35" t="s">
        <v>8</v>
      </c>
      <c r="AO9" s="36" t="s">
        <v>22</v>
      </c>
      <c r="AP9" s="37" t="s">
        <v>23</v>
      </c>
      <c r="AQ9" s="38" t="s">
        <v>11</v>
      </c>
      <c r="AR9" s="39" t="s">
        <v>24</v>
      </c>
      <c r="AS9" s="39" t="s">
        <v>25</v>
      </c>
    </row>
    <row r="10" spans="1:46" ht="31.5" customHeight="1">
      <c r="A10" s="1">
        <v>7</v>
      </c>
      <c r="B10" s="40">
        <v>1</v>
      </c>
      <c r="C10" s="41"/>
      <c r="D10" s="42"/>
      <c r="E10" s="43" t="s">
        <v>47</v>
      </c>
      <c r="F10" s="44">
        <v>5</v>
      </c>
      <c r="G10" s="44" t="s">
        <v>15</v>
      </c>
      <c r="H10" s="59" t="s">
        <v>35</v>
      </c>
      <c r="I10" s="59" t="s">
        <v>35</v>
      </c>
      <c r="J10" s="59" t="s">
        <v>35</v>
      </c>
      <c r="K10" s="59" t="s">
        <v>35</v>
      </c>
      <c r="L10" s="59" t="s">
        <v>35</v>
      </c>
      <c r="M10" s="59" t="s">
        <v>35</v>
      </c>
      <c r="N10" s="44" t="s">
        <v>15</v>
      </c>
      <c r="O10" s="43">
        <v>7</v>
      </c>
      <c r="P10" s="43">
        <v>7</v>
      </c>
      <c r="Q10" s="43">
        <v>11</v>
      </c>
      <c r="R10" s="43">
        <v>11</v>
      </c>
      <c r="S10" s="43">
        <v>9</v>
      </c>
      <c r="T10" s="44">
        <v>7</v>
      </c>
      <c r="U10" s="44" t="s">
        <v>15</v>
      </c>
      <c r="V10" s="43">
        <v>11</v>
      </c>
      <c r="W10" s="43">
        <v>11</v>
      </c>
      <c r="X10" s="43">
        <v>11</v>
      </c>
      <c r="Y10" s="43">
        <v>10</v>
      </c>
      <c r="Z10" s="43">
        <v>15</v>
      </c>
      <c r="AA10" s="44">
        <v>8</v>
      </c>
      <c r="AB10" s="44" t="s">
        <v>15</v>
      </c>
      <c r="AC10" s="43">
        <v>13</v>
      </c>
      <c r="AD10" s="43">
        <v>13</v>
      </c>
      <c r="AE10" s="43" t="s">
        <v>35</v>
      </c>
      <c r="AF10" s="43" t="s">
        <v>35</v>
      </c>
      <c r="AG10" s="43" t="s">
        <v>35</v>
      </c>
      <c r="AH10" s="44">
        <v>10</v>
      </c>
      <c r="AI10" s="43">
        <f>SUM(E10:AH10)</f>
        <v>159</v>
      </c>
      <c r="AJ10" s="43"/>
      <c r="AK10" s="43"/>
      <c r="AL10" s="43"/>
      <c r="AM10" s="43"/>
      <c r="AN10" s="43"/>
      <c r="AO10" s="43"/>
      <c r="AP10" s="43">
        <v>4</v>
      </c>
      <c r="AQ10" s="43"/>
      <c r="AR10" s="43"/>
      <c r="AS10" s="43">
        <f>AI10-172</f>
        <v>-13</v>
      </c>
    </row>
    <row r="11" spans="1:46" ht="28.5" customHeight="1">
      <c r="A11" s="1">
        <v>7</v>
      </c>
      <c r="B11" s="40">
        <v>2</v>
      </c>
      <c r="C11" s="45"/>
      <c r="D11" s="42"/>
      <c r="E11" s="43">
        <v>4</v>
      </c>
      <c r="F11" s="44">
        <v>10</v>
      </c>
      <c r="G11" s="44" t="s">
        <v>15</v>
      </c>
      <c r="H11" s="43" t="s">
        <v>17</v>
      </c>
      <c r="I11" s="43" t="s">
        <v>17</v>
      </c>
      <c r="J11" s="43" t="s">
        <v>17</v>
      </c>
      <c r="K11" s="43" t="s">
        <v>17</v>
      </c>
      <c r="L11" s="43" t="s">
        <v>17</v>
      </c>
      <c r="M11" s="43" t="s">
        <v>17</v>
      </c>
      <c r="N11" s="44" t="s">
        <v>15</v>
      </c>
      <c r="O11" s="43">
        <v>8</v>
      </c>
      <c r="P11" s="43">
        <v>10</v>
      </c>
      <c r="Q11" s="43">
        <v>10</v>
      </c>
      <c r="R11" s="43">
        <v>10</v>
      </c>
      <c r="S11" s="43">
        <v>10</v>
      </c>
      <c r="T11" s="44">
        <v>10</v>
      </c>
      <c r="U11" s="44" t="s">
        <v>15</v>
      </c>
      <c r="V11" s="43">
        <v>8</v>
      </c>
      <c r="W11" s="43">
        <v>7</v>
      </c>
      <c r="X11" s="43">
        <v>10</v>
      </c>
      <c r="Y11" s="43">
        <v>6</v>
      </c>
      <c r="Z11" s="43">
        <v>7</v>
      </c>
      <c r="AA11" s="44">
        <v>8</v>
      </c>
      <c r="AB11" s="44" t="s">
        <v>15</v>
      </c>
      <c r="AC11" s="43">
        <v>8</v>
      </c>
      <c r="AD11" s="43" t="s">
        <v>17</v>
      </c>
      <c r="AE11" s="43" t="s">
        <v>17</v>
      </c>
      <c r="AF11" s="43" t="s">
        <v>17</v>
      </c>
      <c r="AG11" s="43" t="s">
        <v>17</v>
      </c>
      <c r="AH11" s="44" t="s">
        <v>16</v>
      </c>
      <c r="AI11" s="43">
        <f>SUM(E11:AH11)</f>
        <v>126</v>
      </c>
      <c r="AJ11" s="43"/>
      <c r="AK11" s="43"/>
      <c r="AL11" s="43"/>
      <c r="AM11" s="43"/>
      <c r="AN11" s="43"/>
      <c r="AO11" s="43">
        <v>5</v>
      </c>
      <c r="AP11" s="43">
        <v>4</v>
      </c>
      <c r="AQ11" s="43"/>
      <c r="AR11" s="43"/>
      <c r="AS11" s="43">
        <f>AI11-172</f>
        <v>-46</v>
      </c>
    </row>
    <row r="12" spans="1:46" ht="27.75" customHeight="1">
      <c r="A12" s="158">
        <v>8</v>
      </c>
      <c r="B12" s="159">
        <v>3</v>
      </c>
      <c r="C12" s="160"/>
      <c r="D12" s="161"/>
      <c r="E12" s="156">
        <v>6</v>
      </c>
      <c r="F12" s="156">
        <v>8</v>
      </c>
      <c r="G12" s="156">
        <v>9</v>
      </c>
      <c r="H12" s="156">
        <v>8</v>
      </c>
      <c r="I12" s="156">
        <v>8</v>
      </c>
      <c r="J12" s="156" t="s">
        <v>15</v>
      </c>
      <c r="K12" s="156">
        <v>5</v>
      </c>
      <c r="L12" s="156">
        <v>3</v>
      </c>
      <c r="M12" s="156" t="s">
        <v>15</v>
      </c>
      <c r="N12" s="156">
        <v>8</v>
      </c>
      <c r="O12" s="156">
        <v>8</v>
      </c>
      <c r="P12" s="156">
        <v>5</v>
      </c>
      <c r="Q12" s="156" t="s">
        <v>15</v>
      </c>
      <c r="R12" s="156">
        <v>8</v>
      </c>
      <c r="S12" s="156">
        <v>8</v>
      </c>
      <c r="T12" s="156">
        <v>8</v>
      </c>
      <c r="U12" s="156">
        <v>8</v>
      </c>
      <c r="V12" s="156">
        <v>8</v>
      </c>
      <c r="W12" s="156">
        <v>5</v>
      </c>
      <c r="X12" s="156" t="s">
        <v>15</v>
      </c>
      <c r="Y12" s="156">
        <v>8</v>
      </c>
      <c r="Z12" s="156">
        <v>9</v>
      </c>
      <c r="AA12" s="156">
        <v>9</v>
      </c>
      <c r="AB12" s="156">
        <v>8</v>
      </c>
      <c r="AC12" s="156">
        <v>8</v>
      </c>
      <c r="AD12" s="156">
        <v>5</v>
      </c>
      <c r="AE12" s="156" t="s">
        <v>15</v>
      </c>
      <c r="AF12" s="156">
        <v>9</v>
      </c>
      <c r="AG12" s="156">
        <v>8</v>
      </c>
      <c r="AH12" s="156">
        <v>8</v>
      </c>
      <c r="AI12" s="156">
        <v>8</v>
      </c>
      <c r="AJ12" s="43"/>
      <c r="AK12" s="43"/>
      <c r="AL12" s="43"/>
      <c r="AM12" s="43"/>
      <c r="AN12" s="43"/>
      <c r="AO12" s="43"/>
      <c r="AP12" s="43">
        <v>4</v>
      </c>
      <c r="AQ12" s="43"/>
      <c r="AR12" s="43"/>
      <c r="AS12" s="43">
        <v>79</v>
      </c>
    </row>
    <row r="13" spans="1:46" ht="30" customHeight="1">
      <c r="A13" s="158">
        <v>8</v>
      </c>
      <c r="B13" s="159">
        <v>4</v>
      </c>
      <c r="C13" s="160"/>
      <c r="D13" s="161"/>
      <c r="E13" s="156" t="s">
        <v>15</v>
      </c>
      <c r="F13" s="156">
        <v>10</v>
      </c>
      <c r="G13" s="156">
        <v>10</v>
      </c>
      <c r="H13" s="156">
        <v>10</v>
      </c>
      <c r="I13" s="156">
        <v>8</v>
      </c>
      <c r="J13" s="156" t="s">
        <v>15</v>
      </c>
      <c r="K13" s="156">
        <v>9</v>
      </c>
      <c r="L13" s="156">
        <v>9</v>
      </c>
      <c r="M13" s="156" t="s">
        <v>15</v>
      </c>
      <c r="N13" s="156">
        <v>11</v>
      </c>
      <c r="O13" s="156">
        <v>8</v>
      </c>
      <c r="P13" s="156" t="s">
        <v>15</v>
      </c>
      <c r="Q13" s="156" t="s">
        <v>15</v>
      </c>
      <c r="R13" s="156">
        <v>8</v>
      </c>
      <c r="S13" s="156">
        <v>8</v>
      </c>
      <c r="T13" s="156">
        <v>8</v>
      </c>
      <c r="U13" s="156">
        <v>8</v>
      </c>
      <c r="V13" s="156">
        <v>10</v>
      </c>
      <c r="W13" s="156" t="s">
        <v>15</v>
      </c>
      <c r="X13" s="156" t="s">
        <v>15</v>
      </c>
      <c r="Y13" s="156">
        <v>8</v>
      </c>
      <c r="Z13" s="156">
        <v>8</v>
      </c>
      <c r="AA13" s="156">
        <v>8</v>
      </c>
      <c r="AB13" s="156">
        <v>8</v>
      </c>
      <c r="AC13" s="156">
        <v>8</v>
      </c>
      <c r="AD13" s="156" t="s">
        <v>15</v>
      </c>
      <c r="AE13" s="156" t="s">
        <v>15</v>
      </c>
      <c r="AF13" s="156">
        <v>8</v>
      </c>
      <c r="AG13" s="156">
        <v>8</v>
      </c>
      <c r="AH13" s="156">
        <v>8</v>
      </c>
      <c r="AI13" s="156">
        <v>10</v>
      </c>
      <c r="AJ13" s="43"/>
      <c r="AK13" s="43"/>
      <c r="AL13" s="43"/>
      <c r="AM13" s="43"/>
      <c r="AN13" s="43"/>
      <c r="AO13" s="43"/>
      <c r="AP13" s="43">
        <v>4</v>
      </c>
      <c r="AQ13" s="43"/>
      <c r="AR13" s="43"/>
      <c r="AS13" s="43">
        <v>93</v>
      </c>
    </row>
    <row r="14" spans="1:46" ht="30" customHeight="1">
      <c r="A14" s="1">
        <v>7</v>
      </c>
      <c r="B14" s="40">
        <v>5</v>
      </c>
      <c r="C14" s="41"/>
      <c r="D14" s="42"/>
      <c r="E14" s="43">
        <v>11</v>
      </c>
      <c r="F14" s="44">
        <v>5</v>
      </c>
      <c r="G14" s="44" t="s">
        <v>15</v>
      </c>
      <c r="H14" s="43">
        <v>10</v>
      </c>
      <c r="I14" s="59" t="s">
        <v>33</v>
      </c>
      <c r="J14" s="59" t="s">
        <v>33</v>
      </c>
      <c r="K14" s="59" t="s">
        <v>33</v>
      </c>
      <c r="L14" s="59" t="s">
        <v>33</v>
      </c>
      <c r="M14" s="59" t="s">
        <v>33</v>
      </c>
      <c r="N14" s="59" t="s">
        <v>33</v>
      </c>
      <c r="O14" s="59" t="s">
        <v>33</v>
      </c>
      <c r="P14" s="59" t="s">
        <v>33</v>
      </c>
      <c r="Q14" s="59" t="s">
        <v>33</v>
      </c>
      <c r="R14" s="59" t="s">
        <v>33</v>
      </c>
      <c r="S14" s="59" t="s">
        <v>33</v>
      </c>
      <c r="T14" s="59" t="s">
        <v>33</v>
      </c>
      <c r="U14" s="59">
        <v>0</v>
      </c>
      <c r="V14" s="43">
        <v>15</v>
      </c>
      <c r="W14" s="43">
        <v>7</v>
      </c>
      <c r="X14" s="43">
        <v>12</v>
      </c>
      <c r="Y14" s="43">
        <v>8</v>
      </c>
      <c r="Z14" s="43">
        <v>15</v>
      </c>
      <c r="AA14" s="44">
        <v>10</v>
      </c>
      <c r="AB14" s="44" t="s">
        <v>15</v>
      </c>
      <c r="AC14" s="43">
        <v>14</v>
      </c>
      <c r="AD14" s="43">
        <v>12</v>
      </c>
      <c r="AE14" s="43">
        <v>5</v>
      </c>
      <c r="AF14" s="43">
        <v>7</v>
      </c>
      <c r="AG14" s="43">
        <v>6</v>
      </c>
      <c r="AH14" s="44">
        <v>5</v>
      </c>
      <c r="AI14" s="43">
        <f t="shared" ref="AI14:AI29" si="0">SUM(E14:AH14)</f>
        <v>142</v>
      </c>
      <c r="AJ14" s="43"/>
      <c r="AK14" s="43"/>
      <c r="AL14" s="43"/>
      <c r="AM14" s="43"/>
      <c r="AN14" s="43"/>
      <c r="AO14" s="43"/>
      <c r="AP14" s="43">
        <v>4</v>
      </c>
      <c r="AQ14" s="43"/>
      <c r="AR14" s="43"/>
      <c r="AS14" s="43">
        <v>64</v>
      </c>
    </row>
    <row r="15" spans="1:46" ht="30" customHeight="1">
      <c r="A15" s="1">
        <v>7</v>
      </c>
      <c r="B15" s="40">
        <v>6</v>
      </c>
      <c r="C15" s="41"/>
      <c r="D15" s="42"/>
      <c r="E15" s="43">
        <v>10</v>
      </c>
      <c r="F15" s="46">
        <v>5</v>
      </c>
      <c r="G15" s="46" t="s">
        <v>15</v>
      </c>
      <c r="H15" s="47">
        <v>9</v>
      </c>
      <c r="I15" s="47">
        <v>8</v>
      </c>
      <c r="J15" s="47">
        <v>10</v>
      </c>
      <c r="K15" s="47">
        <v>8</v>
      </c>
      <c r="L15" s="47">
        <v>10</v>
      </c>
      <c r="M15" s="46">
        <v>10</v>
      </c>
      <c r="N15" s="46" t="s">
        <v>15</v>
      </c>
      <c r="O15" s="43">
        <v>10</v>
      </c>
      <c r="P15" s="43">
        <v>10</v>
      </c>
      <c r="Q15" s="43">
        <v>10</v>
      </c>
      <c r="R15" s="43">
        <v>11</v>
      </c>
      <c r="S15" s="43">
        <v>9</v>
      </c>
      <c r="T15" s="44">
        <v>14</v>
      </c>
      <c r="U15" s="46" t="s">
        <v>15</v>
      </c>
      <c r="V15" s="47">
        <v>9</v>
      </c>
      <c r="W15" s="47">
        <v>10</v>
      </c>
      <c r="X15" s="47">
        <v>12</v>
      </c>
      <c r="Y15" s="47">
        <v>14</v>
      </c>
      <c r="Z15" s="43">
        <v>15</v>
      </c>
      <c r="AA15" s="44">
        <v>12</v>
      </c>
      <c r="AB15" s="46" t="s">
        <v>15</v>
      </c>
      <c r="AC15" s="47">
        <v>14</v>
      </c>
      <c r="AD15" s="43">
        <v>12</v>
      </c>
      <c r="AE15" s="43">
        <v>11</v>
      </c>
      <c r="AF15" s="43">
        <v>12</v>
      </c>
      <c r="AG15" s="43">
        <v>9</v>
      </c>
      <c r="AH15" s="44">
        <v>9</v>
      </c>
      <c r="AI15" s="43">
        <f t="shared" si="0"/>
        <v>273</v>
      </c>
      <c r="AJ15" s="48"/>
      <c r="AK15" s="49"/>
      <c r="AL15" s="50"/>
      <c r="AM15" s="50"/>
      <c r="AN15" s="51"/>
      <c r="AO15" s="50"/>
      <c r="AP15" s="52">
        <v>4</v>
      </c>
      <c r="AQ15" s="50"/>
      <c r="AR15" s="48"/>
      <c r="AS15" s="53">
        <v>100</v>
      </c>
    </row>
    <row r="16" spans="1:46" ht="30" customHeight="1">
      <c r="A16" s="1">
        <v>7</v>
      </c>
      <c r="B16" s="40">
        <v>7</v>
      </c>
      <c r="C16" s="41"/>
      <c r="D16" s="42"/>
      <c r="E16" s="43">
        <v>25</v>
      </c>
      <c r="F16" s="46">
        <v>6</v>
      </c>
      <c r="G16" s="46" t="s">
        <v>15</v>
      </c>
      <c r="H16" s="43">
        <v>11</v>
      </c>
      <c r="I16" s="43">
        <v>11</v>
      </c>
      <c r="J16" s="43">
        <v>11</v>
      </c>
      <c r="K16" s="43">
        <v>11</v>
      </c>
      <c r="L16" s="43">
        <v>11</v>
      </c>
      <c r="M16" s="46">
        <v>6</v>
      </c>
      <c r="N16" s="46" t="s">
        <v>15</v>
      </c>
      <c r="O16" s="43">
        <v>11</v>
      </c>
      <c r="P16" s="43">
        <v>11</v>
      </c>
      <c r="Q16" s="43">
        <v>11</v>
      </c>
      <c r="R16" s="43">
        <v>11</v>
      </c>
      <c r="S16" s="43">
        <v>9</v>
      </c>
      <c r="T16" s="44">
        <v>7</v>
      </c>
      <c r="U16" s="46" t="s">
        <v>15</v>
      </c>
      <c r="V16" s="43">
        <v>9</v>
      </c>
      <c r="W16" s="47">
        <v>9</v>
      </c>
      <c r="X16" s="47">
        <v>8</v>
      </c>
      <c r="Y16" s="43">
        <v>11</v>
      </c>
      <c r="Z16" s="43">
        <v>11</v>
      </c>
      <c r="AA16" s="44">
        <v>8</v>
      </c>
      <c r="AB16" s="46" t="s">
        <v>15</v>
      </c>
      <c r="AC16" s="43">
        <v>10</v>
      </c>
      <c r="AD16" s="43">
        <v>10</v>
      </c>
      <c r="AE16" s="43">
        <v>11</v>
      </c>
      <c r="AF16" s="43">
        <v>7</v>
      </c>
      <c r="AG16" s="43">
        <v>5</v>
      </c>
      <c r="AH16" s="44">
        <v>5</v>
      </c>
      <c r="AI16" s="43">
        <f t="shared" si="0"/>
        <v>256</v>
      </c>
      <c r="AJ16" s="48"/>
      <c r="AK16" s="49"/>
      <c r="AL16" s="50"/>
      <c r="AM16" s="50"/>
      <c r="AN16" s="51"/>
      <c r="AO16" s="50"/>
      <c r="AP16" s="52">
        <v>4</v>
      </c>
      <c r="AQ16" s="50"/>
      <c r="AR16" s="48"/>
      <c r="AS16" s="53">
        <v>70</v>
      </c>
    </row>
    <row r="17" spans="1:45" ht="27.75" customHeight="1">
      <c r="A17" s="1">
        <v>7</v>
      </c>
      <c r="B17" s="40">
        <v>8</v>
      </c>
      <c r="C17" s="54"/>
      <c r="D17" s="42"/>
      <c r="E17" s="154" t="s">
        <v>15</v>
      </c>
      <c r="F17" s="155">
        <v>10</v>
      </c>
      <c r="G17" s="155">
        <v>7</v>
      </c>
      <c r="H17" s="155">
        <v>8</v>
      </c>
      <c r="I17" s="155">
        <v>9</v>
      </c>
      <c r="J17" s="154">
        <v>7</v>
      </c>
      <c r="K17" s="154" t="s">
        <v>15</v>
      </c>
      <c r="L17" s="154" t="s">
        <v>15</v>
      </c>
      <c r="M17" s="155">
        <v>8</v>
      </c>
      <c r="N17" s="155">
        <v>8</v>
      </c>
      <c r="O17" s="155">
        <v>8</v>
      </c>
      <c r="P17" s="155">
        <v>9</v>
      </c>
      <c r="Q17" s="155">
        <v>10</v>
      </c>
      <c r="R17" s="154">
        <v>10</v>
      </c>
      <c r="S17" s="154" t="s">
        <v>15</v>
      </c>
      <c r="T17" s="155">
        <v>9</v>
      </c>
      <c r="U17" s="155">
        <v>10</v>
      </c>
      <c r="V17" s="155">
        <v>11</v>
      </c>
      <c r="W17" s="155">
        <v>10</v>
      </c>
      <c r="X17" s="155">
        <v>10</v>
      </c>
      <c r="Y17" s="154">
        <v>9</v>
      </c>
      <c r="Z17" s="154" t="s">
        <v>15</v>
      </c>
      <c r="AA17" s="155">
        <v>9</v>
      </c>
      <c r="AB17" s="155">
        <v>8</v>
      </c>
      <c r="AC17" s="155">
        <v>11</v>
      </c>
      <c r="AD17" s="155">
        <v>11</v>
      </c>
      <c r="AE17" s="155">
        <v>10</v>
      </c>
      <c r="AF17" s="154" t="s">
        <v>15</v>
      </c>
      <c r="AG17" s="154" t="s">
        <v>15</v>
      </c>
      <c r="AH17" s="155">
        <v>9</v>
      </c>
      <c r="AI17" s="155">
        <v>11</v>
      </c>
      <c r="AJ17" s="48"/>
      <c r="AK17" s="49"/>
      <c r="AL17" s="50"/>
      <c r="AM17" s="50"/>
      <c r="AN17" s="50"/>
      <c r="AO17" s="50"/>
      <c r="AP17" s="52">
        <v>4</v>
      </c>
      <c r="AQ17" s="50"/>
      <c r="AR17" s="48"/>
      <c r="AS17" s="53">
        <v>56</v>
      </c>
    </row>
    <row r="18" spans="1:45" ht="27.75" customHeight="1">
      <c r="A18" s="1">
        <v>7</v>
      </c>
      <c r="B18" s="40">
        <v>9</v>
      </c>
      <c r="C18" s="41"/>
      <c r="D18" s="42"/>
      <c r="E18" s="43"/>
      <c r="F18" s="46"/>
      <c r="G18" s="46"/>
      <c r="H18" s="47"/>
      <c r="I18" s="47"/>
      <c r="J18" s="47"/>
      <c r="K18" s="47"/>
      <c r="L18" s="47"/>
      <c r="M18" s="46"/>
      <c r="N18" s="46"/>
      <c r="O18" s="43"/>
      <c r="P18" s="43">
        <v>9</v>
      </c>
      <c r="Q18" s="43">
        <v>7</v>
      </c>
      <c r="R18" s="43">
        <v>9</v>
      </c>
      <c r="S18" s="43">
        <v>9</v>
      </c>
      <c r="T18" s="44">
        <v>5</v>
      </c>
      <c r="U18" s="46" t="s">
        <v>15</v>
      </c>
      <c r="V18" s="157" t="s">
        <v>17</v>
      </c>
      <c r="W18" s="157" t="s">
        <v>17</v>
      </c>
      <c r="X18" s="157" t="s">
        <v>17</v>
      </c>
      <c r="Y18" s="157" t="s">
        <v>17</v>
      </c>
      <c r="Z18" s="59" t="s">
        <v>17</v>
      </c>
      <c r="AA18" s="59" t="s">
        <v>17</v>
      </c>
      <c r="AB18" s="157" t="s">
        <v>17</v>
      </c>
      <c r="AC18" s="59" t="s">
        <v>17</v>
      </c>
      <c r="AD18" s="59" t="s">
        <v>17</v>
      </c>
      <c r="AE18" s="59" t="s">
        <v>17</v>
      </c>
      <c r="AF18" s="59" t="s">
        <v>17</v>
      </c>
      <c r="AG18" s="59" t="s">
        <v>17</v>
      </c>
      <c r="AH18" s="44">
        <v>11</v>
      </c>
      <c r="AI18" s="43">
        <f t="shared" si="0"/>
        <v>50</v>
      </c>
      <c r="AJ18" s="48"/>
      <c r="AK18" s="49"/>
      <c r="AL18" s="50"/>
      <c r="AM18" s="50">
        <v>13</v>
      </c>
      <c r="AN18" s="50"/>
      <c r="AO18" s="50"/>
      <c r="AP18" s="52">
        <v>3</v>
      </c>
      <c r="AQ18" s="50"/>
      <c r="AR18" s="48"/>
      <c r="AS18" s="53"/>
    </row>
    <row r="19" spans="1:45" ht="30" customHeight="1">
      <c r="A19" s="158">
        <v>8</v>
      </c>
      <c r="B19" s="159">
        <v>10</v>
      </c>
      <c r="C19" s="160"/>
      <c r="D19" s="161"/>
      <c r="E19" s="156">
        <v>8</v>
      </c>
      <c r="F19" s="156">
        <v>5</v>
      </c>
      <c r="G19" s="156" t="s">
        <v>15</v>
      </c>
      <c r="H19" s="156">
        <v>9</v>
      </c>
      <c r="I19" s="156">
        <v>8</v>
      </c>
      <c r="J19" s="156">
        <v>10</v>
      </c>
      <c r="K19" s="156">
        <v>7</v>
      </c>
      <c r="L19" s="156">
        <v>11</v>
      </c>
      <c r="M19" s="156">
        <v>9</v>
      </c>
      <c r="N19" s="156" t="s">
        <v>15</v>
      </c>
      <c r="O19" s="156">
        <v>10</v>
      </c>
      <c r="P19" s="156">
        <v>10</v>
      </c>
      <c r="Q19" s="156">
        <v>8</v>
      </c>
      <c r="R19" s="156">
        <v>8</v>
      </c>
      <c r="S19" s="156">
        <v>16</v>
      </c>
      <c r="T19" s="156">
        <v>7</v>
      </c>
      <c r="U19" s="156" t="s">
        <v>15</v>
      </c>
      <c r="V19" s="156">
        <v>9</v>
      </c>
      <c r="W19" s="156">
        <v>7</v>
      </c>
      <c r="X19" s="156">
        <v>7</v>
      </c>
      <c r="Y19" s="156">
        <v>7</v>
      </c>
      <c r="Z19" s="156">
        <v>15</v>
      </c>
      <c r="AA19" s="156">
        <v>11</v>
      </c>
      <c r="AB19" s="156" t="s">
        <v>15</v>
      </c>
      <c r="AC19" s="156">
        <v>12</v>
      </c>
      <c r="AD19" s="156" t="s">
        <v>16</v>
      </c>
      <c r="AE19" s="156" t="s">
        <v>16</v>
      </c>
      <c r="AF19" s="156" t="s">
        <v>16</v>
      </c>
      <c r="AG19" s="156" t="s">
        <v>16</v>
      </c>
      <c r="AH19" s="156" t="s">
        <v>16</v>
      </c>
      <c r="AI19" s="156">
        <f t="shared" si="0"/>
        <v>194</v>
      </c>
      <c r="AJ19" s="43"/>
      <c r="AK19" s="43"/>
      <c r="AL19" s="43"/>
      <c r="AM19" s="43"/>
      <c r="AN19" s="43"/>
      <c r="AO19" s="43"/>
      <c r="AP19" s="43">
        <v>4</v>
      </c>
      <c r="AQ19" s="43"/>
      <c r="AR19" s="43"/>
      <c r="AS19" s="43">
        <v>21</v>
      </c>
    </row>
    <row r="20" spans="1:45" ht="27.75" customHeight="1">
      <c r="B20" s="40"/>
      <c r="C20" s="41"/>
      <c r="D20" s="42"/>
      <c r="E20" s="43"/>
      <c r="F20" s="46"/>
      <c r="G20" s="46"/>
      <c r="H20" s="47"/>
      <c r="I20" s="47"/>
      <c r="J20" s="47"/>
      <c r="K20" s="47"/>
      <c r="L20" s="47"/>
      <c r="M20" s="46"/>
      <c r="N20" s="46"/>
      <c r="O20" s="43"/>
      <c r="P20" s="43"/>
      <c r="Q20" s="43"/>
      <c r="R20" s="43"/>
      <c r="S20" s="43"/>
      <c r="T20" s="44"/>
      <c r="U20" s="46"/>
      <c r="V20" s="47"/>
      <c r="W20" s="47"/>
      <c r="X20" s="47"/>
      <c r="Y20" s="47"/>
      <c r="Z20" s="43"/>
      <c r="AA20" s="44"/>
      <c r="AB20" s="46"/>
      <c r="AC20" s="43"/>
      <c r="AD20" s="43"/>
      <c r="AE20" s="43"/>
      <c r="AF20" s="43"/>
      <c r="AG20" s="43"/>
      <c r="AH20" s="44"/>
      <c r="AI20" s="43">
        <f t="shared" si="0"/>
        <v>0</v>
      </c>
      <c r="AJ20" s="48"/>
      <c r="AK20" s="49"/>
      <c r="AL20" s="50"/>
      <c r="AM20" s="50"/>
      <c r="AN20" s="50"/>
      <c r="AO20" s="50"/>
      <c r="AP20" s="52"/>
      <c r="AQ20" s="50"/>
      <c r="AR20" s="48"/>
      <c r="AS20" s="53"/>
    </row>
    <row r="21" spans="1:45" ht="27.75" hidden="1" customHeight="1">
      <c r="B21" s="40"/>
      <c r="C21" s="41"/>
      <c r="D21" s="42"/>
      <c r="E21" s="43"/>
      <c r="F21" s="46"/>
      <c r="G21" s="46"/>
      <c r="H21" s="43"/>
      <c r="I21" s="43"/>
      <c r="J21" s="43"/>
      <c r="K21" s="43"/>
      <c r="L21" s="43"/>
      <c r="M21" s="46"/>
      <c r="N21" s="46"/>
      <c r="O21" s="43"/>
      <c r="P21" s="43"/>
      <c r="Q21" s="43"/>
      <c r="R21" s="43"/>
      <c r="S21" s="43"/>
      <c r="T21" s="44"/>
      <c r="U21" s="46"/>
      <c r="V21" s="43"/>
      <c r="W21" s="47"/>
      <c r="X21" s="47"/>
      <c r="Y21" s="43"/>
      <c r="Z21" s="43"/>
      <c r="AA21" s="44"/>
      <c r="AB21" s="46"/>
      <c r="AC21" s="55"/>
      <c r="AD21" s="55"/>
      <c r="AE21" s="43"/>
      <c r="AF21" s="43"/>
      <c r="AG21" s="43"/>
      <c r="AH21" s="44"/>
      <c r="AI21" s="43">
        <f t="shared" si="0"/>
        <v>0</v>
      </c>
      <c r="AJ21" s="48"/>
      <c r="AK21" s="49"/>
      <c r="AL21" s="51"/>
      <c r="AM21" s="49"/>
      <c r="AN21" s="51"/>
      <c r="AO21" s="49"/>
      <c r="AP21" s="52"/>
      <c r="AQ21" s="51"/>
      <c r="AR21" s="48"/>
      <c r="AS21" s="48"/>
    </row>
    <row r="22" spans="1:45" ht="27.75" customHeight="1">
      <c r="A22" s="1" t="s">
        <v>90</v>
      </c>
      <c r="B22" s="40"/>
      <c r="C22" s="41"/>
      <c r="D22" s="42"/>
      <c r="E22" s="114"/>
      <c r="F22" s="115"/>
      <c r="G22" s="115">
        <v>11</v>
      </c>
      <c r="H22" s="115">
        <v>11</v>
      </c>
      <c r="I22" s="115">
        <v>11</v>
      </c>
      <c r="J22" s="116">
        <v>11</v>
      </c>
      <c r="K22" s="116">
        <v>11</v>
      </c>
      <c r="L22" s="116">
        <v>11</v>
      </c>
      <c r="M22" s="115">
        <v>1</v>
      </c>
      <c r="N22" s="117"/>
      <c r="O22" s="115"/>
      <c r="P22" s="115"/>
      <c r="Q22" s="115"/>
      <c r="R22" s="116"/>
      <c r="S22" s="116"/>
      <c r="T22" s="115">
        <v>11</v>
      </c>
      <c r="U22" s="115">
        <v>11</v>
      </c>
      <c r="V22" s="115">
        <v>11</v>
      </c>
      <c r="W22" s="115">
        <v>11</v>
      </c>
      <c r="X22" s="115">
        <v>11</v>
      </c>
      <c r="Y22" s="116">
        <v>11</v>
      </c>
      <c r="Z22" s="116">
        <v>11</v>
      </c>
      <c r="AA22" s="115">
        <v>11</v>
      </c>
      <c r="AB22" s="115">
        <v>11</v>
      </c>
      <c r="AC22" s="115">
        <v>11</v>
      </c>
      <c r="AD22" s="115">
        <v>11</v>
      </c>
      <c r="AE22" s="115">
        <v>11</v>
      </c>
      <c r="AF22" s="116">
        <v>11</v>
      </c>
      <c r="AG22" s="116">
        <v>11</v>
      </c>
      <c r="AH22" s="115">
        <v>1</v>
      </c>
      <c r="AI22" s="43">
        <f t="shared" si="0"/>
        <v>222</v>
      </c>
      <c r="AJ22" s="48"/>
      <c r="AK22" s="49"/>
      <c r="AL22" s="51"/>
      <c r="AM22" s="49"/>
      <c r="AN22" s="51"/>
      <c r="AO22" s="49"/>
      <c r="AP22" s="52"/>
      <c r="AQ22" s="51"/>
      <c r="AR22" s="48"/>
      <c r="AS22" s="48"/>
    </row>
    <row r="23" spans="1:45" ht="27.75" customHeight="1">
      <c r="A23" s="1" t="s">
        <v>90</v>
      </c>
      <c r="B23" s="40"/>
      <c r="C23" s="41"/>
      <c r="D23" s="42"/>
      <c r="E23" s="114">
        <v>11</v>
      </c>
      <c r="F23" s="115">
        <v>11</v>
      </c>
      <c r="G23" s="115">
        <v>1</v>
      </c>
      <c r="H23" s="115"/>
      <c r="I23" s="115"/>
      <c r="J23" s="116"/>
      <c r="K23" s="116"/>
      <c r="L23" s="116"/>
      <c r="M23" s="115">
        <v>11</v>
      </c>
      <c r="N23" s="117">
        <v>11</v>
      </c>
      <c r="O23" s="115">
        <v>11</v>
      </c>
      <c r="P23" s="115">
        <v>11</v>
      </c>
      <c r="Q23" s="115">
        <v>11</v>
      </c>
      <c r="R23" s="116">
        <v>11</v>
      </c>
      <c r="S23" s="116">
        <v>11</v>
      </c>
      <c r="T23" s="115">
        <v>1</v>
      </c>
      <c r="U23" s="115"/>
      <c r="V23" s="115"/>
      <c r="W23" s="115"/>
      <c r="X23" s="115"/>
      <c r="Y23" s="116"/>
      <c r="Z23" s="116"/>
      <c r="AA23" s="115">
        <v>11</v>
      </c>
      <c r="AB23" s="115">
        <v>11</v>
      </c>
      <c r="AC23" s="115">
        <v>11</v>
      </c>
      <c r="AD23" s="115">
        <v>11</v>
      </c>
      <c r="AE23" s="115">
        <v>11</v>
      </c>
      <c r="AF23" s="116">
        <v>11</v>
      </c>
      <c r="AG23" s="116">
        <v>11</v>
      </c>
      <c r="AH23" s="115">
        <v>1</v>
      </c>
      <c r="AI23" s="43">
        <f t="shared" si="0"/>
        <v>179</v>
      </c>
      <c r="AJ23" s="48"/>
      <c r="AK23" s="49"/>
      <c r="AL23" s="50"/>
      <c r="AM23" s="50"/>
      <c r="AN23" s="50"/>
      <c r="AO23" s="50"/>
      <c r="AP23" s="52"/>
      <c r="AQ23" s="50"/>
      <c r="AR23" s="48"/>
      <c r="AS23" s="53"/>
    </row>
    <row r="24" spans="1:45" ht="27.75" customHeight="1">
      <c r="A24" s="1" t="s">
        <v>90</v>
      </c>
      <c r="B24" s="40"/>
      <c r="C24" s="41"/>
      <c r="D24" s="42"/>
      <c r="E24" s="114"/>
      <c r="F24" s="115"/>
      <c r="G24" s="115">
        <v>11</v>
      </c>
      <c r="H24" s="115">
        <v>11</v>
      </c>
      <c r="I24" s="115">
        <v>11</v>
      </c>
      <c r="J24" s="116">
        <v>11</v>
      </c>
      <c r="K24" s="116">
        <v>11</v>
      </c>
      <c r="L24" s="116">
        <v>11</v>
      </c>
      <c r="M24" s="115">
        <v>1</v>
      </c>
      <c r="N24" s="117"/>
      <c r="O24" s="115"/>
      <c r="P24" s="115"/>
      <c r="Q24" s="115"/>
      <c r="R24" s="116"/>
      <c r="S24" s="116"/>
      <c r="T24" s="115">
        <v>11</v>
      </c>
      <c r="U24" s="115">
        <v>11</v>
      </c>
      <c r="V24" s="115">
        <v>11</v>
      </c>
      <c r="W24" s="115">
        <v>11</v>
      </c>
      <c r="X24" s="115">
        <v>11</v>
      </c>
      <c r="Y24" s="116">
        <v>11</v>
      </c>
      <c r="Z24" s="116">
        <v>11</v>
      </c>
      <c r="AA24" s="115">
        <v>1</v>
      </c>
      <c r="AB24" s="115"/>
      <c r="AC24" s="115"/>
      <c r="AD24" s="115"/>
      <c r="AE24" s="115"/>
      <c r="AF24" s="116"/>
      <c r="AG24" s="116"/>
      <c r="AH24" s="115">
        <v>11</v>
      </c>
      <c r="AI24" s="43">
        <f t="shared" si="0"/>
        <v>156</v>
      </c>
      <c r="AJ24" s="48"/>
      <c r="AK24" s="49"/>
      <c r="AL24" s="50"/>
      <c r="AM24" s="50"/>
      <c r="AN24" s="50"/>
      <c r="AO24" s="50"/>
      <c r="AP24" s="52"/>
      <c r="AQ24" s="50"/>
      <c r="AR24" s="48"/>
      <c r="AS24" s="53"/>
    </row>
    <row r="25" spans="1:45" ht="27.75" customHeight="1">
      <c r="A25" s="1" t="s">
        <v>90</v>
      </c>
      <c r="B25" s="40"/>
      <c r="C25" s="41"/>
      <c r="D25" s="42"/>
      <c r="E25" s="114">
        <v>12</v>
      </c>
      <c r="F25" s="115">
        <v>1</v>
      </c>
      <c r="G25" s="115"/>
      <c r="H25" s="115"/>
      <c r="I25" s="115"/>
      <c r="J25" s="116"/>
      <c r="K25" s="116"/>
      <c r="L25" s="116"/>
      <c r="M25" s="115">
        <v>12</v>
      </c>
      <c r="N25" s="115">
        <v>12</v>
      </c>
      <c r="O25" s="115">
        <v>12</v>
      </c>
      <c r="P25" s="115">
        <v>12</v>
      </c>
      <c r="Q25" s="115">
        <v>12</v>
      </c>
      <c r="R25" s="116">
        <v>12</v>
      </c>
      <c r="S25" s="116">
        <v>12</v>
      </c>
      <c r="T25" s="115">
        <v>1</v>
      </c>
      <c r="U25" s="115"/>
      <c r="V25" s="115"/>
      <c r="W25" s="115"/>
      <c r="X25" s="115"/>
      <c r="Y25" s="116"/>
      <c r="Z25" s="116"/>
      <c r="AA25" s="115"/>
      <c r="AB25" s="115"/>
      <c r="AC25" s="115"/>
      <c r="AD25" s="115"/>
      <c r="AE25" s="115">
        <v>12</v>
      </c>
      <c r="AF25" s="116">
        <v>12</v>
      </c>
      <c r="AG25" s="116">
        <v>12</v>
      </c>
      <c r="AH25" s="115">
        <v>12</v>
      </c>
      <c r="AI25" s="43">
        <f t="shared" si="0"/>
        <v>146</v>
      </c>
      <c r="AJ25" s="48"/>
      <c r="AK25" s="49"/>
      <c r="AL25" s="51"/>
      <c r="AM25" s="49"/>
      <c r="AN25" s="51"/>
      <c r="AO25" s="49"/>
      <c r="AP25" s="52"/>
      <c r="AQ25" s="51"/>
      <c r="AR25" s="48"/>
      <c r="AS25" s="48"/>
    </row>
    <row r="26" spans="1:45" ht="27.75" customHeight="1">
      <c r="A26" s="1" t="s">
        <v>90</v>
      </c>
      <c r="B26" s="40"/>
      <c r="C26" s="41"/>
      <c r="D26" s="42"/>
      <c r="E26" s="114">
        <v>12</v>
      </c>
      <c r="F26" s="115"/>
      <c r="G26" s="115"/>
      <c r="H26" s="115"/>
      <c r="I26" s="115"/>
      <c r="J26" s="116">
        <v>11</v>
      </c>
      <c r="K26" s="116">
        <v>11</v>
      </c>
      <c r="L26" s="116"/>
      <c r="M26" s="115">
        <v>12</v>
      </c>
      <c r="N26" s="115">
        <v>12</v>
      </c>
      <c r="O26" s="115">
        <v>12</v>
      </c>
      <c r="P26" s="115">
        <v>12</v>
      </c>
      <c r="Q26" s="115">
        <v>12</v>
      </c>
      <c r="R26" s="116">
        <v>12</v>
      </c>
      <c r="S26" s="116">
        <v>12</v>
      </c>
      <c r="T26" s="115"/>
      <c r="U26" s="115"/>
      <c r="V26" s="115"/>
      <c r="W26" s="115"/>
      <c r="X26" s="115"/>
      <c r="Y26" s="116"/>
      <c r="Z26" s="116"/>
      <c r="AA26" s="115">
        <v>12</v>
      </c>
      <c r="AB26" s="115">
        <v>12</v>
      </c>
      <c r="AC26" s="115">
        <v>12</v>
      </c>
      <c r="AD26" s="115">
        <v>12</v>
      </c>
      <c r="AE26" s="115">
        <v>12</v>
      </c>
      <c r="AF26" s="116">
        <v>12</v>
      </c>
      <c r="AG26" s="116">
        <v>12</v>
      </c>
      <c r="AH26" s="115"/>
      <c r="AI26" s="43">
        <f t="shared" si="0"/>
        <v>202</v>
      </c>
      <c r="AJ26" s="48"/>
      <c r="AK26" s="49"/>
      <c r="AL26" s="50"/>
      <c r="AM26" s="50"/>
      <c r="AN26" s="50"/>
      <c r="AO26" s="50"/>
      <c r="AP26" s="52"/>
      <c r="AQ26" s="50"/>
      <c r="AR26" s="48"/>
      <c r="AS26" s="53"/>
    </row>
    <row r="27" spans="1:45" ht="27.75" customHeight="1">
      <c r="A27" s="1" t="s">
        <v>90</v>
      </c>
      <c r="B27" s="40"/>
      <c r="C27" s="41"/>
      <c r="D27" s="42"/>
      <c r="E27" s="114"/>
      <c r="F27" s="115">
        <v>12</v>
      </c>
      <c r="G27" s="115">
        <v>12</v>
      </c>
      <c r="H27" s="115">
        <v>12</v>
      </c>
      <c r="I27" s="115">
        <v>12</v>
      </c>
      <c r="J27" s="116">
        <v>12</v>
      </c>
      <c r="K27" s="116">
        <v>12</v>
      </c>
      <c r="L27" s="116">
        <v>12</v>
      </c>
      <c r="M27" s="115">
        <v>1</v>
      </c>
      <c r="N27" s="115"/>
      <c r="O27" s="115"/>
      <c r="P27" s="115"/>
      <c r="Q27" s="115"/>
      <c r="R27" s="116"/>
      <c r="S27" s="116"/>
      <c r="T27" s="115">
        <v>12</v>
      </c>
      <c r="U27" s="115">
        <v>12</v>
      </c>
      <c r="V27" s="115">
        <v>12</v>
      </c>
      <c r="W27" s="115">
        <v>12</v>
      </c>
      <c r="X27" s="115">
        <v>12</v>
      </c>
      <c r="Y27" s="116">
        <v>12</v>
      </c>
      <c r="Z27" s="116">
        <v>12</v>
      </c>
      <c r="AA27" s="115">
        <v>12</v>
      </c>
      <c r="AB27" s="115">
        <v>12</v>
      </c>
      <c r="AC27" s="115">
        <v>12</v>
      </c>
      <c r="AD27" s="115">
        <v>12</v>
      </c>
      <c r="AE27" s="115"/>
      <c r="AF27" s="116"/>
      <c r="AG27" s="116"/>
      <c r="AH27" s="115"/>
      <c r="AI27" s="43">
        <f t="shared" si="0"/>
        <v>217</v>
      </c>
      <c r="AJ27" s="48"/>
      <c r="AK27" s="49"/>
      <c r="AL27" s="51"/>
      <c r="AM27" s="49"/>
      <c r="AN27" s="51"/>
      <c r="AO27" s="49"/>
      <c r="AP27" s="52"/>
      <c r="AQ27" s="51"/>
      <c r="AR27" s="48"/>
      <c r="AS27" s="48"/>
    </row>
    <row r="28" spans="1:45" ht="27.75" customHeight="1">
      <c r="A28" s="1" t="s">
        <v>90</v>
      </c>
      <c r="B28" s="40"/>
      <c r="C28" s="41"/>
      <c r="D28" s="42"/>
      <c r="E28" s="114"/>
      <c r="F28" s="115">
        <v>12</v>
      </c>
      <c r="G28" s="115">
        <v>12</v>
      </c>
      <c r="H28" s="115">
        <v>12</v>
      </c>
      <c r="I28" s="115">
        <v>12</v>
      </c>
      <c r="J28" s="116">
        <v>12</v>
      </c>
      <c r="K28" s="116">
        <v>12</v>
      </c>
      <c r="L28" s="116">
        <v>12</v>
      </c>
      <c r="M28" s="115"/>
      <c r="N28" s="115"/>
      <c r="O28" s="115"/>
      <c r="P28" s="115"/>
      <c r="Q28" s="115"/>
      <c r="R28" s="116"/>
      <c r="S28" s="116"/>
      <c r="T28" s="115">
        <v>12</v>
      </c>
      <c r="U28" s="115">
        <v>12</v>
      </c>
      <c r="V28" s="115">
        <v>12</v>
      </c>
      <c r="W28" s="115">
        <v>12</v>
      </c>
      <c r="X28" s="115">
        <v>12</v>
      </c>
      <c r="Y28" s="116">
        <v>12</v>
      </c>
      <c r="Z28" s="116">
        <v>12</v>
      </c>
      <c r="AA28" s="115"/>
      <c r="AB28" s="115"/>
      <c r="AC28" s="115"/>
      <c r="AD28" s="115"/>
      <c r="AE28" s="115"/>
      <c r="AF28" s="116">
        <v>12</v>
      </c>
      <c r="AG28" s="116"/>
      <c r="AH28" s="115">
        <v>12</v>
      </c>
      <c r="AI28" s="43">
        <f t="shared" si="0"/>
        <v>192</v>
      </c>
      <c r="AJ28" s="48"/>
      <c r="AK28" s="49"/>
      <c r="AL28" s="51"/>
      <c r="AM28" s="49"/>
      <c r="AN28" s="51"/>
      <c r="AO28" s="49"/>
      <c r="AP28" s="52"/>
      <c r="AQ28" s="51"/>
      <c r="AR28" s="48"/>
      <c r="AS28" s="48"/>
    </row>
    <row r="29" spans="1:45" ht="27.75" customHeight="1">
      <c r="A29" s="1" t="s">
        <v>90</v>
      </c>
      <c r="B29" s="40"/>
      <c r="C29" s="41"/>
      <c r="D29" s="42"/>
      <c r="E29" s="118"/>
      <c r="F29" s="119">
        <v>11</v>
      </c>
      <c r="G29" s="119">
        <v>11</v>
      </c>
      <c r="H29" s="119">
        <v>11</v>
      </c>
      <c r="I29" s="119">
        <v>11</v>
      </c>
      <c r="J29" s="120">
        <v>11</v>
      </c>
      <c r="K29" s="120">
        <v>11</v>
      </c>
      <c r="L29" s="120">
        <v>11</v>
      </c>
      <c r="M29" s="119">
        <v>1</v>
      </c>
      <c r="N29" s="119"/>
      <c r="O29" s="119"/>
      <c r="P29" s="119"/>
      <c r="Q29" s="119"/>
      <c r="R29" s="120"/>
      <c r="S29" s="120"/>
      <c r="T29" s="119">
        <v>11</v>
      </c>
      <c r="U29" s="119">
        <v>11</v>
      </c>
      <c r="V29" s="119">
        <v>11</v>
      </c>
      <c r="W29" s="119">
        <v>11</v>
      </c>
      <c r="X29" s="119">
        <v>11</v>
      </c>
      <c r="Y29" s="120">
        <v>11</v>
      </c>
      <c r="Z29" s="120">
        <v>11</v>
      </c>
      <c r="AA29" s="119">
        <v>1</v>
      </c>
      <c r="AB29" s="119"/>
      <c r="AC29" s="119"/>
      <c r="AD29" s="119"/>
      <c r="AE29" s="119"/>
      <c r="AF29" s="120"/>
      <c r="AG29" s="120"/>
      <c r="AH29" s="119">
        <v>11</v>
      </c>
      <c r="AI29" s="43">
        <f t="shared" si="0"/>
        <v>167</v>
      </c>
      <c r="AJ29" s="48"/>
      <c r="AK29" s="49"/>
      <c r="AL29" s="51"/>
      <c r="AM29" s="49"/>
      <c r="AN29" s="51"/>
      <c r="AO29" s="49"/>
      <c r="AP29" s="52"/>
      <c r="AQ29" s="51"/>
      <c r="AR29" s="48"/>
      <c r="AS29" s="48"/>
    </row>
    <row r="30" spans="1:45" ht="27.75" customHeight="1">
      <c r="B30" s="40"/>
      <c r="C30" s="58"/>
      <c r="D30" s="42"/>
      <c r="E30" s="43"/>
      <c r="F30" s="46"/>
      <c r="G30" s="46"/>
      <c r="H30" s="47"/>
      <c r="I30" s="47"/>
      <c r="J30" s="47"/>
      <c r="K30" s="47"/>
      <c r="L30" s="47"/>
      <c r="M30" s="46"/>
      <c r="N30" s="46"/>
      <c r="O30" s="43"/>
      <c r="P30" s="43"/>
      <c r="Q30" s="43"/>
      <c r="R30" s="43"/>
      <c r="S30" s="56"/>
      <c r="T30" s="57"/>
      <c r="U30" s="46"/>
      <c r="V30" s="47"/>
      <c r="W30" s="47"/>
      <c r="X30" s="47"/>
      <c r="Y30" s="47"/>
      <c r="Z30" s="43"/>
      <c r="AA30" s="44"/>
      <c r="AB30" s="46"/>
      <c r="AC30" s="43"/>
      <c r="AD30" s="43"/>
      <c r="AE30" s="43"/>
      <c r="AF30" s="43"/>
      <c r="AG30" s="43"/>
      <c r="AH30" s="44"/>
      <c r="AI30" s="43"/>
      <c r="AJ30" s="48"/>
      <c r="AK30" s="49"/>
      <c r="AL30" s="51"/>
      <c r="AM30" s="49"/>
      <c r="AN30" s="51"/>
      <c r="AO30" s="49"/>
      <c r="AP30" s="52"/>
      <c r="AQ30" s="51"/>
      <c r="AR30" s="48"/>
      <c r="AS30" s="48"/>
    </row>
    <row r="31" spans="1:45" ht="27.75" customHeight="1">
      <c r="B31" s="40"/>
      <c r="C31" s="58"/>
      <c r="D31" s="42"/>
      <c r="E31" s="43"/>
      <c r="F31" s="46"/>
      <c r="G31" s="46"/>
      <c r="H31" s="47"/>
      <c r="I31" s="47"/>
      <c r="J31" s="47"/>
      <c r="K31" s="47"/>
      <c r="L31" s="47"/>
      <c r="M31" s="46"/>
      <c r="N31" s="46"/>
      <c r="O31" s="43"/>
      <c r="P31" s="43"/>
      <c r="Q31" s="43"/>
      <c r="R31" s="43"/>
      <c r="S31" s="56"/>
      <c r="T31" s="57"/>
      <c r="U31" s="46"/>
      <c r="V31" s="47"/>
      <c r="W31" s="47"/>
      <c r="X31" s="47"/>
      <c r="Y31" s="47"/>
      <c r="Z31" s="43"/>
      <c r="AA31" s="44"/>
      <c r="AB31" s="46"/>
      <c r="AC31" s="43"/>
      <c r="AD31" s="43"/>
      <c r="AE31" s="43"/>
      <c r="AF31" s="43"/>
      <c r="AG31" s="43"/>
      <c r="AH31" s="44"/>
      <c r="AI31" s="43"/>
      <c r="AJ31" s="48"/>
      <c r="AK31" s="49"/>
      <c r="AL31" s="51"/>
      <c r="AM31" s="49"/>
      <c r="AN31" s="51"/>
      <c r="AO31" s="49"/>
      <c r="AP31" s="52"/>
      <c r="AQ31" s="51"/>
      <c r="AR31" s="48"/>
      <c r="AS31" s="48"/>
    </row>
    <row r="32" spans="1:45" ht="27.75" customHeight="1">
      <c r="B32" s="40"/>
      <c r="C32" s="58"/>
      <c r="D32" s="42"/>
      <c r="E32" s="43"/>
      <c r="F32" s="46"/>
      <c r="G32" s="46"/>
      <c r="H32" s="47"/>
      <c r="I32" s="47"/>
      <c r="J32" s="47"/>
      <c r="K32" s="47"/>
      <c r="L32" s="47"/>
      <c r="M32" s="46"/>
      <c r="N32" s="46"/>
      <c r="O32" s="43"/>
      <c r="P32" s="43"/>
      <c r="Q32" s="43"/>
      <c r="R32" s="43"/>
      <c r="S32" s="56"/>
      <c r="T32" s="57"/>
      <c r="U32" s="46"/>
      <c r="V32" s="47"/>
      <c r="W32" s="47"/>
      <c r="X32" s="47"/>
      <c r="Y32" s="47"/>
      <c r="Z32" s="43"/>
      <c r="AA32" s="44"/>
      <c r="AB32" s="44"/>
      <c r="AC32" s="43"/>
      <c r="AD32" s="43"/>
      <c r="AE32" s="43"/>
      <c r="AF32" s="43"/>
      <c r="AG32" s="43"/>
      <c r="AH32" s="44"/>
      <c r="AI32" s="43"/>
      <c r="AJ32" s="48"/>
      <c r="AK32" s="49"/>
      <c r="AL32" s="51"/>
      <c r="AM32" s="49"/>
      <c r="AN32" s="51"/>
      <c r="AO32" s="49"/>
      <c r="AP32" s="52"/>
      <c r="AQ32" s="51"/>
      <c r="AR32" s="48"/>
      <c r="AS32" s="48"/>
    </row>
    <row r="33" spans="2:45" ht="27.75" customHeight="1">
      <c r="B33" s="40"/>
      <c r="C33" s="58"/>
      <c r="D33" s="42"/>
      <c r="E33" s="43"/>
      <c r="F33" s="46"/>
      <c r="G33" s="46"/>
      <c r="H33" s="47"/>
      <c r="I33" s="47"/>
      <c r="J33" s="47"/>
      <c r="K33" s="47"/>
      <c r="L33" s="47"/>
      <c r="M33" s="46"/>
      <c r="N33" s="46"/>
      <c r="O33" s="43"/>
      <c r="P33" s="43"/>
      <c r="Q33" s="43"/>
      <c r="R33" s="43"/>
      <c r="S33" s="56"/>
      <c r="T33" s="57"/>
      <c r="U33" s="46"/>
      <c r="V33" s="47"/>
      <c r="W33" s="47"/>
      <c r="X33" s="47"/>
      <c r="Y33" s="47"/>
      <c r="Z33" s="43"/>
      <c r="AA33" s="44"/>
      <c r="AB33" s="46"/>
      <c r="AC33" s="43"/>
      <c r="AD33" s="43"/>
      <c r="AE33" s="43"/>
      <c r="AF33" s="43"/>
      <c r="AG33" s="43"/>
      <c r="AH33" s="44"/>
      <c r="AI33" s="43"/>
      <c r="AJ33" s="48"/>
      <c r="AK33" s="49"/>
      <c r="AL33" s="51"/>
      <c r="AM33" s="49"/>
      <c r="AN33" s="51"/>
      <c r="AO33" s="49"/>
      <c r="AP33" s="52"/>
      <c r="AQ33" s="51"/>
      <c r="AR33" s="48"/>
      <c r="AS33" s="48"/>
    </row>
    <row r="34" spans="2:45" ht="27.75" customHeight="1">
      <c r="B34" s="40"/>
      <c r="C34" s="58"/>
      <c r="D34" s="42"/>
      <c r="E34" s="43"/>
      <c r="F34" s="46"/>
      <c r="G34" s="46"/>
      <c r="H34" s="47"/>
      <c r="I34" s="47"/>
      <c r="J34" s="47"/>
      <c r="K34" s="47"/>
      <c r="L34" s="47"/>
      <c r="M34" s="46"/>
      <c r="N34" s="46"/>
      <c r="O34" s="43"/>
      <c r="P34" s="43"/>
      <c r="Q34" s="43"/>
      <c r="R34" s="43"/>
      <c r="S34" s="56"/>
      <c r="T34" s="57"/>
      <c r="U34" s="46"/>
      <c r="V34" s="47"/>
      <c r="W34" s="47"/>
      <c r="X34" s="47"/>
      <c r="Y34" s="47"/>
      <c r="Z34" s="43"/>
      <c r="AA34" s="44"/>
      <c r="AB34" s="46"/>
      <c r="AC34" s="43"/>
      <c r="AD34" s="43"/>
      <c r="AE34" s="43"/>
      <c r="AF34" s="43"/>
      <c r="AG34" s="43"/>
      <c r="AH34" s="44"/>
      <c r="AI34" s="43"/>
      <c r="AJ34" s="48"/>
      <c r="AK34" s="49"/>
      <c r="AL34" s="51"/>
      <c r="AM34" s="49"/>
      <c r="AN34" s="51"/>
      <c r="AO34" s="49"/>
      <c r="AP34" s="52"/>
      <c r="AQ34" s="51"/>
      <c r="AR34" s="48"/>
      <c r="AS34" s="48"/>
    </row>
    <row r="35" spans="2:45" ht="27.75" customHeight="1">
      <c r="B35" s="40"/>
      <c r="C35" s="58"/>
      <c r="D35" s="42"/>
      <c r="E35" s="43"/>
      <c r="F35" s="46"/>
      <c r="G35" s="46"/>
      <c r="H35" s="47"/>
      <c r="I35" s="47"/>
      <c r="J35" s="47"/>
      <c r="K35" s="47"/>
      <c r="L35" s="47"/>
      <c r="M35" s="46"/>
      <c r="N35" s="46"/>
      <c r="O35" s="43"/>
      <c r="P35" s="43"/>
      <c r="Q35" s="43"/>
      <c r="R35" s="43"/>
      <c r="S35" s="56"/>
      <c r="T35" s="57"/>
      <c r="U35" s="46"/>
      <c r="V35" s="47"/>
      <c r="W35" s="47"/>
      <c r="X35" s="47"/>
      <c r="Y35" s="47"/>
      <c r="Z35" s="43"/>
      <c r="AA35" s="44"/>
      <c r="AB35" s="46"/>
      <c r="AC35" s="43"/>
      <c r="AD35" s="43"/>
      <c r="AE35" s="43"/>
      <c r="AF35" s="43"/>
      <c r="AG35" s="43"/>
      <c r="AH35" s="44"/>
      <c r="AI35" s="43"/>
      <c r="AJ35" s="48"/>
      <c r="AK35" s="49"/>
      <c r="AL35" s="51"/>
      <c r="AM35" s="49"/>
      <c r="AN35" s="51"/>
      <c r="AO35" s="49"/>
      <c r="AP35" s="52"/>
      <c r="AQ35" s="51"/>
      <c r="AR35" s="48"/>
      <c r="AS35" s="48"/>
    </row>
    <row r="36" spans="2:45" ht="27.75" customHeight="1">
      <c r="B36" s="40"/>
      <c r="C36" s="58"/>
      <c r="D36" s="42"/>
      <c r="E36" s="43"/>
      <c r="F36" s="46"/>
      <c r="G36" s="46"/>
      <c r="H36" s="47"/>
      <c r="I36" s="47"/>
      <c r="J36" s="47"/>
      <c r="K36" s="47"/>
      <c r="L36" s="47"/>
      <c r="M36" s="46"/>
      <c r="N36" s="46"/>
      <c r="O36" s="43"/>
      <c r="P36" s="43"/>
      <c r="Q36" s="43"/>
      <c r="R36" s="43"/>
      <c r="S36" s="56"/>
      <c r="T36" s="57"/>
      <c r="U36" s="46"/>
      <c r="V36" s="47"/>
      <c r="W36" s="47"/>
      <c r="X36" s="47"/>
      <c r="Y36" s="47"/>
      <c r="Z36" s="43"/>
      <c r="AA36" s="44"/>
      <c r="AB36" s="44"/>
      <c r="AC36" s="59"/>
      <c r="AD36" s="59"/>
      <c r="AE36" s="59"/>
      <c r="AF36" s="59"/>
      <c r="AG36" s="59"/>
      <c r="AH36" s="44"/>
      <c r="AI36" s="43"/>
      <c r="AJ36" s="48"/>
      <c r="AK36" s="49"/>
      <c r="AL36" s="51"/>
      <c r="AM36" s="49"/>
      <c r="AN36" s="51"/>
      <c r="AO36" s="49"/>
      <c r="AP36" s="52"/>
      <c r="AQ36" s="51"/>
      <c r="AR36" s="48"/>
      <c r="AS36" s="48"/>
    </row>
    <row r="37" spans="2:45" ht="27.75" customHeight="1">
      <c r="B37" s="40"/>
      <c r="C37" s="58"/>
      <c r="D37" s="42"/>
      <c r="E37" s="43"/>
      <c r="F37" s="46"/>
      <c r="G37" s="46"/>
      <c r="H37" s="47"/>
      <c r="I37" s="47"/>
      <c r="J37" s="47"/>
      <c r="K37" s="47"/>
      <c r="L37" s="47"/>
      <c r="M37" s="46"/>
      <c r="N37" s="46"/>
      <c r="O37" s="43"/>
      <c r="P37" s="43"/>
      <c r="Q37" s="43"/>
      <c r="R37" s="43"/>
      <c r="S37" s="56"/>
      <c r="T37" s="57"/>
      <c r="U37" s="46"/>
      <c r="V37" s="47"/>
      <c r="W37" s="47"/>
      <c r="X37" s="47"/>
      <c r="Y37" s="47"/>
      <c r="Z37" s="43"/>
      <c r="AA37" s="44"/>
      <c r="AB37" s="46"/>
      <c r="AC37" s="43"/>
      <c r="AD37" s="43"/>
      <c r="AE37" s="43"/>
      <c r="AF37" s="43"/>
      <c r="AG37" s="43"/>
      <c r="AH37" s="44"/>
      <c r="AI37" s="43"/>
      <c r="AJ37" s="48"/>
      <c r="AK37" s="49"/>
      <c r="AL37" s="51"/>
      <c r="AM37" s="49"/>
      <c r="AN37" s="51"/>
      <c r="AO37" s="49"/>
      <c r="AP37" s="52"/>
      <c r="AQ37" s="51"/>
      <c r="AR37" s="48"/>
      <c r="AS37" s="48"/>
    </row>
    <row r="38" spans="2:45" ht="27.75" customHeight="1">
      <c r="B38" s="40"/>
      <c r="C38" s="58"/>
      <c r="D38" s="42"/>
      <c r="E38" s="43"/>
      <c r="F38" s="46"/>
      <c r="G38" s="46"/>
      <c r="H38" s="47"/>
      <c r="I38" s="47"/>
      <c r="J38" s="47"/>
      <c r="K38" s="47"/>
      <c r="L38" s="47"/>
      <c r="M38" s="46"/>
      <c r="N38" s="46"/>
      <c r="O38" s="43"/>
      <c r="P38" s="43"/>
      <c r="Q38" s="43"/>
      <c r="R38" s="43"/>
      <c r="S38" s="56"/>
      <c r="T38" s="57"/>
      <c r="U38" s="46"/>
      <c r="V38" s="47"/>
      <c r="W38" s="47"/>
      <c r="X38" s="47"/>
      <c r="Y38" s="47"/>
      <c r="Z38" s="43"/>
      <c r="AA38" s="44"/>
      <c r="AB38" s="46"/>
      <c r="AC38" s="43"/>
      <c r="AD38" s="43"/>
      <c r="AE38" s="43"/>
      <c r="AF38" s="43"/>
      <c r="AG38" s="43"/>
      <c r="AH38" s="44"/>
      <c r="AI38" s="43"/>
      <c r="AJ38" s="48"/>
      <c r="AK38" s="49"/>
      <c r="AL38" s="51"/>
      <c r="AM38" s="49"/>
      <c r="AN38" s="51"/>
      <c r="AO38" s="49"/>
      <c r="AP38" s="52"/>
      <c r="AQ38" s="51"/>
      <c r="AR38" s="48"/>
      <c r="AS38" s="48"/>
    </row>
    <row r="39" spans="2:45" ht="27.75" customHeight="1">
      <c r="B39" s="40"/>
      <c r="C39" s="58"/>
      <c r="D39" s="42"/>
      <c r="E39" s="43"/>
      <c r="F39" s="46"/>
      <c r="G39" s="46"/>
      <c r="H39" s="47"/>
      <c r="I39" s="47"/>
      <c r="J39" s="47"/>
      <c r="K39" s="47"/>
      <c r="L39" s="47"/>
      <c r="M39" s="46"/>
      <c r="N39" s="46"/>
      <c r="O39" s="43"/>
      <c r="P39" s="43"/>
      <c r="Q39" s="43"/>
      <c r="R39" s="43"/>
      <c r="S39" s="56"/>
      <c r="T39" s="57"/>
      <c r="U39" s="46"/>
      <c r="V39" s="47"/>
      <c r="W39" s="47"/>
      <c r="X39" s="47"/>
      <c r="Y39" s="47"/>
      <c r="Z39" s="43"/>
      <c r="AA39" s="44"/>
      <c r="AB39" s="46"/>
      <c r="AC39" s="43"/>
      <c r="AD39" s="43"/>
      <c r="AE39" s="43"/>
      <c r="AF39" s="43"/>
      <c r="AG39" s="43"/>
      <c r="AH39" s="44"/>
      <c r="AI39" s="43"/>
      <c r="AJ39" s="48"/>
      <c r="AK39" s="49"/>
      <c r="AL39" s="51"/>
      <c r="AM39" s="49"/>
      <c r="AN39" s="51"/>
      <c r="AO39" s="49"/>
      <c r="AP39" s="52"/>
      <c r="AQ39" s="51"/>
      <c r="AR39" s="48"/>
      <c r="AS39" s="48"/>
    </row>
    <row r="40" spans="2:45" ht="27.75" customHeight="1">
      <c r="B40" s="40"/>
      <c r="C40" s="58"/>
      <c r="D40" s="42"/>
      <c r="E40" s="43"/>
      <c r="F40" s="46"/>
      <c r="G40" s="46"/>
      <c r="H40" s="47"/>
      <c r="I40" s="47"/>
      <c r="J40" s="47"/>
      <c r="K40" s="47"/>
      <c r="L40" s="47"/>
      <c r="M40" s="46"/>
      <c r="N40" s="46"/>
      <c r="O40" s="43"/>
      <c r="P40" s="43"/>
      <c r="Q40" s="43"/>
      <c r="R40" s="43"/>
      <c r="S40" s="56"/>
      <c r="T40" s="57"/>
      <c r="U40" s="46"/>
      <c r="V40" s="47"/>
      <c r="W40" s="47"/>
      <c r="X40" s="47"/>
      <c r="Y40" s="47"/>
      <c r="Z40" s="43"/>
      <c r="AA40" s="44"/>
      <c r="AB40" s="46"/>
      <c r="AC40" s="43"/>
      <c r="AD40" s="43"/>
      <c r="AE40" s="43"/>
      <c r="AF40" s="43"/>
      <c r="AG40" s="43"/>
      <c r="AH40" s="44"/>
      <c r="AI40" s="43"/>
      <c r="AJ40" s="48"/>
      <c r="AK40" s="49"/>
      <c r="AL40" s="51"/>
      <c r="AM40" s="49"/>
      <c r="AN40" s="51"/>
      <c r="AO40" s="49"/>
      <c r="AP40" s="52"/>
      <c r="AQ40" s="51"/>
      <c r="AR40" s="48"/>
      <c r="AS40" s="48"/>
    </row>
    <row r="41" spans="2:45" ht="27.75" customHeight="1">
      <c r="B41" s="40"/>
      <c r="C41" s="58"/>
      <c r="D41" s="42"/>
      <c r="E41" s="43"/>
      <c r="F41" s="46"/>
      <c r="G41" s="46"/>
      <c r="H41" s="47"/>
      <c r="I41" s="47"/>
      <c r="J41" s="47"/>
      <c r="K41" s="47"/>
      <c r="L41" s="47"/>
      <c r="M41" s="46"/>
      <c r="N41" s="46"/>
      <c r="O41" s="43"/>
      <c r="P41" s="43"/>
      <c r="Q41" s="43"/>
      <c r="R41" s="43"/>
      <c r="S41" s="56"/>
      <c r="T41" s="57"/>
      <c r="U41" s="46"/>
      <c r="V41" s="47"/>
      <c r="W41" s="47"/>
      <c r="X41" s="47"/>
      <c r="Y41" s="47"/>
      <c r="Z41" s="43"/>
      <c r="AA41" s="44"/>
      <c r="AB41" s="46"/>
      <c r="AC41" s="43"/>
      <c r="AD41" s="43"/>
      <c r="AE41" s="43"/>
      <c r="AF41" s="43"/>
      <c r="AG41" s="43"/>
      <c r="AH41" s="44"/>
      <c r="AI41" s="43"/>
      <c r="AJ41" s="48"/>
      <c r="AK41" s="49"/>
      <c r="AL41" s="51"/>
      <c r="AM41" s="49"/>
      <c r="AN41" s="51"/>
      <c r="AO41" s="49"/>
      <c r="AP41" s="52"/>
      <c r="AQ41" s="51"/>
      <c r="AR41" s="48"/>
      <c r="AS41" s="48"/>
    </row>
    <row r="42" spans="2:45" ht="27.75" customHeight="1">
      <c r="B42" s="40"/>
      <c r="C42" s="58"/>
      <c r="D42" s="42"/>
      <c r="E42" s="43"/>
      <c r="F42" s="46"/>
      <c r="G42" s="46"/>
      <c r="H42" s="47"/>
      <c r="I42" s="47"/>
      <c r="J42" s="47"/>
      <c r="K42" s="47"/>
      <c r="L42" s="47"/>
      <c r="M42" s="46"/>
      <c r="N42" s="46"/>
      <c r="O42" s="43"/>
      <c r="P42" s="43"/>
      <c r="Q42" s="43"/>
      <c r="R42" s="43"/>
      <c r="S42" s="56"/>
      <c r="T42" s="57"/>
      <c r="U42" s="46"/>
      <c r="V42" s="47"/>
      <c r="W42" s="47"/>
      <c r="X42" s="47"/>
      <c r="Y42" s="47"/>
      <c r="Z42" s="43"/>
      <c r="AA42" s="44"/>
      <c r="AB42" s="46"/>
      <c r="AC42" s="43"/>
      <c r="AD42" s="43"/>
      <c r="AE42" s="43"/>
      <c r="AF42" s="43"/>
      <c r="AG42" s="43"/>
      <c r="AH42" s="44"/>
      <c r="AI42" s="43"/>
      <c r="AJ42" s="48"/>
      <c r="AK42" s="49"/>
      <c r="AL42" s="51"/>
      <c r="AM42" s="49"/>
      <c r="AN42" s="51"/>
      <c r="AO42" s="49"/>
      <c r="AP42" s="52"/>
      <c r="AQ42" s="51"/>
      <c r="AR42" s="48"/>
      <c r="AS42" s="48"/>
    </row>
    <row r="43" spans="2:45" ht="27.75" customHeight="1">
      <c r="B43" s="40"/>
      <c r="C43" s="58"/>
      <c r="D43" s="42"/>
      <c r="E43" s="43"/>
      <c r="F43" s="46"/>
      <c r="G43" s="46"/>
      <c r="H43" s="47"/>
      <c r="I43" s="47"/>
      <c r="J43" s="47"/>
      <c r="K43" s="47"/>
      <c r="L43" s="47"/>
      <c r="M43" s="46"/>
      <c r="N43" s="46"/>
      <c r="O43" s="43"/>
      <c r="P43" s="43"/>
      <c r="Q43" s="43"/>
      <c r="R43" s="43"/>
      <c r="S43" s="56"/>
      <c r="T43" s="57"/>
      <c r="U43" s="46"/>
      <c r="V43" s="47"/>
      <c r="W43" s="47"/>
      <c r="X43" s="47"/>
      <c r="Y43" s="47"/>
      <c r="Z43" s="43"/>
      <c r="AA43" s="44"/>
      <c r="AB43" s="46"/>
      <c r="AC43" s="43"/>
      <c r="AD43" s="43"/>
      <c r="AE43" s="43"/>
      <c r="AF43" s="43"/>
      <c r="AG43" s="43"/>
      <c r="AH43" s="44"/>
      <c r="AI43" s="43"/>
      <c r="AJ43" s="48"/>
      <c r="AK43" s="49"/>
      <c r="AL43" s="51"/>
      <c r="AM43" s="49"/>
      <c r="AN43" s="51"/>
      <c r="AO43" s="49"/>
      <c r="AP43" s="52"/>
      <c r="AQ43" s="51"/>
      <c r="AR43" s="48"/>
      <c r="AS43" s="48"/>
    </row>
    <row r="44" spans="2:45" ht="27.75" customHeight="1">
      <c r="B44" s="40"/>
      <c r="C44" s="58"/>
      <c r="D44" s="42"/>
      <c r="E44" s="43"/>
      <c r="F44" s="46"/>
      <c r="G44" s="46"/>
      <c r="H44" s="47"/>
      <c r="I44" s="47"/>
      <c r="J44" s="47"/>
      <c r="K44" s="47"/>
      <c r="L44" s="47"/>
      <c r="M44" s="46"/>
      <c r="N44" s="46"/>
      <c r="O44" s="43"/>
      <c r="P44" s="43"/>
      <c r="Q44" s="43"/>
      <c r="R44" s="43"/>
      <c r="S44" s="56"/>
      <c r="T44" s="57"/>
      <c r="U44" s="46"/>
      <c r="V44" s="47"/>
      <c r="W44" s="47"/>
      <c r="X44" s="47"/>
      <c r="Y44" s="47"/>
      <c r="Z44" s="43"/>
      <c r="AA44" s="44"/>
      <c r="AB44" s="46"/>
      <c r="AC44" s="43"/>
      <c r="AD44" s="43"/>
      <c r="AE44" s="43"/>
      <c r="AF44" s="43"/>
      <c r="AG44" s="43"/>
      <c r="AH44" s="44"/>
      <c r="AI44" s="43"/>
      <c r="AJ44" s="48"/>
      <c r="AK44" s="49"/>
      <c r="AL44" s="51"/>
      <c r="AM44" s="49"/>
      <c r="AN44" s="51"/>
      <c r="AO44" s="49"/>
      <c r="AP44" s="52"/>
      <c r="AQ44" s="51"/>
      <c r="AR44" s="48"/>
      <c r="AS44" s="48"/>
    </row>
    <row r="45" spans="2:45" ht="27.75" customHeight="1">
      <c r="B45" s="40"/>
      <c r="C45" s="58"/>
      <c r="D45" s="42"/>
      <c r="E45" s="43"/>
      <c r="F45" s="46"/>
      <c r="G45" s="46"/>
      <c r="H45" s="47"/>
      <c r="I45" s="47"/>
      <c r="J45" s="47"/>
      <c r="K45" s="47"/>
      <c r="L45" s="47"/>
      <c r="M45" s="46"/>
      <c r="N45" s="46"/>
      <c r="O45" s="43"/>
      <c r="P45" s="43"/>
      <c r="Q45" s="43"/>
      <c r="R45" s="43"/>
      <c r="S45" s="56"/>
      <c r="T45" s="57"/>
      <c r="U45" s="46"/>
      <c r="V45" s="47"/>
      <c r="W45" s="47"/>
      <c r="X45" s="47"/>
      <c r="Y45" s="47"/>
      <c r="Z45" s="43"/>
      <c r="AA45" s="44"/>
      <c r="AB45" s="46"/>
      <c r="AC45" s="43"/>
      <c r="AD45" s="43"/>
      <c r="AE45" s="43"/>
      <c r="AF45" s="43"/>
      <c r="AG45" s="43"/>
      <c r="AH45" s="44"/>
      <c r="AI45" s="43"/>
      <c r="AJ45" s="48"/>
      <c r="AK45" s="49"/>
      <c r="AL45" s="51"/>
      <c r="AM45" s="49"/>
      <c r="AN45" s="51"/>
      <c r="AO45" s="49"/>
      <c r="AP45" s="52"/>
      <c r="AQ45" s="51"/>
      <c r="AR45" s="48"/>
      <c r="AS45" s="48"/>
    </row>
    <row r="46" spans="2:45" ht="27.75" customHeight="1">
      <c r="B46" s="40"/>
      <c r="C46" s="58"/>
      <c r="D46" s="42"/>
      <c r="E46" s="43"/>
      <c r="F46" s="46"/>
      <c r="G46" s="46"/>
      <c r="H46" s="47"/>
      <c r="I46" s="47"/>
      <c r="J46" s="47"/>
      <c r="K46" s="47"/>
      <c r="L46" s="47"/>
      <c r="M46" s="46"/>
      <c r="N46" s="46"/>
      <c r="O46" s="43"/>
      <c r="P46" s="43"/>
      <c r="Q46" s="43"/>
      <c r="R46" s="43"/>
      <c r="S46" s="56"/>
      <c r="T46" s="57"/>
      <c r="U46" s="46"/>
      <c r="V46" s="47"/>
      <c r="W46" s="47"/>
      <c r="X46" s="47"/>
      <c r="Y46" s="47"/>
      <c r="Z46" s="43"/>
      <c r="AA46" s="44"/>
      <c r="AB46" s="46"/>
      <c r="AC46" s="43"/>
      <c r="AD46" s="43"/>
      <c r="AE46" s="43"/>
      <c r="AF46" s="43"/>
      <c r="AG46" s="43"/>
      <c r="AH46" s="44"/>
      <c r="AI46" s="43"/>
      <c r="AJ46" s="48"/>
      <c r="AK46" s="49"/>
      <c r="AL46" s="51"/>
      <c r="AM46" s="49"/>
      <c r="AN46" s="51"/>
      <c r="AO46" s="49"/>
      <c r="AP46" s="52"/>
      <c r="AQ46" s="51"/>
      <c r="AR46" s="48"/>
      <c r="AS46" s="48"/>
    </row>
    <row r="47" spans="2:45" ht="27.75" customHeight="1">
      <c r="B47" s="40"/>
      <c r="C47" s="58"/>
      <c r="D47" s="42"/>
      <c r="E47" s="43"/>
      <c r="F47" s="46"/>
      <c r="G47" s="46"/>
      <c r="H47" s="47"/>
      <c r="I47" s="47"/>
      <c r="J47" s="47"/>
      <c r="K47" s="47"/>
      <c r="L47" s="47"/>
      <c r="M47" s="46"/>
      <c r="N47" s="46"/>
      <c r="O47" s="43"/>
      <c r="P47" s="43"/>
      <c r="Q47" s="43"/>
      <c r="R47" s="43"/>
      <c r="S47" s="56"/>
      <c r="T47" s="57"/>
      <c r="U47" s="46"/>
      <c r="V47" s="47"/>
      <c r="W47" s="47"/>
      <c r="X47" s="47"/>
      <c r="Y47" s="47"/>
      <c r="Z47" s="43"/>
      <c r="AA47" s="44"/>
      <c r="AB47" s="46"/>
      <c r="AC47" s="43"/>
      <c r="AD47" s="43"/>
      <c r="AE47" s="43"/>
      <c r="AF47" s="43"/>
      <c r="AG47" s="43"/>
      <c r="AH47" s="44"/>
      <c r="AI47" s="43"/>
      <c r="AJ47" s="48"/>
      <c r="AK47" s="49"/>
      <c r="AL47" s="51"/>
      <c r="AM47" s="49"/>
      <c r="AN47" s="51"/>
      <c r="AO47" s="49"/>
      <c r="AP47" s="52"/>
      <c r="AQ47" s="51"/>
      <c r="AR47" s="48"/>
      <c r="AS47" s="48"/>
    </row>
    <row r="48" spans="2:45" ht="27.75" customHeight="1">
      <c r="B48" s="40"/>
      <c r="C48" s="58"/>
      <c r="D48" s="23"/>
      <c r="E48" s="43"/>
      <c r="F48" s="46"/>
      <c r="G48" s="46"/>
      <c r="H48" s="47"/>
      <c r="I48" s="47"/>
      <c r="J48" s="47"/>
      <c r="K48" s="47"/>
      <c r="L48" s="47"/>
      <c r="M48" s="46"/>
      <c r="N48" s="46"/>
      <c r="O48" s="43"/>
      <c r="P48" s="43"/>
      <c r="Q48" s="43"/>
      <c r="R48" s="43"/>
      <c r="S48" s="56"/>
      <c r="T48" s="57"/>
      <c r="U48" s="46"/>
      <c r="V48" s="47"/>
      <c r="W48" s="47"/>
      <c r="X48" s="47"/>
      <c r="Y48" s="47"/>
      <c r="Z48" s="43"/>
      <c r="AA48" s="44"/>
      <c r="AB48" s="46"/>
      <c r="AC48" s="43"/>
      <c r="AD48" s="43"/>
      <c r="AE48" s="43"/>
      <c r="AF48" s="43"/>
      <c r="AG48" s="43"/>
      <c r="AH48" s="44"/>
      <c r="AI48" s="43"/>
      <c r="AJ48" s="48"/>
      <c r="AK48" s="49"/>
      <c r="AL48" s="51"/>
      <c r="AM48" s="49"/>
      <c r="AN48" s="51"/>
      <c r="AO48" s="49"/>
      <c r="AP48" s="52"/>
      <c r="AQ48" s="51"/>
      <c r="AR48" s="48"/>
      <c r="AS48" s="48"/>
    </row>
    <row r="49" spans="2:45">
      <c r="B49" s="1"/>
      <c r="E49" s="26"/>
      <c r="G49" s="60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2"/>
      <c r="V49" s="62"/>
      <c r="W49" s="62"/>
      <c r="X49" s="62"/>
      <c r="Y49" s="62"/>
      <c r="Z49" s="62"/>
      <c r="AA49" s="62"/>
      <c r="AB49" s="62"/>
      <c r="AC49" s="62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</row>
    <row r="50" spans="2:45">
      <c r="B50" s="1"/>
      <c r="G50" s="60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2"/>
      <c r="V50" s="62"/>
      <c r="W50" s="62"/>
      <c r="X50" s="62"/>
      <c r="Y50" s="62"/>
      <c r="Z50" s="62"/>
      <c r="AA50" s="62"/>
      <c r="AB50" s="62"/>
      <c r="AC50" s="62"/>
      <c r="AD50" s="61"/>
      <c r="AE50" s="61"/>
      <c r="AF50" s="61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</row>
    <row r="51" spans="2:45">
      <c r="G51" s="60"/>
      <c r="H51" s="63"/>
      <c r="I51" s="63"/>
      <c r="J51" s="63"/>
      <c r="K51" s="63"/>
      <c r="L51" s="61"/>
      <c r="M51" s="61"/>
      <c r="N51" s="63"/>
      <c r="O51" s="63"/>
      <c r="P51" s="63"/>
      <c r="Q51" s="63"/>
      <c r="R51" s="63"/>
      <c r="S51" s="63"/>
      <c r="U51" s="64"/>
      <c r="V51" s="64"/>
      <c r="W51" s="64"/>
      <c r="X51" s="64"/>
      <c r="Y51" s="64"/>
      <c r="Z51" s="64"/>
      <c r="AA51" s="64"/>
      <c r="AB51" s="64"/>
      <c r="AC51" s="64"/>
      <c r="AD51" s="63"/>
      <c r="AE51" s="63"/>
      <c r="AF51" s="63"/>
    </row>
    <row r="52" spans="2:45">
      <c r="D52" s="138"/>
      <c r="E52" s="138"/>
      <c r="U52" s="65"/>
      <c r="V52" s="65"/>
      <c r="W52" s="65"/>
      <c r="X52" s="65"/>
      <c r="Y52" s="65"/>
      <c r="Z52" s="65"/>
      <c r="AA52" s="65"/>
      <c r="AB52" s="65"/>
      <c r="AC52" s="65"/>
    </row>
    <row r="53" spans="2:45">
      <c r="F53" s="1"/>
      <c r="U53" s="65"/>
      <c r="V53" s="65"/>
      <c r="W53" s="65"/>
      <c r="X53" s="65"/>
      <c r="Y53" s="65"/>
      <c r="Z53" s="65"/>
      <c r="AA53" s="65"/>
      <c r="AB53" s="65"/>
      <c r="AC53" s="65"/>
    </row>
    <row r="54" spans="2:45">
      <c r="F54" s="1"/>
      <c r="U54" s="65"/>
      <c r="V54" s="65"/>
      <c r="W54" s="65"/>
      <c r="X54" s="65"/>
      <c r="Y54" s="65"/>
      <c r="Z54" s="65"/>
      <c r="AA54" s="65"/>
      <c r="AB54" s="65"/>
      <c r="AC54" s="65"/>
    </row>
    <row r="55" spans="2:45">
      <c r="U55" s="65"/>
      <c r="V55" s="65"/>
      <c r="W55" s="65"/>
      <c r="X55" s="65"/>
      <c r="Y55" s="65"/>
      <c r="Z55" s="65"/>
      <c r="AA55" s="65"/>
      <c r="AB55" s="65"/>
      <c r="AC55" s="65"/>
    </row>
    <row r="56" spans="2:45">
      <c r="G56" s="1"/>
      <c r="L56" s="1"/>
      <c r="M56" s="1"/>
      <c r="U56" s="65"/>
      <c r="V56" s="65"/>
      <c r="W56" s="65"/>
      <c r="X56" s="65"/>
      <c r="Y56" s="65"/>
      <c r="Z56" s="65"/>
      <c r="AA56" s="65"/>
      <c r="AB56" s="65"/>
      <c r="AC56" s="65"/>
    </row>
    <row r="57" spans="2:45">
      <c r="G57" s="1"/>
      <c r="L57" s="1"/>
      <c r="M57" s="1"/>
      <c r="U57" s="65"/>
      <c r="V57" s="65"/>
      <c r="W57" s="65"/>
      <c r="X57" s="65"/>
      <c r="Y57" s="65"/>
      <c r="Z57" s="65"/>
      <c r="AA57" s="65"/>
      <c r="AB57" s="65"/>
      <c r="AC57" s="65"/>
    </row>
  </sheetData>
  <mergeCells count="9">
    <mergeCell ref="B8:B9"/>
    <mergeCell ref="C8:C9"/>
    <mergeCell ref="D8:D9"/>
    <mergeCell ref="A8:A9"/>
    <mergeCell ref="D52:E52"/>
    <mergeCell ref="C2:D2"/>
    <mergeCell ref="AI2:AT2"/>
    <mergeCell ref="AK3:AS3"/>
    <mergeCell ref="C7:Z7"/>
  </mergeCells>
  <conditionalFormatting sqref="E17:AI17">
    <cfRule type="containsText" dxfId="5" priority="7" operator="containsText" text="Р">
      <formula>NOT(ISERROR(SEARCH("Р",E17)))</formula>
    </cfRule>
    <cfRule type="containsText" dxfId="4" priority="8" operator="containsText" text="К">
      <formula>NOT(ISERROR(SEARCH("К",E17)))</formula>
    </cfRule>
    <cfRule type="containsText" dxfId="3" priority="9" operator="containsText" text="Б">
      <formula>NOT(ISERROR(SEARCH("Б",E17)))</formula>
    </cfRule>
    <cfRule type="containsText" dxfId="2" priority="10" operator="containsText" text="О">
      <formula>NOT(ISERROR(SEARCH("О",E17)))</formula>
    </cfRule>
    <cfRule type="containsText" dxfId="1" priority="11" operator="containsText" text="В">
      <formula>NOT(ISERROR(SEARCH("В",E17)))</formula>
    </cfRule>
    <cfRule type="containsText" dxfId="0" priority="12" operator="containsText" text="А">
      <formula>NOT(ISERROR(SEARCH("А",E17)))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U53"/>
  <sheetViews>
    <sheetView topLeftCell="A4" zoomScale="118" zoomScaleNormal="118" workbookViewId="0">
      <selection activeCell="F33" sqref="F33"/>
    </sheetView>
  </sheetViews>
  <sheetFormatPr defaultRowHeight="15"/>
  <cols>
    <col min="1" max="1" width="4.28515625" style="3" customWidth="1"/>
    <col min="2" max="2" width="14.85546875" style="2" customWidth="1"/>
    <col min="3" max="3" width="15.7109375" style="2" customWidth="1"/>
    <col min="4" max="4" width="11.140625" customWidth="1"/>
    <col min="5" max="5" width="7" customWidth="1"/>
    <col min="6" max="6" width="9.85546875" customWidth="1"/>
    <col min="7" max="7" width="5.7109375" customWidth="1"/>
    <col min="8" max="8" width="6.42578125" customWidth="1"/>
    <col min="9" max="9" width="7" customWidth="1"/>
    <col min="10" max="10" width="6.85546875" customWidth="1"/>
    <col min="11" max="11" width="6.5703125" customWidth="1"/>
    <col min="12" max="13" width="7" customWidth="1"/>
    <col min="14" max="14" width="5.85546875" customWidth="1"/>
    <col min="15" max="15" width="6.42578125" customWidth="1"/>
    <col min="16" max="16" width="5.42578125" customWidth="1"/>
    <col min="17" max="17" width="5.85546875" customWidth="1"/>
    <col min="18" max="18" width="7.85546875" customWidth="1"/>
    <col min="19" max="19" width="3.85546875" customWidth="1"/>
    <col min="20" max="20" width="5.140625" customWidth="1"/>
    <col min="21" max="21" width="6.7109375" customWidth="1"/>
    <col min="22" max="22" width="5.28515625" customWidth="1"/>
    <col min="23" max="23" width="6.28515625" customWidth="1"/>
    <col min="24" max="25" width="6.85546875" customWidth="1"/>
    <col min="26" max="26" width="4.42578125" customWidth="1"/>
    <col min="27" max="27" width="4.85546875" customWidth="1"/>
    <col min="28" max="28" width="4.5703125" customWidth="1"/>
    <col min="29" max="29" width="4.7109375" customWidth="1"/>
    <col min="30" max="30" width="4.42578125" customWidth="1"/>
    <col min="31" max="31" width="4.5703125" customWidth="1"/>
    <col min="32" max="32" width="4.28515625" customWidth="1"/>
    <col min="33" max="33" width="3.42578125" customWidth="1"/>
    <col min="34" max="34" width="4.85546875" customWidth="1"/>
    <col min="35" max="35" width="6.7109375" bestFit="1" customWidth="1"/>
    <col min="36" max="36" width="7.8554687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6.85546875" customWidth="1"/>
    <col min="45" max="45" width="7.5703125" customWidth="1"/>
    <col min="46" max="46" width="3.42578125" customWidth="1"/>
  </cols>
  <sheetData>
    <row r="1" spans="1:47" ht="12.75">
      <c r="B1" s="82" t="s">
        <v>28</v>
      </c>
      <c r="C1" s="83" t="s">
        <v>29</v>
      </c>
    </row>
    <row r="2" spans="1:47" ht="12.75">
      <c r="B2" s="85">
        <v>6</v>
      </c>
      <c r="C2" s="86">
        <v>2018</v>
      </c>
    </row>
    <row r="3" spans="1:47" ht="12.75">
      <c r="B3" s="81"/>
      <c r="C3" s="81"/>
    </row>
    <row r="4" spans="1:47" s="68" customFormat="1" ht="13.5" customHeight="1">
      <c r="A4" s="66"/>
      <c r="B4" s="81"/>
      <c r="C4" s="84"/>
      <c r="E4" s="69"/>
      <c r="F4" s="69"/>
      <c r="K4" s="20"/>
      <c r="L4" s="20"/>
      <c r="AH4" s="67"/>
      <c r="AI4" s="67"/>
      <c r="AJ4" s="67"/>
      <c r="AK4" s="67"/>
      <c r="AL4" s="67"/>
    </row>
    <row r="5" spans="1:47" s="68" customFormat="1" ht="13.5" customHeight="1">
      <c r="A5" s="66"/>
      <c r="B5" s="81"/>
      <c r="C5" s="81"/>
      <c r="D5"/>
      <c r="E5" s="69"/>
      <c r="F5" s="69"/>
      <c r="H5" s="91"/>
      <c r="I5" s="91"/>
      <c r="J5" s="91"/>
      <c r="K5" s="91"/>
      <c r="L5" s="91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150"/>
      <c r="AS5" s="150"/>
    </row>
    <row r="6" spans="1:47" s="68" customFormat="1" ht="13.5" customHeight="1">
      <c r="A6" s="66"/>
      <c r="B6" s="151" t="s">
        <v>21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AG6"/>
    </row>
    <row r="7" spans="1:47" ht="12.75">
      <c r="B7" s="4"/>
      <c r="C7" s="4"/>
    </row>
    <row r="8" spans="1:47" s="67" customFormat="1" ht="21.75">
      <c r="A8" s="93" t="s">
        <v>18</v>
      </c>
      <c r="B8" s="8" t="s">
        <v>1</v>
      </c>
      <c r="C8" s="8" t="s">
        <v>2</v>
      </c>
      <c r="D8" s="105">
        <f t="shared" ref="D8:M9" si="0">IFERROR(DATEVALUE(COLUMN()-COLUMN($C$9)&amp;"."&amp;$B$2&amp;"."&amp;$C$2),"")</f>
        <v>43252</v>
      </c>
      <c r="E8" s="105">
        <f t="shared" si="0"/>
        <v>43253</v>
      </c>
      <c r="F8" s="105">
        <f t="shared" si="0"/>
        <v>43254</v>
      </c>
      <c r="G8" s="105">
        <f t="shared" si="0"/>
        <v>43255</v>
      </c>
      <c r="H8" s="105">
        <f t="shared" si="0"/>
        <v>43256</v>
      </c>
      <c r="I8" s="105">
        <f t="shared" si="0"/>
        <v>43257</v>
      </c>
      <c r="J8" s="105">
        <f t="shared" si="0"/>
        <v>43258</v>
      </c>
      <c r="K8" s="105">
        <f t="shared" si="0"/>
        <v>43259</v>
      </c>
      <c r="L8" s="105">
        <f t="shared" si="0"/>
        <v>43260</v>
      </c>
      <c r="M8" s="105">
        <f t="shared" si="0"/>
        <v>43261</v>
      </c>
      <c r="N8" s="105">
        <f t="shared" ref="N8:W9" si="1">IFERROR(DATEVALUE(COLUMN()-COLUMN($C$9)&amp;"."&amp;$B$2&amp;"."&amp;$C$2),"")</f>
        <v>43262</v>
      </c>
      <c r="O8" s="105">
        <f t="shared" si="1"/>
        <v>43263</v>
      </c>
      <c r="P8" s="105">
        <f t="shared" si="1"/>
        <v>43264</v>
      </c>
      <c r="Q8" s="105">
        <f t="shared" si="1"/>
        <v>43265</v>
      </c>
      <c r="R8" s="105">
        <f t="shared" si="1"/>
        <v>43266</v>
      </c>
      <c r="S8" s="105">
        <f t="shared" si="1"/>
        <v>43267</v>
      </c>
      <c r="T8" s="105">
        <f t="shared" si="1"/>
        <v>43268</v>
      </c>
      <c r="U8" s="105">
        <f t="shared" si="1"/>
        <v>43269</v>
      </c>
      <c r="V8" s="105">
        <f t="shared" si="1"/>
        <v>43270</v>
      </c>
      <c r="W8" s="105">
        <f t="shared" si="1"/>
        <v>43271</v>
      </c>
      <c r="X8" s="105">
        <f t="shared" ref="X8:AH9" si="2">IFERROR(DATEVALUE(COLUMN()-COLUMN($C$9)&amp;"."&amp;$B$2&amp;"."&amp;$C$2),"")</f>
        <v>43272</v>
      </c>
      <c r="Y8" s="105">
        <f t="shared" si="2"/>
        <v>43273</v>
      </c>
      <c r="Z8" s="105">
        <f t="shared" si="2"/>
        <v>43274</v>
      </c>
      <c r="AA8" s="105">
        <f t="shared" si="2"/>
        <v>43275</v>
      </c>
      <c r="AB8" s="105">
        <f t="shared" si="2"/>
        <v>43276</v>
      </c>
      <c r="AC8" s="105">
        <f t="shared" si="2"/>
        <v>43277</v>
      </c>
      <c r="AD8" s="105">
        <f t="shared" si="2"/>
        <v>43278</v>
      </c>
      <c r="AE8" s="105">
        <f t="shared" si="2"/>
        <v>43279</v>
      </c>
      <c r="AF8" s="105">
        <f t="shared" si="2"/>
        <v>43280</v>
      </c>
      <c r="AG8" s="105">
        <f t="shared" si="2"/>
        <v>43281</v>
      </c>
      <c r="AH8" s="105" t="str">
        <f t="shared" si="2"/>
        <v/>
      </c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7"/>
    </row>
    <row r="9" spans="1:47" s="67" customFormat="1" ht="46.5" customHeight="1">
      <c r="A9" s="108"/>
      <c r="B9" s="108"/>
      <c r="C9" s="108"/>
      <c r="D9" s="109">
        <f t="shared" si="0"/>
        <v>43252</v>
      </c>
      <c r="E9" s="109">
        <f t="shared" si="0"/>
        <v>43253</v>
      </c>
      <c r="F9" s="109">
        <f t="shared" si="0"/>
        <v>43254</v>
      </c>
      <c r="G9" s="109">
        <f t="shared" si="0"/>
        <v>43255</v>
      </c>
      <c r="H9" s="109">
        <f t="shared" si="0"/>
        <v>43256</v>
      </c>
      <c r="I9" s="109">
        <f t="shared" si="0"/>
        <v>43257</v>
      </c>
      <c r="J9" s="109">
        <f t="shared" si="0"/>
        <v>43258</v>
      </c>
      <c r="K9" s="109">
        <f t="shared" si="0"/>
        <v>43259</v>
      </c>
      <c r="L9" s="109">
        <f t="shared" si="0"/>
        <v>43260</v>
      </c>
      <c r="M9" s="109">
        <f t="shared" si="0"/>
        <v>43261</v>
      </c>
      <c r="N9" s="109">
        <f t="shared" si="1"/>
        <v>43262</v>
      </c>
      <c r="O9" s="109">
        <f t="shared" si="1"/>
        <v>43263</v>
      </c>
      <c r="P9" s="109">
        <f t="shared" si="1"/>
        <v>43264</v>
      </c>
      <c r="Q9" s="109">
        <f t="shared" si="1"/>
        <v>43265</v>
      </c>
      <c r="R9" s="109">
        <f t="shared" si="1"/>
        <v>43266</v>
      </c>
      <c r="S9" s="109">
        <f t="shared" si="1"/>
        <v>43267</v>
      </c>
      <c r="T9" s="109">
        <f t="shared" si="1"/>
        <v>43268</v>
      </c>
      <c r="U9" s="109">
        <f t="shared" si="1"/>
        <v>43269</v>
      </c>
      <c r="V9" s="109">
        <f t="shared" si="1"/>
        <v>43270</v>
      </c>
      <c r="W9" s="109">
        <f t="shared" si="1"/>
        <v>43271</v>
      </c>
      <c r="X9" s="109">
        <f t="shared" si="2"/>
        <v>43272</v>
      </c>
      <c r="Y9" s="109">
        <f t="shared" si="2"/>
        <v>43273</v>
      </c>
      <c r="Z9" s="109">
        <f t="shared" si="2"/>
        <v>43274</v>
      </c>
      <c r="AA9" s="109">
        <f t="shared" si="2"/>
        <v>43275</v>
      </c>
      <c r="AB9" s="109">
        <f t="shared" si="2"/>
        <v>43276</v>
      </c>
      <c r="AC9" s="109">
        <f t="shared" si="2"/>
        <v>43277</v>
      </c>
      <c r="AD9" s="109">
        <f t="shared" si="2"/>
        <v>43278</v>
      </c>
      <c r="AE9" s="109">
        <f t="shared" si="2"/>
        <v>43279</v>
      </c>
      <c r="AF9" s="109">
        <f t="shared" si="2"/>
        <v>43280</v>
      </c>
      <c r="AG9" s="109">
        <f t="shared" si="2"/>
        <v>43281</v>
      </c>
      <c r="AH9" s="109" t="str">
        <f t="shared" si="2"/>
        <v/>
      </c>
      <c r="AI9" s="9" t="s">
        <v>3</v>
      </c>
      <c r="AJ9" s="9" t="s">
        <v>4</v>
      </c>
      <c r="AK9" s="10" t="s">
        <v>5</v>
      </c>
      <c r="AL9" s="10" t="s">
        <v>7</v>
      </c>
      <c r="AM9" s="11" t="s">
        <v>8</v>
      </c>
      <c r="AN9" s="12" t="s">
        <v>9</v>
      </c>
      <c r="AO9" s="11" t="s">
        <v>10</v>
      </c>
      <c r="AP9" s="11" t="s">
        <v>19</v>
      </c>
      <c r="AQ9" s="11" t="s">
        <v>11</v>
      </c>
      <c r="AR9" s="9" t="s">
        <v>20</v>
      </c>
      <c r="AS9" s="9" t="s">
        <v>12</v>
      </c>
      <c r="AT9" s="9" t="s">
        <v>13</v>
      </c>
      <c r="AU9" s="13" t="s">
        <v>14</v>
      </c>
    </row>
    <row r="10" spans="1:47" ht="12.75">
      <c r="A10" s="6">
        <f>'исходный '!B10</f>
        <v>1</v>
      </c>
      <c r="B10" s="6">
        <f>'исходный '!C10</f>
        <v>0</v>
      </c>
      <c r="C10" s="6">
        <f>'исходный '!D10</f>
        <v>0</v>
      </c>
      <c r="D10" s="125" t="str">
        <f>IFERROR(IF(OR(WEEKDAY(D$9)=1,SUMPRODUCT(N(D$9=праздики))&gt;0),"В",IF(ISERR(--'исходный '!E10),'исходный '!E10,MIN(--'исходный '!E10,7,IF(WEEKDAY(D$8)=7,5,7)))),)</f>
        <v>Т</v>
      </c>
      <c r="E10" s="125">
        <f>IFERROR(IF(OR(WEEKDAY(E$9)=1,SUMPRODUCT(N(E$9=праздики))&gt;0),"В",IF(ISERR(--'исходный '!F10),'исходный '!F10,MIN(--'исходный '!F10,7,IF(WEEKDAY(E$8)=7,5,7)))),)</f>
        <v>5</v>
      </c>
      <c r="F10" s="125" t="str">
        <f>IFERROR(IF(OR(WEEKDAY(F$9)=1,SUMPRODUCT(N(F$9=праздики))&gt;0),"В",IF(ISERR(--'исходный '!G10),'исходный '!G10,MIN(--'исходный '!G10,7,IF(WEEKDAY(F$8)=7,5,7)))),)</f>
        <v>В</v>
      </c>
      <c r="G10" s="125" t="str">
        <f>IFERROR(IF(OR(WEEKDAY(G$9)=1,SUMPRODUCT(N(G$9=праздики))&gt;0),"В",IF(ISERR(--'исходный '!H10),'исходный '!H10,MIN(--'исходный '!H10,7,IF(WEEKDAY(G$8)=7,5,7)))),)</f>
        <v>К</v>
      </c>
      <c r="H10" s="125" t="str">
        <f>IFERROR(IF(OR(WEEKDAY(H$9)=1,SUMPRODUCT(N(H$9=праздики))&gt;0),"В",IF(ISERR(--'исходный '!I10),'исходный '!I10,MIN(--'исходный '!I10,7,IF(WEEKDAY(H$8)=7,5,7)))),)</f>
        <v>К</v>
      </c>
      <c r="I10" s="125" t="str">
        <f>IFERROR(IF(OR(WEEKDAY(I$9)=1,SUMPRODUCT(N(I$9=праздики))&gt;0),"В",IF(ISERR(--'исходный '!J10),'исходный '!J10,MIN(--'исходный '!J10,7,IF(WEEKDAY(I$8)=7,5,7)))),)</f>
        <v>К</v>
      </c>
      <c r="J10" s="125" t="str">
        <f>IFERROR(IF(OR(WEEKDAY(J$9)=1,SUMPRODUCT(N(J$9=праздики))&gt;0),"В",IF(ISERR(--'исходный '!K10),'исходный '!K10,MIN(--'исходный '!K10,7,IF(WEEKDAY(J$8)=7,5,7)))),)</f>
        <v>К</v>
      </c>
      <c r="K10" s="125" t="str">
        <f>IFERROR(IF(OR(WEEKDAY(K$9)=1,SUMPRODUCT(N(K$9=праздики))&gt;0),"В",IF(ISERR(--'исходный '!L10),'исходный '!L10,MIN(--'исходный '!L10,7,IF(WEEKDAY(K$8)=7,5,7)))),)</f>
        <v>К</v>
      </c>
      <c r="L10" s="126" t="str">
        <f>IFERROR(IF(OR(WEEKDAY(L$9)=1,SUMPRODUCT(N(L$9=праздики))&gt;0),"В",IF(ISERR(--'исходный '!M10),'исходный '!M10,MIN(--'исходный '!M10,7,IF(WEEKDAY(L$8)=7,5,7)))),)</f>
        <v>К</v>
      </c>
      <c r="M10" s="125" t="str">
        <f>IFERROR(IF(OR(WEEKDAY(M$9)=1,SUMPRODUCT(N(M$9=праздики))&gt;0),"В",IF(ISERR(--'исходный '!N10),'исходный '!N10,MIN(--'исходный '!N10,7,IF(WEEKDAY(M$8)=7,5,7)))),)</f>
        <v>В</v>
      </c>
      <c r="N10" s="125">
        <f>IFERROR(IF(OR(WEEKDAY(N$9)=1,SUMPRODUCT(N(N$9=праздики))&gt;0),"В",IF(ISERR(--'исходный '!O10),'исходный '!O10,MIN(--'исходный '!O10,7,IF(WEEKDAY(N$8)=7,5,7)))),)</f>
        <v>7</v>
      </c>
      <c r="O10" s="125">
        <f>IFERROR(IF(OR(WEEKDAY(O$9)=1,SUMPRODUCT(N(O$9=праздики))&gt;0),"В",IF(ISERR(--'исходный '!P10),'исходный '!P10,MIN(--'исходный '!P10,7,IF(WEEKDAY(O$8)=7,5,7)))),)</f>
        <v>7</v>
      </c>
      <c r="P10" s="125">
        <f>IFERROR(IF(OR(WEEKDAY(P$9)=1,SUMPRODUCT(N(P$9=праздики))&gt;0),"В",IF(ISERR(--'исходный '!Q10),'исходный '!Q10,MIN(--'исходный '!Q10,7,IF(WEEKDAY(P$8)=7,5,7)))),)</f>
        <v>7</v>
      </c>
      <c r="Q10" s="125">
        <f>IFERROR(IF(OR(WEEKDAY(Q$9)=1,SUMPRODUCT(N(Q$9=праздики))&gt;0),"В",IF(ISERR(--'исходный '!R10),'исходный '!R10,MIN(--'исходный '!R10,7,IF(WEEKDAY(Q$8)=7,5,7)))),)</f>
        <v>7</v>
      </c>
      <c r="R10" s="125">
        <f>IFERROR(IF(OR(WEEKDAY(R$9)=1,SUMPRODUCT(N(R$9=праздики))&gt;0),"В",IF(ISERR(--'исходный '!S10),'исходный '!S10,MIN(--'исходный '!S10,7,IF(WEEKDAY(R$8)=7,5,7)))),)</f>
        <v>7</v>
      </c>
      <c r="S10" s="126">
        <f>IFERROR(IF(OR(WEEKDAY(S$9)=1,SUMPRODUCT(N(S$9=праздики))&gt;0),"В",IF(ISERR(--'исходный '!T10),'исходный '!T10,MIN(--'исходный '!T10,7,IF(WEEKDAY(S$8)=7,5,7)))),)</f>
        <v>5</v>
      </c>
      <c r="T10" s="125" t="str">
        <f>IFERROR(IF(OR(WEEKDAY(T$9)=1,SUMPRODUCT(N(T$9=праздики))&gt;0),"В",IF(ISERR(--'исходный '!U10),'исходный '!U10,MIN(--'исходный '!U10,7,IF(WEEKDAY(T$8)=7,5,7)))),)</f>
        <v>В</v>
      </c>
      <c r="U10" s="125">
        <f>IFERROR(IF(OR(WEEKDAY(U$9)=1,SUMPRODUCT(N(U$9=праздики))&gt;0),"В",IF(ISERR(--'исходный '!V10),'исходный '!V10,MIN(--'исходный '!V10,7,IF(WEEKDAY(U$8)=7,5,7)))),)</f>
        <v>7</v>
      </c>
      <c r="V10" s="125">
        <f>IFERROR(IF(OR(WEEKDAY(V$9)=1,SUMPRODUCT(N(V$9=праздики))&gt;0),"В",IF(ISERR(--'исходный '!W10),'исходный '!W10,MIN(--'исходный '!W10,7,IF(WEEKDAY(V$8)=7,5,7)))),)</f>
        <v>7</v>
      </c>
      <c r="W10" s="125">
        <f>IFERROR(IF(OR(WEEKDAY(W$9)=1,SUMPRODUCT(N(W$9=праздики))&gt;0),"В",IF(ISERR(--'исходный '!X10),'исходный '!X10,MIN(--'исходный '!X10,7,IF(WEEKDAY(W$8)=7,5,7)))),)</f>
        <v>7</v>
      </c>
      <c r="X10" s="125">
        <f>IFERROR(IF(OR(WEEKDAY(X$9)=1,SUMPRODUCT(N(X$9=праздики))&gt;0),"В",IF(ISERR(--'исходный '!Y10),'исходный '!Y10,MIN(--'исходный '!Y10,7,IF(WEEKDAY(X$8)=7,5,7)))),)</f>
        <v>7</v>
      </c>
      <c r="Y10" s="125">
        <f>IFERROR(IF(OR(WEEKDAY(Y$9)=1,SUMPRODUCT(N(Y$9=праздики))&gt;0),"В",IF(ISERR(--'исходный '!Z10),'исходный '!Z10,MIN(--'исходный '!Z10,7,IF(WEEKDAY(Y$8)=7,5,7)))),)</f>
        <v>7</v>
      </c>
      <c r="Z10" s="90">
        <f>IFERROR(IF(OR(WEEKDAY(Z$9)=1,SUMPRODUCT(N(Z$9=праздики))&gt;0),"В",IF(ISERR(--'исходный '!AA10),'исходный '!AA10,MIN(--'исходный '!AA10,7,IF(WEEKDAY(Z$8)=7,5,7)))),)</f>
        <v>5</v>
      </c>
      <c r="AA10" s="89" t="str">
        <f>IFERROR(IF(OR(WEEKDAY(AA$9)=1,SUMPRODUCT(N(AA$9=праздики))&gt;0),"В",IF(ISERR(--'исходный '!AB10),'исходный '!AB10,MIN(--'исходный '!AB10,7,IF(WEEKDAY(AA$8)=7,5,7)))),)</f>
        <v>В</v>
      </c>
      <c r="AB10" s="89">
        <f>IFERROR(IF(OR(WEEKDAY(AB$9)=1,SUMPRODUCT(N(AB$9=праздики))&gt;0),"В",IF(ISERR(--'исходный '!AC10),'исходный '!AC10,MIN(--'исходный '!AC10,7,IF(WEEKDAY(AB$8)=7,5,7)))),)</f>
        <v>7</v>
      </c>
      <c r="AC10" s="89">
        <f>IFERROR(IF(OR(WEEKDAY(AC$9)=1,SUMPRODUCT(N(AC$9=праздики))&gt;0),"В",IF(ISERR(--'исходный '!AD10),'исходный '!AD10,MIN(--'исходный '!AD10,7,IF(WEEKDAY(AC$8)=7,5,7)))),)</f>
        <v>7</v>
      </c>
      <c r="AD10" s="89" t="str">
        <f>IFERROR(IF(OR(WEEKDAY(AD$9)=1,SUMPRODUCT(N(AD$9=праздики))&gt;0),"В",IF(ISERR(--'исходный '!AE10),'исходный '!AE10,MIN(--'исходный '!AE10,7,IF(WEEKDAY(AD$8)=7,5,7)))),)</f>
        <v>К</v>
      </c>
      <c r="AE10" s="89" t="str">
        <f>IFERROR(IF(OR(WEEKDAY(AE$9)=1,SUMPRODUCT(N(AE$9=праздики))&gt;0),"В",IF(ISERR(--'исходный '!AF10),'исходный '!AF10,MIN(--'исходный '!AF10,7,IF(WEEKDAY(AE$8)=7,5,7)))),)</f>
        <v>К</v>
      </c>
      <c r="AF10" s="89" t="str">
        <f>IFERROR(IF(OR(WEEKDAY(AF$9)=1,SUMPRODUCT(N(AF$9=праздики))&gt;0),"В",IF(ISERR(--'исходный '!AG10),'исходный '!AG10,MIN(--'исходный '!AG10,7,IF(WEEKDAY(AF$8)=7,5,7)))),)</f>
        <v>К</v>
      </c>
      <c r="AG10" s="89">
        <f>IFERROR(IF(OR(WEEKDAY(AG$9)=1,SUMPRODUCT(N(AG$9=праздики))&gt;0),"В",IF(ISERR(--'исходный '!AH10),'исходный '!AH10,MIN(--'исходный '!AH10,7,IF(WEEKDAY(AG$8)=7,5,7)))),)</f>
        <v>5</v>
      </c>
      <c r="AH10" s="89">
        <f>IFERROR(IF(OR(WEEKDAY(AH$9)=1,SUMPRODUCT(N(AH$9=праздики))&gt;0),"В",IF(ISERR(--'исходный '!AI10),'исходный '!AI10,MIN(--'исходный '!AI10,7,IF(WEEKDAY(AH$8)=7,5,7)))),)</f>
        <v>0</v>
      </c>
      <c r="AI10" s="14">
        <f>COUNTIF(D10:AH10,"&gt;0")</f>
        <v>16</v>
      </c>
      <c r="AJ10" s="15">
        <f>COUNTIF(E10:AH10,"К")</f>
        <v>9</v>
      </c>
      <c r="AK10" s="16">
        <f>COUNTIF(E10:AH10,"О")</f>
        <v>0</v>
      </c>
      <c r="AL10" s="17">
        <f>COUNTIFS(E10:AH10,"Б")</f>
        <v>0</v>
      </c>
      <c r="AM10" s="17">
        <f>COUNTIF(E10:AH10,"А")</f>
        <v>0</v>
      </c>
      <c r="AN10" s="16"/>
      <c r="AO10" s="18">
        <f>COUNTIF(E10:AH10,"В")</f>
        <v>4</v>
      </c>
      <c r="AP10" s="19">
        <f>COUNTIF(D10:AK10,"П")</f>
        <v>0</v>
      </c>
      <c r="AQ10" s="15"/>
      <c r="AR10" s="19">
        <f>SUM(D10:AG10)</f>
        <v>104</v>
      </c>
      <c r="AS10" s="19"/>
      <c r="AT10" s="15"/>
    </row>
    <row r="11" spans="1:47" ht="12.75">
      <c r="A11" s="6">
        <f>'исходный '!B11</f>
        <v>2</v>
      </c>
      <c r="B11" s="6">
        <f>'исходный '!C11</f>
        <v>0</v>
      </c>
      <c r="C11" s="6">
        <f>'исходный '!D11</f>
        <v>0</v>
      </c>
      <c r="D11" s="125">
        <f>IFERROR(IF(OR(WEEKDAY(D$9)=1,SUMPRODUCT(N(D$9=праздики))&gt;0),"В",IF(ISERR(--'исходный '!E11),'исходный '!E11,MIN(--'исходный '!E11,7,IF(WEEKDAY(D$8)=7,5,7)))),)</f>
        <v>4</v>
      </c>
      <c r="E11" s="125">
        <f>IFERROR(IF(OR(WEEKDAY(E$9)=1,SUMPRODUCT(N(E$9=праздики))&gt;0),"В",IF(ISERR(--'исходный '!F11),'исходный '!F11,MIN(--'исходный '!F11,7,IF(WEEKDAY(E$8)=7,5,7)))),)</f>
        <v>5</v>
      </c>
      <c r="F11" s="125" t="str">
        <f>IFERROR(IF(OR(WEEKDAY(F$9)=1,SUMPRODUCT(N(F$9=праздики))&gt;0),"В",IF(ISERR(--'исходный '!G11),'исходный '!G11,MIN(--'исходный '!G11,7,IF(WEEKDAY(F$8)=7,5,7)))),)</f>
        <v>В</v>
      </c>
      <c r="G11" s="125" t="str">
        <f>IFERROR(IF(OR(WEEKDAY(G$9)=1,SUMPRODUCT(N(G$9=праздики))&gt;0),"В",IF(ISERR(--'исходный '!H11),'исходный '!H11,MIN(--'исходный '!H11,7,IF(WEEKDAY(G$8)=7,5,7)))),)</f>
        <v>Б</v>
      </c>
      <c r="H11" s="125" t="str">
        <f>IFERROR(IF(OR(WEEKDAY(H$9)=1,SUMPRODUCT(N(H$9=праздики))&gt;0),"В",IF(ISERR(--'исходный '!I11),'исходный '!I11,MIN(--'исходный '!I11,7,IF(WEEKDAY(H$8)=7,5,7)))),)</f>
        <v>Б</v>
      </c>
      <c r="I11" s="125" t="str">
        <f>IFERROR(IF(OR(WEEKDAY(I$9)=1,SUMPRODUCT(N(I$9=праздики))&gt;0),"В",IF(ISERR(--'исходный '!J11),'исходный '!J11,MIN(--'исходный '!J11,7,IF(WEEKDAY(I$8)=7,5,7)))),)</f>
        <v>Б</v>
      </c>
      <c r="J11" s="125" t="str">
        <f>IFERROR(IF(OR(WEEKDAY(J$9)=1,SUMPRODUCT(N(J$9=праздики))&gt;0),"В",IF(ISERR(--'исходный '!K11),'исходный '!K11,MIN(--'исходный '!K11,7,IF(WEEKDAY(J$8)=7,5,7)))),)</f>
        <v>Б</v>
      </c>
      <c r="K11" s="125" t="str">
        <f>IFERROR(IF(OR(WEEKDAY(K$9)=1,SUMPRODUCT(N(K$9=праздики))&gt;0),"В",IF(ISERR(--'исходный '!L11),'исходный '!L11,MIN(--'исходный '!L11,7,IF(WEEKDAY(K$8)=7,5,7)))),)</f>
        <v>Б</v>
      </c>
      <c r="L11" s="126" t="str">
        <f>IFERROR(IF(OR(WEEKDAY(L$9)=1,SUMPRODUCT(N(L$9=праздики))&gt;0),"В",IF(ISERR(--'исходный '!M11),'исходный '!M11,MIN(--'исходный '!M11,7,IF(WEEKDAY(L$8)=7,5,7)))),)</f>
        <v>Б</v>
      </c>
      <c r="M11" s="125" t="str">
        <f>IFERROR(IF(OR(WEEKDAY(M$9)=1,SUMPRODUCT(N(M$9=праздики))&gt;0),"В",IF(ISERR(--'исходный '!N11),'исходный '!N11,MIN(--'исходный '!N11,7,IF(WEEKDAY(M$8)=7,5,7)))),)</f>
        <v>В</v>
      </c>
      <c r="N11" s="125">
        <f>IFERROR(IF(OR(WEEKDAY(N$9)=1,SUMPRODUCT(N(N$9=праздики))&gt;0),"В",IF(ISERR(--'исходный '!O11),'исходный '!O11,MIN(--'исходный '!O11,7,IF(WEEKDAY(N$8)=7,5,7)))),)</f>
        <v>7</v>
      </c>
      <c r="O11" s="125">
        <f>IFERROR(IF(OR(WEEKDAY(O$9)=1,SUMPRODUCT(N(O$9=праздики))&gt;0),"В",IF(ISERR(--'исходный '!P11),'исходный '!P11,MIN(--'исходный '!P11,7,IF(WEEKDAY(O$8)=7,5,7)))),)</f>
        <v>7</v>
      </c>
      <c r="P11" s="125">
        <f>IFERROR(IF(OR(WEEKDAY(P$9)=1,SUMPRODUCT(N(P$9=праздики))&gt;0),"В",IF(ISERR(--'исходный '!Q11),'исходный '!Q11,MIN(--'исходный '!Q11,7,IF(WEEKDAY(P$8)=7,5,7)))),)</f>
        <v>7</v>
      </c>
      <c r="Q11" s="125">
        <f>IFERROR(IF(OR(WEEKDAY(Q$9)=1,SUMPRODUCT(N(Q$9=праздики))&gt;0),"В",IF(ISERR(--'исходный '!R11),'исходный '!R11,MIN(--'исходный '!R11,7,IF(WEEKDAY(Q$8)=7,5,7)))),)</f>
        <v>7</v>
      </c>
      <c r="R11" s="125">
        <f>IFERROR(IF(OR(WEEKDAY(R$9)=1,SUMPRODUCT(N(R$9=праздики))&gt;0),"В",IF(ISERR(--'исходный '!S11),'исходный '!S11,MIN(--'исходный '!S11,7,IF(WEEKDAY(R$8)=7,5,7)))),)</f>
        <v>7</v>
      </c>
      <c r="S11" s="126">
        <f>IFERROR(IF(OR(WEEKDAY(S$9)=1,SUMPRODUCT(N(S$9=праздики))&gt;0),"В",IF(ISERR(--'исходный '!T11),'исходный '!T11,MIN(--'исходный '!T11,7,IF(WEEKDAY(S$8)=7,5,7)))),)</f>
        <v>5</v>
      </c>
      <c r="T11" s="125" t="str">
        <f>IFERROR(IF(OR(WEEKDAY(T$9)=1,SUMPRODUCT(N(T$9=праздики))&gt;0),"В",IF(ISERR(--'исходный '!U11),'исходный '!U11,MIN(--'исходный '!U11,7,IF(WEEKDAY(T$8)=7,5,7)))),)</f>
        <v>В</v>
      </c>
      <c r="U11" s="125">
        <f>IFERROR(IF(OR(WEEKDAY(U$9)=1,SUMPRODUCT(N(U$9=праздики))&gt;0),"В",IF(ISERR(--'исходный '!V11),'исходный '!V11,MIN(--'исходный '!V11,7,IF(WEEKDAY(U$8)=7,5,7)))),)</f>
        <v>7</v>
      </c>
      <c r="V11" s="125">
        <f>IFERROR(IF(OR(WEEKDAY(V$9)=1,SUMPRODUCT(N(V$9=праздики))&gt;0),"В",IF(ISERR(--'исходный '!W11),'исходный '!W11,MIN(--'исходный '!W11,7,IF(WEEKDAY(V$8)=7,5,7)))),)</f>
        <v>7</v>
      </c>
      <c r="W11" s="125">
        <f>IFERROR(IF(OR(WEEKDAY(W$9)=1,SUMPRODUCT(N(W$9=праздики))&gt;0),"В",IF(ISERR(--'исходный '!X11),'исходный '!X11,MIN(--'исходный '!X11,7,IF(WEEKDAY(W$8)=7,5,7)))),)</f>
        <v>7</v>
      </c>
      <c r="X11" s="125">
        <f>IFERROR(IF(OR(WEEKDAY(X$9)=1,SUMPRODUCT(N(X$9=праздики))&gt;0),"В",IF(ISERR(--'исходный '!Y11),'исходный '!Y11,MIN(--'исходный '!Y11,7,IF(WEEKDAY(X$8)=7,5,7)))),)</f>
        <v>6</v>
      </c>
      <c r="Y11" s="125">
        <f>IFERROR(IF(OR(WEEKDAY(Y$9)=1,SUMPRODUCT(N(Y$9=праздики))&gt;0),"В",IF(ISERR(--'исходный '!Z11),'исходный '!Z11,MIN(--'исходный '!Z11,7,IF(WEEKDAY(Y$8)=7,5,7)))),)</f>
        <v>7</v>
      </c>
      <c r="Z11" s="90">
        <f>IFERROR(IF(OR(WEEKDAY(Z$9)=1,SUMPRODUCT(N(Z$9=праздики))&gt;0),"В",IF(ISERR(--'исходный '!AA11),'исходный '!AA11,MIN(--'исходный '!AA11,7,IF(WEEKDAY(Z$8)=7,5,7)))),)</f>
        <v>5</v>
      </c>
      <c r="AA11" s="89" t="str">
        <f>IFERROR(IF(OR(WEEKDAY(AA$9)=1,SUMPRODUCT(N(AA$9=праздики))&gt;0),"В",IF(ISERR(--'исходный '!AB11),'исходный '!AB11,MIN(--'исходный '!AB11,7,IF(WEEKDAY(AA$8)=7,5,7)))),)</f>
        <v>В</v>
      </c>
      <c r="AB11" s="89">
        <f>IFERROR(IF(OR(WEEKDAY(AB$9)=1,SUMPRODUCT(N(AB$9=праздики))&gt;0),"В",IF(ISERR(--'исходный '!AC11),'исходный '!AC11,MIN(--'исходный '!AC11,7,IF(WEEKDAY(AB$8)=7,5,7)))),)</f>
        <v>7</v>
      </c>
      <c r="AC11" s="89" t="str">
        <f>IFERROR(IF(OR(WEEKDAY(AC$9)=1,SUMPRODUCT(N(AC$9=праздики))&gt;0),"В",IF(ISERR(--'исходный '!AD11),'исходный '!AD11,MIN(--'исходный '!AD11,7,IF(WEEKDAY(AC$8)=7,5,7)))),)</f>
        <v>Б</v>
      </c>
      <c r="AD11" s="89" t="str">
        <f>IFERROR(IF(OR(WEEKDAY(AD$9)=1,SUMPRODUCT(N(AD$9=праздики))&gt;0),"В",IF(ISERR(--'исходный '!AE11),'исходный '!AE11,MIN(--'исходный '!AE11,7,IF(WEEKDAY(AD$8)=7,5,7)))),)</f>
        <v>Б</v>
      </c>
      <c r="AE11" s="89" t="str">
        <f>IFERROR(IF(OR(WEEKDAY(AE$9)=1,SUMPRODUCT(N(AE$9=праздики))&gt;0),"В",IF(ISERR(--'исходный '!AF11),'исходный '!AF11,MIN(--'исходный '!AF11,7,IF(WEEKDAY(AE$8)=7,5,7)))),)</f>
        <v>Б</v>
      </c>
      <c r="AF11" s="89" t="str">
        <f>IFERROR(IF(OR(WEEKDAY(AF$9)=1,SUMPRODUCT(N(AF$9=праздики))&gt;0),"В",IF(ISERR(--'исходный '!AG11),'исходный '!AG11,MIN(--'исходный '!AG11,7,IF(WEEKDAY(AF$8)=7,5,7)))),)</f>
        <v>Б</v>
      </c>
      <c r="AG11" s="89" t="str">
        <f>IFERROR(IF(OR(WEEKDAY(AG$9)=1,SUMPRODUCT(N(AG$9=праздики))&gt;0),"В",IF(ISERR(--'исходный '!AH11),'исходный '!AH11,MIN(--'исходный '!AH11,7,IF(WEEKDAY(AG$8)=7,5,7)))),)</f>
        <v>П</v>
      </c>
      <c r="AH11" s="21">
        <f>IFERROR(IF(OR(WEEKDAY(AH$9)=1,SUMPRODUCT(N(AH$9=праздики))&gt;0),"В",IF(ISERR(--'исходный '!AI11),'исходный '!AI11,MIN(--'исходный '!AI11,7,IF(WEEKDAY(AH$8)=7,5,7)))),)</f>
        <v>0</v>
      </c>
      <c r="AI11" s="14">
        <f>COUNTIF(D11:AH11,"&gt;0")</f>
        <v>15</v>
      </c>
      <c r="AJ11" s="15">
        <f>COUNTIF(E11:AH11,"К")</f>
        <v>0</v>
      </c>
      <c r="AK11" s="16">
        <f>COUNTIF(E11:AH11,"О")</f>
        <v>0</v>
      </c>
      <c r="AL11" s="17">
        <f>COUNTIFS(E11:AH11,"Б")</f>
        <v>10</v>
      </c>
      <c r="AM11" s="17">
        <f>COUNTIF(E11:AH11,"А")</f>
        <v>0</v>
      </c>
      <c r="AN11" s="16"/>
      <c r="AO11" s="18">
        <f>COUNTIF(E11:AH11,"В")</f>
        <v>4</v>
      </c>
      <c r="AP11" s="19">
        <f>COUNTIF(D11:AK11,"П")</f>
        <v>1</v>
      </c>
      <c r="AQ11" s="15"/>
      <c r="AR11" s="19">
        <f t="shared" ref="AR11:AR19" si="3">SUM(D11:AG11)</f>
        <v>95</v>
      </c>
      <c r="AS11" s="19"/>
      <c r="AT11" s="15"/>
    </row>
    <row r="12" spans="1:47" s="80" customFormat="1" ht="12.75">
      <c r="A12" s="79">
        <f>'исходный '!B12</f>
        <v>3</v>
      </c>
      <c r="B12" s="79">
        <f>'исходный '!C12</f>
        <v>0</v>
      </c>
      <c r="C12" s="79">
        <f>'исходный '!D12</f>
        <v>0</v>
      </c>
      <c r="D12" s="125">
        <f>IFERROR(IF(OR(WEEKDAY(D$9,2)&gt;5,SUMPRODUCT(N(D$9=праздики))&gt;0),"В",IF(ISERR(--'исходный '!E12),'исходный '!E12,MIN(--'исходный '!E12,8))),)</f>
        <v>6</v>
      </c>
      <c r="E12" s="125" t="str">
        <f>IFERROR(IF(OR(WEEKDAY(E$9,2)&gt;5,SUMPRODUCT(N(E$9=праздики))&gt;0),"В",IF(ISERR(--'исходный '!F12),'исходный '!F12,MIN(--'исходный '!F12,8))),)</f>
        <v>В</v>
      </c>
      <c r="F12" s="125" t="str">
        <f>IFERROR(IF(OR(WEEKDAY(F$9,2)&gt;5,SUMPRODUCT(N(F$9=праздики))&gt;0),"В",IF(ISERR(--'исходный '!G12),'исходный '!G12,MIN(--'исходный '!G12,8))),)</f>
        <v>В</v>
      </c>
      <c r="G12" s="125">
        <f>IFERROR(IF(OR(WEEKDAY(G$9,2)&gt;5,SUMPRODUCT(N(G$9=праздики))&gt;0),"В",IF(ISERR(--'исходный '!H12),'исходный '!H12,MIN(--'исходный '!H12,8))),)</f>
        <v>8</v>
      </c>
      <c r="H12" s="125">
        <f>IFERROR(IF(OR(WEEKDAY(H$9,2)&gt;5,SUMPRODUCT(N(H$9=праздики))&gt;0),"В",IF(ISERR(--'исходный '!I12),'исходный '!I12,MIN(--'исходный '!I12,8))),)</f>
        <v>8</v>
      </c>
      <c r="I12" s="125" t="str">
        <f>IFERROR(IF(OR(WEEKDAY(I$9,2)&gt;5,SUMPRODUCT(N(I$9=праздики))&gt;0),"В",IF(ISERR(--'исходный '!J12),'исходный '!J12,MIN(--'исходный '!J12,8))),)</f>
        <v>В</v>
      </c>
      <c r="J12" s="125">
        <f>IFERROR(IF(OR(WEEKDAY(J$9,2)&gt;5,SUMPRODUCT(N(J$9=праздики))&gt;0),"В",IF(ISERR(--'исходный '!K12),'исходный '!K12,MIN(--'исходный '!K12,8))),)</f>
        <v>5</v>
      </c>
      <c r="K12" s="125">
        <f>IFERROR(IF(OR(WEEKDAY(K$9,2)&gt;5,SUMPRODUCT(N(K$9=праздики))&gt;0),"В",IF(ISERR(--'исходный '!L12),'исходный '!L12,MIN(--'исходный '!L12,8))),)</f>
        <v>3</v>
      </c>
      <c r="L12" s="125" t="str">
        <f>IFERROR(IF(OR(WEEKDAY(L$9,2)&gt;5,SUMPRODUCT(N(L$9=праздики))&gt;0),"В",IF(ISERR(--'исходный '!M12),'исходный '!M12,MIN(--'исходный '!M12,8))),)</f>
        <v>В</v>
      </c>
      <c r="M12" s="125" t="str">
        <f>IFERROR(IF(OR(WEEKDAY(M$9,2)&gt;5,SUMPRODUCT(N(M$9=праздики))&gt;0),"В",IF(ISERR(--'исходный '!N12),'исходный '!N12,MIN(--'исходный '!N12,8))),)</f>
        <v>В</v>
      </c>
      <c r="N12" s="125">
        <f>IFERROR(IF(OR(WEEKDAY(N$9,2)&gt;5,SUMPRODUCT(N(N$9=праздики))&gt;0),"В",IF(ISERR(--'исходный '!O12),'исходный '!O12,MIN(--'исходный '!O12,8))),)</f>
        <v>8</v>
      </c>
      <c r="O12" s="125">
        <f>IFERROR(IF(OR(WEEKDAY(O$9,2)&gt;5,SUMPRODUCT(N(O$9=праздики))&gt;0),"В",IF(ISERR(--'исходный '!P12),'исходный '!P12,MIN(--'исходный '!P12,8))),)</f>
        <v>5</v>
      </c>
      <c r="P12" s="125" t="str">
        <f>IFERROR(IF(OR(WEEKDAY(P$9,2)&gt;5,SUMPRODUCT(N(P$9=праздики))&gt;0),"В",IF(ISERR(--'исходный '!Q12),'исходный '!Q12,MIN(--'исходный '!Q12,8))),)</f>
        <v>В</v>
      </c>
      <c r="Q12" s="125">
        <f>IFERROR(IF(OR(WEEKDAY(Q$9,2)&gt;5,SUMPRODUCT(N(Q$9=праздики))&gt;0),"В",IF(ISERR(--'исходный '!R12),'исходный '!R12,MIN(--'исходный '!R12,8))),)</f>
        <v>8</v>
      </c>
      <c r="R12" s="125">
        <f>IFERROR(IF(OR(WEEKDAY(R$9,2)&gt;5,SUMPRODUCT(N(R$9=праздики))&gt;0),"В",IF(ISERR(--'исходный '!S12),'исходный '!S12,MIN(--'исходный '!S12,8))),)</f>
        <v>8</v>
      </c>
      <c r="S12" s="125" t="str">
        <f>IFERROR(IF(OR(WEEKDAY(S$9,2)&gt;5,SUMPRODUCT(N(S$9=праздики))&gt;0),"В",IF(ISERR(--'исходный '!T12),'исходный '!T12,MIN(--'исходный '!T12,8))),)</f>
        <v>В</v>
      </c>
      <c r="T12" s="125" t="str">
        <f>IFERROR(IF(OR(WEEKDAY(T$9,2)&gt;5,SUMPRODUCT(N(T$9=праздики))&gt;0),"В",IF(ISERR(--'исходный '!U12),'исходный '!U12,MIN(--'исходный '!U12,8))),)</f>
        <v>В</v>
      </c>
      <c r="U12" s="125">
        <f>IFERROR(IF(OR(WEEKDAY(U$9,2)&gt;5,SUMPRODUCT(N(U$9=праздики))&gt;0),"В",IF(ISERR(--'исходный '!V12),'исходный '!V12,MIN(--'исходный '!V12,8))),)</f>
        <v>8</v>
      </c>
      <c r="V12" s="125">
        <f>IFERROR(IF(OR(WEEKDAY(V$9,2)&gt;5,SUMPRODUCT(N(V$9=праздики))&gt;0),"В",IF(ISERR(--'исходный '!W12),'исходный '!W12,MIN(--'исходный '!W12,8))),)</f>
        <v>5</v>
      </c>
      <c r="W12" s="125" t="str">
        <f>IFERROR(IF(OR(WEEKDAY(W$9,2)&gt;5,SUMPRODUCT(N(W$9=праздики))&gt;0),"В",IF(ISERR(--'исходный '!X12),'исходный '!X12,MIN(--'исходный '!X12,8))),)</f>
        <v>В</v>
      </c>
      <c r="X12" s="125">
        <f>IFERROR(IF(OR(WEEKDAY(X$9,2)&gt;5,SUMPRODUCT(N(X$9=праздики))&gt;0),"В",IF(ISERR(--'исходный '!Y12),'исходный '!Y12,MIN(--'исходный '!Y12,8))),)</f>
        <v>8</v>
      </c>
      <c r="Y12" s="125">
        <f>IFERROR(IF(OR(WEEKDAY(Y$9,2)&gt;5,SUMPRODUCT(N(Y$9=праздики))&gt;0),"В",IF(ISERR(--'исходный '!Z12),'исходный '!Z12,MIN(--'исходный '!Z12,8))),)</f>
        <v>8</v>
      </c>
      <c r="Z12" s="125" t="str">
        <f>IFERROR(IF(OR(WEEKDAY(Z$9,2)&gt;5,SUMPRODUCT(N(Z$9=праздики))&gt;0),"В",IF(ISERR(--'исходный '!AA12),'исходный '!AA12,MIN(--'исходный '!AA12,8))),)</f>
        <v>В</v>
      </c>
      <c r="AA12" s="125" t="str">
        <f>IFERROR(IF(OR(WEEKDAY(AA$9,2)&gt;5,SUMPRODUCT(N(AA$9=праздики))&gt;0),"В",IF(ISERR(--'исходный '!AB12),'исходный '!AB12,MIN(--'исходный '!AB12,8))),)</f>
        <v>В</v>
      </c>
      <c r="AB12" s="125">
        <f>IFERROR(IF(OR(WEEKDAY(AB$9,2)&gt;5,SUMPRODUCT(N(AB$9=праздики))&gt;0),"В",IF(ISERR(--'исходный '!AC12),'исходный '!AC12,MIN(--'исходный '!AC12,8))),)</f>
        <v>8</v>
      </c>
      <c r="AC12" s="125">
        <f>IFERROR(IF(OR(WEEKDAY(AC$9,2)&gt;5,SUMPRODUCT(N(AC$9=праздики))&gt;0),"В",IF(ISERR(--'исходный '!AD12),'исходный '!AD12,MIN(--'исходный '!AD12,8))),)</f>
        <v>5</v>
      </c>
      <c r="AD12" s="125" t="str">
        <f>IFERROR(IF(OR(WEEKDAY(AD$9,2)&gt;5,SUMPRODUCT(N(AD$9=праздики))&gt;0),"В",IF(ISERR(--'исходный '!AE12),'исходный '!AE12,MIN(--'исходный '!AE12,8))),)</f>
        <v>В</v>
      </c>
      <c r="AE12" s="125">
        <f>IFERROR(IF(OR(WEEKDAY(AE$9,2)&gt;5,SUMPRODUCT(N(AE$9=праздики))&gt;0),"В",IF(ISERR(--'исходный '!AF12),'исходный '!AF12,MIN(--'исходный '!AF12,8))),)</f>
        <v>8</v>
      </c>
      <c r="AF12" s="125">
        <f>IFERROR(IF(OR(WEEKDAY(AF$9,2)&gt;5,SUMPRODUCT(N(AF$9=праздики))&gt;0),"В",IF(ISERR(--'исходный '!AG12),'исходный '!AG12,MIN(--'исходный '!AG12,8))),)</f>
        <v>8</v>
      </c>
      <c r="AG12" s="125" t="str">
        <f>IFERROR(IF(OR(WEEKDAY(AG$9,2)&gt;5,SUMPRODUCT(N(AG$9=праздики))&gt;0),"В",IF(ISERR(--'исходный '!AH12),'исходный '!AH12,MIN(--'исходный '!AH12,8))),)</f>
        <v>В</v>
      </c>
      <c r="AH12" s="21">
        <f>IFERROR(IF(OR(WEEKDAY(AH$9)=1,SUMPRODUCT(N(AH$9=праздики))&gt;0),"В",IF(ISERR(--'исходный '!AI12),'исходный '!AI12,MIN(--'исходный '!AI12,7,IF(WEEKDAY(AH$8)=7,5,7)))),)</f>
        <v>0</v>
      </c>
      <c r="AI12" s="14">
        <f>COUNTIF(D12:AH12,"&gt;0")</f>
        <v>17</v>
      </c>
      <c r="AJ12" s="15">
        <f>COUNTIF(E12:AH12,"К")</f>
        <v>0</v>
      </c>
      <c r="AK12" s="16">
        <f>COUNTIF(E12:AH12,"О")</f>
        <v>0</v>
      </c>
      <c r="AL12" s="17">
        <f>COUNTIFS(E12:AH12,"Б")</f>
        <v>0</v>
      </c>
      <c r="AM12" s="17">
        <f>COUNTIF(E12:AH12,"А")</f>
        <v>0</v>
      </c>
      <c r="AN12" s="16"/>
      <c r="AO12" s="18">
        <f>COUNTIF(E12:AH12,"В")</f>
        <v>13</v>
      </c>
      <c r="AP12" s="19">
        <f>COUNTIF(D12:AK12,"П")</f>
        <v>0</v>
      </c>
      <c r="AQ12" s="15"/>
      <c r="AR12" s="19">
        <f t="shared" si="3"/>
        <v>117</v>
      </c>
      <c r="AS12" s="19"/>
      <c r="AT12" s="15"/>
    </row>
    <row r="13" spans="1:47" ht="12.75">
      <c r="A13" s="6">
        <f>'исходный '!B13</f>
        <v>4</v>
      </c>
      <c r="B13" s="6">
        <f>'исходный '!C13</f>
        <v>0</v>
      </c>
      <c r="C13" s="6">
        <f>'исходный '!D13</f>
        <v>0</v>
      </c>
      <c r="D13" s="125" t="str">
        <f>IFERROR(IF(OR(WEEKDAY(D$9,2)&gt;5,SUMPRODUCT(N(D$9=праздики))&gt;0),"В",IF(ISERR(--'исходный '!E13),'исходный '!E13,MIN(--'исходный '!E13,8))),)</f>
        <v>В</v>
      </c>
      <c r="E13" s="125" t="str">
        <f>IFERROR(IF(OR(WEEKDAY(E$9,2)&gt;5,SUMPRODUCT(N(E$9=праздики))&gt;0),"В",IF(ISERR(--'исходный '!F13),'исходный '!F13,MIN(--'исходный '!F13,8))),)</f>
        <v>В</v>
      </c>
      <c r="F13" s="125" t="str">
        <f>IFERROR(IF(OR(WEEKDAY(F$9,2)&gt;5,SUMPRODUCT(N(F$9=праздики))&gt;0),"В",IF(ISERR(--'исходный '!G13),'исходный '!G13,MIN(--'исходный '!G13,8))),)</f>
        <v>В</v>
      </c>
      <c r="G13" s="125">
        <f>IFERROR(IF(OR(WEEKDAY(G$9,2)&gt;5,SUMPRODUCT(N(G$9=праздики))&gt;0),"В",IF(ISERR(--'исходный '!H13),'исходный '!H13,MIN(--'исходный '!H13,8))),)</f>
        <v>8</v>
      </c>
      <c r="H13" s="125">
        <f>IFERROR(IF(OR(WEEKDAY(H$9,2)&gt;5,SUMPRODUCT(N(H$9=праздики))&gt;0),"В",IF(ISERR(--'исходный '!I13),'исходный '!I13,MIN(--'исходный '!I13,8))),)</f>
        <v>8</v>
      </c>
      <c r="I13" s="125" t="str">
        <f>IFERROR(IF(OR(WEEKDAY(I$9,2)&gt;5,SUMPRODUCT(N(I$9=праздики))&gt;0),"В",IF(ISERR(--'исходный '!J13),'исходный '!J13,MIN(--'исходный '!J13,8))),)</f>
        <v>В</v>
      </c>
      <c r="J13" s="125">
        <f>IFERROR(IF(OR(WEEKDAY(J$9,2)&gt;5,SUMPRODUCT(N(J$9=праздики))&gt;0),"В",IF(ISERR(--'исходный '!K13),'исходный '!K13,MIN(--'исходный '!K13,8))),)</f>
        <v>8</v>
      </c>
      <c r="K13" s="125">
        <f>IFERROR(IF(OR(WEEKDAY(K$9,2)&gt;5,SUMPRODUCT(N(K$9=праздики))&gt;0),"В",IF(ISERR(--'исходный '!L13),'исходный '!L13,MIN(--'исходный '!L13,8))),)</f>
        <v>8</v>
      </c>
      <c r="L13" s="125" t="str">
        <f>IFERROR(IF(OR(WEEKDAY(L$9,2)&gt;5,SUMPRODUCT(N(L$9=праздики))&gt;0),"В",IF(ISERR(--'исходный '!M13),'исходный '!M13,MIN(--'исходный '!M13,8))),)</f>
        <v>В</v>
      </c>
      <c r="M13" s="125" t="str">
        <f>IFERROR(IF(OR(WEEKDAY(M$9,2)&gt;5,SUMPRODUCT(N(M$9=праздики))&gt;0),"В",IF(ISERR(--'исходный '!N13),'исходный '!N13,MIN(--'исходный '!N13,8))),)</f>
        <v>В</v>
      </c>
      <c r="N13" s="125">
        <f>IFERROR(IF(OR(WEEKDAY(N$9,2)&gt;5,SUMPRODUCT(N(N$9=праздики))&gt;0),"В",IF(ISERR(--'исходный '!O13),'исходный '!O13,MIN(--'исходный '!O13,8))),)</f>
        <v>8</v>
      </c>
      <c r="O13" s="125" t="str">
        <f>IFERROR(IF(OR(WEEKDAY(O$9,2)&gt;5,SUMPRODUCT(N(O$9=праздики))&gt;0),"В",IF(ISERR(--'исходный '!P13),'исходный '!P13,MIN(--'исходный '!P13,8))),)</f>
        <v>В</v>
      </c>
      <c r="P13" s="125" t="str">
        <f>IFERROR(IF(OR(WEEKDAY(P$9,2)&gt;5,SUMPRODUCT(N(P$9=праздики))&gt;0),"В",IF(ISERR(--'исходный '!Q13),'исходный '!Q13,MIN(--'исходный '!Q13,8))),)</f>
        <v>В</v>
      </c>
      <c r="Q13" s="125">
        <f>IFERROR(IF(OR(WEEKDAY(Q$9,2)&gt;5,SUMPRODUCT(N(Q$9=праздики))&gt;0),"В",IF(ISERR(--'исходный '!R13),'исходный '!R13,MIN(--'исходный '!R13,8))),)</f>
        <v>8</v>
      </c>
      <c r="R13" s="125">
        <f>IFERROR(IF(OR(WEEKDAY(R$9,2)&gt;5,SUMPRODUCT(N(R$9=праздики))&gt;0),"В",IF(ISERR(--'исходный '!S13),'исходный '!S13,MIN(--'исходный '!S13,8))),)</f>
        <v>8</v>
      </c>
      <c r="S13" s="125" t="str">
        <f>IFERROR(IF(OR(WEEKDAY(S$9,2)&gt;5,SUMPRODUCT(N(S$9=праздики))&gt;0),"В",IF(ISERR(--'исходный '!T13),'исходный '!T13,MIN(--'исходный '!T13,8))),)</f>
        <v>В</v>
      </c>
      <c r="T13" s="125" t="str">
        <f>IFERROR(IF(OR(WEEKDAY(T$9,2)&gt;5,SUMPRODUCT(N(T$9=праздики))&gt;0),"В",IF(ISERR(--'исходный '!U13),'исходный '!U13,MIN(--'исходный '!U13,8))),)</f>
        <v>В</v>
      </c>
      <c r="U13" s="125">
        <f>IFERROR(IF(OR(WEEKDAY(U$9,2)&gt;5,SUMPRODUCT(N(U$9=праздики))&gt;0),"В",IF(ISERR(--'исходный '!V13),'исходный '!V13,MIN(--'исходный '!V13,8))),)</f>
        <v>8</v>
      </c>
      <c r="V13" s="125" t="str">
        <f>IFERROR(IF(OR(WEEKDAY(V$9,2)&gt;5,SUMPRODUCT(N(V$9=праздики))&gt;0),"В",IF(ISERR(--'исходный '!W13),'исходный '!W13,MIN(--'исходный '!W13,8))),)</f>
        <v>В</v>
      </c>
      <c r="W13" s="125" t="str">
        <f>IFERROR(IF(OR(WEEKDAY(W$9,2)&gt;5,SUMPRODUCT(N(W$9=праздики))&gt;0),"В",IF(ISERR(--'исходный '!X13),'исходный '!X13,MIN(--'исходный '!X13,8))),)</f>
        <v>В</v>
      </c>
      <c r="X13" s="125">
        <f>IFERROR(IF(OR(WEEKDAY(X$9,2)&gt;5,SUMPRODUCT(N(X$9=праздики))&gt;0),"В",IF(ISERR(--'исходный '!Y13),'исходный '!Y13,MIN(--'исходный '!Y13,8))),)</f>
        <v>8</v>
      </c>
      <c r="Y13" s="125">
        <f>IFERROR(IF(OR(WEEKDAY(Y$9,2)&gt;5,SUMPRODUCT(N(Y$9=праздики))&gt;0),"В",IF(ISERR(--'исходный '!Z13),'исходный '!Z13,MIN(--'исходный '!Z13,8))),)</f>
        <v>8</v>
      </c>
      <c r="Z13" s="125" t="str">
        <f>IFERROR(IF(OR(WEEKDAY(Z$9,2)&gt;5,SUMPRODUCT(N(Z$9=праздики))&gt;0),"В",IF(ISERR(--'исходный '!AA13),'исходный '!AA13,MIN(--'исходный '!AA13,8))),)</f>
        <v>В</v>
      </c>
      <c r="AA13" s="125" t="str">
        <f>IFERROR(IF(OR(WEEKDAY(AA$9,2)&gt;5,SUMPRODUCT(N(AA$9=праздики))&gt;0),"В",IF(ISERR(--'исходный '!AB13),'исходный '!AB13,MIN(--'исходный '!AB13,8))),)</f>
        <v>В</v>
      </c>
      <c r="AB13" s="125">
        <f>IFERROR(IF(OR(WEEKDAY(AB$9,2)&gt;5,SUMPRODUCT(N(AB$9=праздики))&gt;0),"В",IF(ISERR(--'исходный '!AC13),'исходный '!AC13,MIN(--'исходный '!AC13,8))),)</f>
        <v>8</v>
      </c>
      <c r="AC13" s="125" t="str">
        <f>IFERROR(IF(OR(WEEKDAY(AC$9,2)&gt;5,SUMPRODUCT(N(AC$9=праздики))&gt;0),"В",IF(ISERR(--'исходный '!AD13),'исходный '!AD13,MIN(--'исходный '!AD13,8))),)</f>
        <v>В</v>
      </c>
      <c r="AD13" s="125" t="str">
        <f>IFERROR(IF(OR(WEEKDAY(AD$9,2)&gt;5,SUMPRODUCT(N(AD$9=праздики))&gt;0),"В",IF(ISERR(--'исходный '!AE13),'исходный '!AE13,MIN(--'исходный '!AE13,8))),)</f>
        <v>В</v>
      </c>
      <c r="AE13" s="125">
        <f>IFERROR(IF(OR(WEEKDAY(AE$9,2)&gt;5,SUMPRODUCT(N(AE$9=праздики))&gt;0),"В",IF(ISERR(--'исходный '!AF13),'исходный '!AF13,MIN(--'исходный '!AF13,8))),)</f>
        <v>8</v>
      </c>
      <c r="AF13" s="125">
        <f>IFERROR(IF(OR(WEEKDAY(AF$9,2)&gt;5,SUMPRODUCT(N(AF$9=праздики))&gt;0),"В",IF(ISERR(--'исходный '!AG13),'исходный '!AG13,MIN(--'исходный '!AG13,8))),)</f>
        <v>8</v>
      </c>
      <c r="AG13" s="125" t="str">
        <f>IFERROR(IF(OR(WEEKDAY(AG$9,2)&gt;5,SUMPRODUCT(N(AG$9=праздики))&gt;0),"В",IF(ISERR(--'исходный '!AH13),'исходный '!AH13,MIN(--'исходный '!AH13,8))),)</f>
        <v>В</v>
      </c>
      <c r="AH13" s="21">
        <f>IFERROR(IF(OR(WEEKDAY(AH$9)=1,SUMPRODUCT(N(AH$9=праздики))&gt;0),"В",IF(ISERR(--'исходный '!AI13),'исходный '!AI13,MIN(--'исходный '!AI13,7,IF(WEEKDAY(AH$8)=7,5,7)))),)</f>
        <v>0</v>
      </c>
      <c r="AI13" s="14">
        <f>COUNTIF(D13:AH13,"&gt;0")</f>
        <v>13</v>
      </c>
      <c r="AJ13" s="15">
        <f>COUNTIF(E13:AH13,"К")</f>
        <v>0</v>
      </c>
      <c r="AK13" s="16">
        <f>COUNTIF(E13:AH13,"О")</f>
        <v>0</v>
      </c>
      <c r="AL13" s="17">
        <f>COUNTIFS(E13:AH13,"Б")</f>
        <v>0</v>
      </c>
      <c r="AM13" s="17">
        <f>COUNTIF(E13:AH13,"А")</f>
        <v>0</v>
      </c>
      <c r="AN13" s="16"/>
      <c r="AO13" s="18">
        <f>COUNTIF(E13:AH13,"В")</f>
        <v>16</v>
      </c>
      <c r="AP13" s="19">
        <f>COUNTIF(D13:AK13,"П")</f>
        <v>0</v>
      </c>
      <c r="AQ13" s="15"/>
      <c r="AR13" s="19">
        <f t="shared" si="3"/>
        <v>104</v>
      </c>
      <c r="AS13" s="19"/>
      <c r="AT13" s="15"/>
    </row>
    <row r="14" spans="1:47" ht="12.75">
      <c r="A14" s="6">
        <f>'исходный '!B14</f>
        <v>5</v>
      </c>
      <c r="B14" s="6">
        <f>'исходный '!C14</f>
        <v>0</v>
      </c>
      <c r="C14" s="6">
        <f>'исходный '!D14</f>
        <v>0</v>
      </c>
      <c r="D14" s="125">
        <f>IFERROR(IF(OR(WEEKDAY(D$9)=1,SUMPRODUCT(N(D$9=праздики))&gt;0),"В",IF(ISERR(--'исходный '!E14),'исходный '!E14,MIN(--'исходный '!E14,7,IF(WEEKDAY(D$8)=7,5,7)))),)</f>
        <v>7</v>
      </c>
      <c r="E14" s="125">
        <f>IFERROR(IF(OR(WEEKDAY(E$9)=1,SUMPRODUCT(N(E$9=праздики))&gt;0),"В",IF(ISERR(--'исходный '!F14),'исходный '!F14,MIN(--'исходный '!F14,7,IF(WEEKDAY(E$8)=7,5,7)))),)</f>
        <v>5</v>
      </c>
      <c r="F14" s="125" t="str">
        <f>IFERROR(IF(OR(WEEKDAY(F$9)=1,SUMPRODUCT(N(F$9=праздики))&gt;0),"В",IF(ISERR(--'исходный '!G14),'исходный '!G14,MIN(--'исходный '!G14,7,IF(WEEKDAY(F$8)=7,5,7)))),)</f>
        <v>В</v>
      </c>
      <c r="G14" s="125">
        <f>IFERROR(IF(OR(WEEKDAY(G$9)=1,SUMPRODUCT(N(G$9=праздики))&gt;0),"В",IF(ISERR(--'исходный '!H14),'исходный '!H14,MIN(--'исходный '!H14,7,IF(WEEKDAY(G$8)=7,5,7)))),)</f>
        <v>7</v>
      </c>
      <c r="H14" s="125" t="str">
        <f>IFERROR(IF(OR(WEEKDAY(H$9)=1,SUMPRODUCT(N(H$9=праздики))&gt;0),"В",IF(ISERR(--'исходный '!I14),'исходный '!I14,MIN(--'исходный '!I14,7,IF(WEEKDAY(H$8)=7,5,7)))),)</f>
        <v>о</v>
      </c>
      <c r="I14" s="125" t="str">
        <f>IFERROR(IF(OR(WEEKDAY(I$9)=1,SUMPRODUCT(N(I$9=праздики))&gt;0),"В",IF(ISERR(--'исходный '!J14),'исходный '!J14,MIN(--'исходный '!J14,7,IF(WEEKDAY(I$8)=7,5,7)))),)</f>
        <v>о</v>
      </c>
      <c r="J14" s="125" t="str">
        <f>IFERROR(IF(OR(WEEKDAY(J$9)=1,SUMPRODUCT(N(J$9=праздики))&gt;0),"В",IF(ISERR(--'исходный '!K14),'исходный '!K14,MIN(--'исходный '!K14,7,IF(WEEKDAY(J$8)=7,5,7)))),)</f>
        <v>о</v>
      </c>
      <c r="K14" s="125" t="str">
        <f>IFERROR(IF(OR(WEEKDAY(K$9)=1,SUMPRODUCT(N(K$9=праздики))&gt;0),"В",IF(ISERR(--'исходный '!L14),'исходный '!L14,MIN(--'исходный '!L14,7,IF(WEEKDAY(K$8)=7,5,7)))),)</f>
        <v>о</v>
      </c>
      <c r="L14" s="125" t="str">
        <f>IFERROR(IF(OR(WEEKDAY(L$9)=1,SUMPRODUCT(N(L$9=праздики))&gt;0),"В",IF(ISERR(--'исходный '!M14),'исходный '!M14,MIN(--'исходный '!M14,7,IF(WEEKDAY(L$8)=7,5,7)))),)</f>
        <v>о</v>
      </c>
      <c r="M14" s="125" t="str">
        <f>IFERROR(IF(OR(WEEKDAY(M$9)=1,SUMPRODUCT(N(M$9=праздики))&gt;0),"В",IF(ISERR(--'исходный '!N14),'исходный '!N14,MIN(--'исходный '!N14,7,IF(WEEKDAY(M$8)=7,5,7)))),)</f>
        <v>В</v>
      </c>
      <c r="N14" s="125" t="str">
        <f>IFERROR(IF(OR(WEEKDAY(N$9)=1,SUMPRODUCT(N(N$9=праздики))&gt;0),"В",IF(ISERR(--'исходный '!O14),'исходный '!O14,MIN(--'исходный '!O14,7,IF(WEEKDAY(N$8)=7,5,7)))),)</f>
        <v>о</v>
      </c>
      <c r="O14" s="125" t="str">
        <f>IFERROR(IF(OR(WEEKDAY(O$9)=1,SUMPRODUCT(N(O$9=праздики))&gt;0),"В",IF(ISERR(--'исходный '!P14),'исходный '!P14,MIN(--'исходный '!P14,7,IF(WEEKDAY(O$8)=7,5,7)))),)</f>
        <v>о</v>
      </c>
      <c r="P14" s="125" t="str">
        <f>IFERROR(IF(OR(WEEKDAY(P$9)=1,SUMPRODUCT(N(P$9=праздики))&gt;0),"В",IF(ISERR(--'исходный '!Q14),'исходный '!Q14,MIN(--'исходный '!Q14,7,IF(WEEKDAY(P$8)=7,5,7)))),)</f>
        <v>о</v>
      </c>
      <c r="Q14" s="125" t="str">
        <f>IFERROR(IF(OR(WEEKDAY(Q$9)=1,SUMPRODUCT(N(Q$9=праздики))&gt;0),"В",IF(ISERR(--'исходный '!R14),'исходный '!R14,MIN(--'исходный '!R14,7,IF(WEEKDAY(Q$8)=7,5,7)))),)</f>
        <v>о</v>
      </c>
      <c r="R14" s="125" t="str">
        <f>IFERROR(IF(OR(WEEKDAY(R$9)=1,SUMPRODUCT(N(R$9=праздики))&gt;0),"В",IF(ISERR(--'исходный '!S14),'исходный '!S14,MIN(--'исходный '!S14,7,IF(WEEKDAY(R$8)=7,5,7)))),)</f>
        <v>о</v>
      </c>
      <c r="S14" s="125" t="str">
        <f>IFERROR(IF(OR(WEEKDAY(S$9)=1,SUMPRODUCT(N(S$9=праздики))&gt;0),"В",IF(ISERR(--'исходный '!T14),'исходный '!T14,MIN(--'исходный '!T14,7,IF(WEEKDAY(S$8)=7,5,7)))),)</f>
        <v>о</v>
      </c>
      <c r="T14" s="125" t="str">
        <f>IFERROR(IF(OR(WEEKDAY(T$9)=1,SUMPRODUCT(N(T$9=праздики))&gt;0),"В",IF(ISERR(--'исходный '!U14),'исходный '!U14,MIN(--'исходный '!U14,7,IF(WEEKDAY(T$8)=7,5,7)))),)</f>
        <v>В</v>
      </c>
      <c r="U14" s="125">
        <f>IFERROR(IF(OR(WEEKDAY(U$9)=1,SUMPRODUCT(N(U$9=праздики))&gt;0),"В",IF(ISERR(--'исходный '!V14),'исходный '!V14,MIN(--'исходный '!V14,7,IF(WEEKDAY(U$8)=7,5,7)))),)</f>
        <v>7</v>
      </c>
      <c r="V14" s="125">
        <f>IFERROR(IF(OR(WEEKDAY(V$9)=1,SUMPRODUCT(N(V$9=праздики))&gt;0),"В",IF(ISERR(--'исходный '!W14),'исходный '!W14,MIN(--'исходный '!W14,7,IF(WEEKDAY(V$8)=7,5,7)))),)</f>
        <v>7</v>
      </c>
      <c r="W14" s="125">
        <f>IFERROR(IF(OR(WEEKDAY(W$9)=1,SUMPRODUCT(N(W$9=праздики))&gt;0),"В",IF(ISERR(--'исходный '!X14),'исходный '!X14,MIN(--'исходный '!X14,7,IF(WEEKDAY(W$8)=7,5,7)))),)</f>
        <v>7</v>
      </c>
      <c r="X14" s="125">
        <f>IFERROR(IF(OR(WEEKDAY(X$9)=1,SUMPRODUCT(N(X$9=праздики))&gt;0),"В",IF(ISERR(--'исходный '!Y14),'исходный '!Y14,MIN(--'исходный '!Y14,7,IF(WEEKDAY(X$8)=7,5,7)))),)</f>
        <v>7</v>
      </c>
      <c r="Y14" s="125">
        <f>IFERROR(IF(OR(WEEKDAY(Y$9)=1,SUMPRODUCT(N(Y$9=праздики))&gt;0),"В",IF(ISERR(--'исходный '!Z14),'исходный '!Z14,MIN(--'исходный '!Z14,7,IF(WEEKDAY(Y$8)=7,5,7)))),)</f>
        <v>7</v>
      </c>
      <c r="Z14" s="90">
        <f>IFERROR(IF(OR(WEEKDAY(Z$9)=1,SUMPRODUCT(N(Z$9=праздики))&gt;0),"В",IF(ISERR(--'исходный '!AA14),'исходный '!AA14,MIN(--'исходный '!AA14,7,IF(WEEKDAY(Z$8)=7,5,7)))),)</f>
        <v>5</v>
      </c>
      <c r="AA14" s="89" t="str">
        <f>IFERROR(IF(OR(WEEKDAY(AA$9)=1,SUMPRODUCT(N(AA$9=праздики))&gt;0),"В",IF(ISERR(--'исходный '!AB14),'исходный '!AB14,MIN(--'исходный '!AB14,7,IF(WEEKDAY(AA$8)=7,5,7)))),)</f>
        <v>В</v>
      </c>
      <c r="AB14" s="89">
        <f>IFERROR(IF(OR(WEEKDAY(AB$9)=1,SUMPRODUCT(N(AB$9=праздики))&gt;0),"В",IF(ISERR(--'исходный '!AC14),'исходный '!AC14,MIN(--'исходный '!AC14,7,IF(WEEKDAY(AB$8)=7,5,7)))),)</f>
        <v>7</v>
      </c>
      <c r="AC14" s="89">
        <f>IFERROR(IF(OR(WEEKDAY(AC$9)=1,SUMPRODUCT(N(AC$9=праздики))&gt;0),"В",IF(ISERR(--'исходный '!AD14),'исходный '!AD14,MIN(--'исходный '!AD14,7,IF(WEEKDAY(AC$8)=7,5,7)))),)</f>
        <v>7</v>
      </c>
      <c r="AD14" s="89">
        <f>IFERROR(IF(OR(WEEKDAY(AD$9)=1,SUMPRODUCT(N(AD$9=праздики))&gt;0),"В",IF(ISERR(--'исходный '!AE14),'исходный '!AE14,MIN(--'исходный '!AE14,7,IF(WEEKDAY(AD$8)=7,5,7)))),)</f>
        <v>5</v>
      </c>
      <c r="AE14" s="89">
        <f>IFERROR(IF(OR(WEEKDAY(AE$9)=1,SUMPRODUCT(N(AE$9=праздики))&gt;0),"В",IF(ISERR(--'исходный '!AF14),'исходный '!AF14,MIN(--'исходный '!AF14,7,IF(WEEKDAY(AE$8)=7,5,7)))),)</f>
        <v>7</v>
      </c>
      <c r="AF14" s="89">
        <f>IFERROR(IF(OR(WEEKDAY(AF$9)=1,SUMPRODUCT(N(AF$9=праздики))&gt;0),"В",IF(ISERR(--'исходный '!AG14),'исходный '!AG14,MIN(--'исходный '!AG14,7,IF(WEEKDAY(AF$8)=7,5,7)))),)</f>
        <v>6</v>
      </c>
      <c r="AG14" s="89">
        <f>IFERROR(IF(OR(WEEKDAY(AG$9)=1,SUMPRODUCT(N(AG$9=праздики))&gt;0),"В",IF(ISERR(--'исходный '!AH14),'исходный '!AH14,MIN(--'исходный '!AH14,7,IF(WEEKDAY(AG$8)=7,5,7)))),)</f>
        <v>5</v>
      </c>
      <c r="AH14" s="21">
        <f>IFERROR(IF(OR(WEEKDAY(AH$9)=1,SUMPRODUCT(N(AH$9=праздики))&gt;0),"В",IF(ISERR(--'исходный '!AI14),'исходный '!AI14,MIN(--'исходный '!AI14,7,IF(WEEKDAY(AH$8)=7,5,7)))),)</f>
        <v>0</v>
      </c>
      <c r="AI14" s="14">
        <f t="shared" ref="AI14:AI19" si="4">COUNTIF(D14:AH14,"&gt;0")</f>
        <v>15</v>
      </c>
      <c r="AJ14" s="15">
        <f t="shared" ref="AJ14:AJ19" si="5">COUNTIF(E14:AH14,"К")</f>
        <v>0</v>
      </c>
      <c r="AK14" s="16">
        <f t="shared" ref="AK14:AK19" si="6">COUNTIF(E14:AH14,"О")</f>
        <v>11</v>
      </c>
      <c r="AL14" s="17">
        <f t="shared" ref="AL14:AL19" si="7">COUNTIFS(E14:AH14,"Б")</f>
        <v>0</v>
      </c>
      <c r="AM14" s="17">
        <f t="shared" ref="AM14:AM19" si="8">COUNTIF(E14:AH14,"А")</f>
        <v>0</v>
      </c>
      <c r="AN14" s="16"/>
      <c r="AO14" s="18">
        <f t="shared" ref="AO14:AO19" si="9">COUNTIF(E14:AH14,"В")</f>
        <v>4</v>
      </c>
      <c r="AP14" s="19">
        <f t="shared" ref="AP14:AP19" si="10">COUNTIF(D14:AK14,"П")</f>
        <v>0</v>
      </c>
      <c r="AQ14" s="15"/>
      <c r="AR14" s="19">
        <f t="shared" si="3"/>
        <v>96</v>
      </c>
      <c r="AS14" s="19"/>
      <c r="AT14" s="7"/>
    </row>
    <row r="15" spans="1:47" ht="12.75">
      <c r="A15" s="6">
        <f>'исходный '!B15</f>
        <v>6</v>
      </c>
      <c r="B15" s="6">
        <f>'исходный '!C15</f>
        <v>0</v>
      </c>
      <c r="C15" s="6">
        <f>'исходный '!D15</f>
        <v>0</v>
      </c>
      <c r="D15" s="125">
        <f>IFERROR(IF(OR(WEEKDAY(D$9)=1,SUMPRODUCT(N(D$9=праздики))&gt;0),"В",IF(ISERR(--'исходный '!E15),'исходный '!E15,MIN(--'исходный '!E15,7,IF(WEEKDAY(D$8)=7,5,7)))),)</f>
        <v>7</v>
      </c>
      <c r="E15" s="125">
        <f>IFERROR(IF(OR(WEEKDAY(E$9)=1,SUMPRODUCT(N(E$9=праздики))&gt;0),"В",IF(ISERR(--'исходный '!F15),'исходный '!F15,MIN(--'исходный '!F15,7,IF(WEEKDAY(E$8)=7,5,7)))),)</f>
        <v>5</v>
      </c>
      <c r="F15" s="125" t="str">
        <f>IFERROR(IF(OR(WEEKDAY(F$9)=1,SUMPRODUCT(N(F$9=праздики))&gt;0),"В",IF(ISERR(--'исходный '!G15),'исходный '!G15,MIN(--'исходный '!G15,7,IF(WEEKDAY(F$8)=7,5,7)))),)</f>
        <v>В</v>
      </c>
      <c r="G15" s="125">
        <f>IFERROR(IF(OR(WEEKDAY(G$9)=1,SUMPRODUCT(N(G$9=праздики))&gt;0),"В",IF(ISERR(--'исходный '!H15),'исходный '!H15,MIN(--'исходный '!H15,7,IF(WEEKDAY(G$8)=7,5,7)))),)</f>
        <v>7</v>
      </c>
      <c r="H15" s="125">
        <f>IFERROR(IF(OR(WEEKDAY(H$9)=1,SUMPRODUCT(N(H$9=праздики))&gt;0),"В",IF(ISERR(--'исходный '!I15),'исходный '!I15,MIN(--'исходный '!I15,7,IF(WEEKDAY(H$8)=7,5,7)))),)</f>
        <v>7</v>
      </c>
      <c r="I15" s="125">
        <f>IFERROR(IF(OR(WEEKDAY(I$9)=1,SUMPRODUCT(N(I$9=праздики))&gt;0),"В",IF(ISERR(--'исходный '!J15),'исходный '!J15,MIN(--'исходный '!J15,7,IF(WEEKDAY(I$8)=7,5,7)))),)</f>
        <v>7</v>
      </c>
      <c r="J15" s="125">
        <f>IFERROR(IF(OR(WEEKDAY(J$9)=1,SUMPRODUCT(N(J$9=праздики))&gt;0),"В",IF(ISERR(--'исходный '!K15),'исходный '!K15,MIN(--'исходный '!K15,7,IF(WEEKDAY(J$8)=7,5,7)))),)</f>
        <v>7</v>
      </c>
      <c r="K15" s="125">
        <f>IFERROR(IF(OR(WEEKDAY(K$9)=1,SUMPRODUCT(N(K$9=праздики))&gt;0),"В",IF(ISERR(--'исходный '!L15),'исходный '!L15,MIN(--'исходный '!L15,7,IF(WEEKDAY(K$8)=7,5,7)))),)</f>
        <v>7</v>
      </c>
      <c r="L15" s="126">
        <f>IFERROR(IF(OR(WEEKDAY(L$9)=1,SUMPRODUCT(N(L$9=праздики))&gt;0),"В",IF(ISERR(--'исходный '!M15),'исходный '!M15,MIN(--'исходный '!M15,7,IF(WEEKDAY(L$8)=7,5,7)))),)</f>
        <v>5</v>
      </c>
      <c r="M15" s="125" t="str">
        <f>IFERROR(IF(OR(WEEKDAY(M$9)=1,SUMPRODUCT(N(M$9=праздики))&gt;0),"В",IF(ISERR(--'исходный '!N15),'исходный '!N15,MIN(--'исходный '!N15,7,IF(WEEKDAY(M$8)=7,5,7)))),)</f>
        <v>В</v>
      </c>
      <c r="N15" s="125">
        <f>IFERROR(IF(OR(WEEKDAY(N$9)=1,SUMPRODUCT(N(N$9=праздики))&gt;0),"В",IF(ISERR(--'исходный '!O15),'исходный '!O15,MIN(--'исходный '!O15,7,IF(WEEKDAY(N$8)=7,5,7)))),)</f>
        <v>7</v>
      </c>
      <c r="O15" s="125">
        <f>IFERROR(IF(OR(WEEKDAY(O$9)=1,SUMPRODUCT(N(O$9=праздики))&gt;0),"В",IF(ISERR(--'исходный '!P15),'исходный '!P15,MIN(--'исходный '!P15,7,IF(WEEKDAY(O$8)=7,5,7)))),)</f>
        <v>7</v>
      </c>
      <c r="P15" s="125">
        <f>IFERROR(IF(OR(WEEKDAY(P$9)=1,SUMPRODUCT(N(P$9=праздики))&gt;0),"В",IF(ISERR(--'исходный '!Q15),'исходный '!Q15,MIN(--'исходный '!Q15,7,IF(WEEKDAY(P$8)=7,5,7)))),)</f>
        <v>7</v>
      </c>
      <c r="Q15" s="125">
        <f>IFERROR(IF(OR(WEEKDAY(Q$9)=1,SUMPRODUCT(N(Q$9=праздики))&gt;0),"В",IF(ISERR(--'исходный '!R15),'исходный '!R15,MIN(--'исходный '!R15,7,IF(WEEKDAY(Q$8)=7,5,7)))),)</f>
        <v>7</v>
      </c>
      <c r="R15" s="125">
        <f>IFERROR(IF(OR(WEEKDAY(R$9)=1,SUMPRODUCT(N(R$9=праздики))&gt;0),"В",IF(ISERR(--'исходный '!S15),'исходный '!S15,MIN(--'исходный '!S15,7,IF(WEEKDAY(R$8)=7,5,7)))),)</f>
        <v>7</v>
      </c>
      <c r="S15" s="126">
        <f>IFERROR(IF(OR(WEEKDAY(S$9)=1,SUMPRODUCT(N(S$9=праздики))&gt;0),"В",IF(ISERR(--'исходный '!T15),'исходный '!T15,MIN(--'исходный '!T15,7,IF(WEEKDAY(S$8)=7,5,7)))),)</f>
        <v>5</v>
      </c>
      <c r="T15" s="125" t="str">
        <f>IFERROR(IF(OR(WEEKDAY(T$9)=1,SUMPRODUCT(N(T$9=праздики))&gt;0),"В",IF(ISERR(--'исходный '!U15),'исходный '!U15,MIN(--'исходный '!U15,7,IF(WEEKDAY(T$8)=7,5,7)))),)</f>
        <v>В</v>
      </c>
      <c r="U15" s="125">
        <f>IFERROR(IF(OR(WEEKDAY(U$9)=1,SUMPRODUCT(N(U$9=праздики))&gt;0),"В",IF(ISERR(--'исходный '!V15),'исходный '!V15,MIN(--'исходный '!V15,7,IF(WEEKDAY(U$8)=7,5,7)))),)</f>
        <v>7</v>
      </c>
      <c r="V15" s="125">
        <f>IFERROR(IF(OR(WEEKDAY(V$9)=1,SUMPRODUCT(N(V$9=праздики))&gt;0),"В",IF(ISERR(--'исходный '!W15),'исходный '!W15,MIN(--'исходный '!W15,7,IF(WEEKDAY(V$8)=7,5,7)))),)</f>
        <v>7</v>
      </c>
      <c r="W15" s="125">
        <f>IFERROR(IF(OR(WEEKDAY(W$9)=1,SUMPRODUCT(N(W$9=праздики))&gt;0),"В",IF(ISERR(--'исходный '!X15),'исходный '!X15,MIN(--'исходный '!X15,7,IF(WEEKDAY(W$8)=7,5,7)))),)</f>
        <v>7</v>
      </c>
      <c r="X15" s="125">
        <f>IFERROR(IF(OR(WEEKDAY(X$9)=1,SUMPRODUCT(N(X$9=праздики))&gt;0),"В",IF(ISERR(--'исходный '!Y15),'исходный '!Y15,MIN(--'исходный '!Y15,7,IF(WEEKDAY(X$8)=7,5,7)))),)</f>
        <v>7</v>
      </c>
      <c r="Y15" s="125">
        <f>IFERROR(IF(OR(WEEKDAY(Y$9)=1,SUMPRODUCT(N(Y$9=праздики))&gt;0),"В",IF(ISERR(--'исходный '!Z15),'исходный '!Z15,MIN(--'исходный '!Z15,7,IF(WEEKDAY(Y$8)=7,5,7)))),)</f>
        <v>7</v>
      </c>
      <c r="Z15" s="90">
        <f>IFERROR(IF(OR(WEEKDAY(Z$9)=1,SUMPRODUCT(N(Z$9=праздики))&gt;0),"В",IF(ISERR(--'исходный '!AA15),'исходный '!AA15,MIN(--'исходный '!AA15,7,IF(WEEKDAY(Z$8)=7,5,7)))),)</f>
        <v>5</v>
      </c>
      <c r="AA15" s="89" t="str">
        <f>IFERROR(IF(OR(WEEKDAY(AA$9)=1,SUMPRODUCT(N(AA$9=праздики))&gt;0),"В",IF(ISERR(--'исходный '!AB15),'исходный '!AB15,MIN(--'исходный '!AB15,7,IF(WEEKDAY(AA$8)=7,5,7)))),)</f>
        <v>В</v>
      </c>
      <c r="AB15" s="89">
        <f>IFERROR(IF(OR(WEEKDAY(AB$9)=1,SUMPRODUCT(N(AB$9=праздики))&gt;0),"В",IF(ISERR(--'исходный '!AC15),'исходный '!AC15,MIN(--'исходный '!AC15,7,IF(WEEKDAY(AB$8)=7,5,7)))),)</f>
        <v>7</v>
      </c>
      <c r="AC15" s="89">
        <f>IFERROR(IF(OR(WEEKDAY(AC$9)=1,SUMPRODUCT(N(AC$9=праздики))&gt;0),"В",IF(ISERR(--'исходный '!AD15),'исходный '!AD15,MIN(--'исходный '!AD15,7,IF(WEEKDAY(AC$8)=7,5,7)))),)</f>
        <v>7</v>
      </c>
      <c r="AD15" s="89">
        <f>IFERROR(IF(OR(WEEKDAY(AD$9)=1,SUMPRODUCT(N(AD$9=праздики))&gt;0),"В",IF(ISERR(--'исходный '!AE15),'исходный '!AE15,MIN(--'исходный '!AE15,7,IF(WEEKDAY(AD$8)=7,5,7)))),)</f>
        <v>7</v>
      </c>
      <c r="AE15" s="89">
        <f>IFERROR(IF(OR(WEEKDAY(AE$9)=1,SUMPRODUCT(N(AE$9=праздики))&gt;0),"В",IF(ISERR(--'исходный '!AF15),'исходный '!AF15,MIN(--'исходный '!AF15,7,IF(WEEKDAY(AE$8)=7,5,7)))),)</f>
        <v>7</v>
      </c>
      <c r="AF15" s="89">
        <f>IFERROR(IF(OR(WEEKDAY(AF$9)=1,SUMPRODUCT(N(AF$9=праздики))&gt;0),"В",IF(ISERR(--'исходный '!AG15),'исходный '!AG15,MIN(--'исходный '!AG15,7,IF(WEEKDAY(AF$8)=7,5,7)))),)</f>
        <v>7</v>
      </c>
      <c r="AG15" s="89">
        <f>IFERROR(IF(OR(WEEKDAY(AG$9)=1,SUMPRODUCT(N(AG$9=праздики))&gt;0),"В",IF(ISERR(--'исходный '!AH15),'исходный '!AH15,MIN(--'исходный '!AH15,7,IF(WEEKDAY(AG$8)=7,5,7)))),)</f>
        <v>5</v>
      </c>
      <c r="AH15" s="21">
        <f>IFERROR(IF(OR(WEEKDAY(AH$9)=1,SUMPRODUCT(N(AH$9=праздики))&gt;0),"В",IF(ISERR(--'исходный '!AI15),'исходный '!AI15,MIN(--'исходный '!AI15,7,IF(WEEKDAY(AH$8)=7,5,7)))),)</f>
        <v>0</v>
      </c>
      <c r="AI15" s="14">
        <f t="shared" si="4"/>
        <v>26</v>
      </c>
      <c r="AJ15" s="15">
        <f t="shared" si="5"/>
        <v>0</v>
      </c>
      <c r="AK15" s="16">
        <f t="shared" si="6"/>
        <v>0</v>
      </c>
      <c r="AL15" s="17">
        <f t="shared" si="7"/>
        <v>0</v>
      </c>
      <c r="AM15" s="17">
        <f t="shared" si="8"/>
        <v>0</v>
      </c>
      <c r="AN15" s="16"/>
      <c r="AO15" s="18">
        <f t="shared" si="9"/>
        <v>4</v>
      </c>
      <c r="AP15" s="19">
        <f t="shared" si="10"/>
        <v>0</v>
      </c>
      <c r="AQ15" s="15"/>
      <c r="AR15" s="19">
        <f t="shared" si="3"/>
        <v>172</v>
      </c>
      <c r="AS15" s="19"/>
      <c r="AT15" s="7"/>
    </row>
    <row r="16" spans="1:47" ht="12.75">
      <c r="A16" s="6">
        <f>'исходный '!B16</f>
        <v>7</v>
      </c>
      <c r="B16" s="6">
        <f>'исходный '!C16</f>
        <v>0</v>
      </c>
      <c r="C16" s="6">
        <f>'исходный '!D16</f>
        <v>0</v>
      </c>
      <c r="D16" s="125">
        <f>IFERROR(IF(OR(WEEKDAY(D$9)=1,SUMPRODUCT(N(D$9=праздики))&gt;0),"В",IF(ISERR(--'исходный '!E16),'исходный '!E16,MIN(--'исходный '!E16,7,IF(WEEKDAY(D$8)=7,5,7)))),)</f>
        <v>7</v>
      </c>
      <c r="E16" s="125">
        <f>IFERROR(IF(OR(WEEKDAY(E$9)=1,SUMPRODUCT(N(E$9=праздики))&gt;0),"В",IF(ISERR(--'исходный '!F16),'исходный '!F16,MIN(--'исходный '!F16,7,IF(WEEKDAY(E$8)=7,5,7)))),)</f>
        <v>5</v>
      </c>
      <c r="F16" s="125" t="str">
        <f>IFERROR(IF(OR(WEEKDAY(F$9)=1,SUMPRODUCT(N(F$9=праздики))&gt;0),"В",IF(ISERR(--'исходный '!G16),'исходный '!G16,MIN(--'исходный '!G16,7,IF(WEEKDAY(F$8)=7,5,7)))),)</f>
        <v>В</v>
      </c>
      <c r="G16" s="125">
        <f>IFERROR(IF(OR(WEEKDAY(G$9)=1,SUMPRODUCT(N(G$9=праздики))&gt;0),"В",IF(ISERR(--'исходный '!H16),'исходный '!H16,MIN(--'исходный '!H16,7,IF(WEEKDAY(G$8)=7,5,7)))),)</f>
        <v>7</v>
      </c>
      <c r="H16" s="125">
        <f>IFERROR(IF(OR(WEEKDAY(H$9)=1,SUMPRODUCT(N(H$9=праздики))&gt;0),"В",IF(ISERR(--'исходный '!I16),'исходный '!I16,MIN(--'исходный '!I16,7,IF(WEEKDAY(H$8)=7,5,7)))),)</f>
        <v>7</v>
      </c>
      <c r="I16" s="125">
        <f>IFERROR(IF(OR(WEEKDAY(I$9)=1,SUMPRODUCT(N(I$9=праздики))&gt;0),"В",IF(ISERR(--'исходный '!J16),'исходный '!J16,MIN(--'исходный '!J16,7,IF(WEEKDAY(I$8)=7,5,7)))),)</f>
        <v>7</v>
      </c>
      <c r="J16" s="125">
        <f>IFERROR(IF(OR(WEEKDAY(J$9)=1,SUMPRODUCT(N(J$9=праздики))&gt;0),"В",IF(ISERR(--'исходный '!K16),'исходный '!K16,MIN(--'исходный '!K16,7,IF(WEEKDAY(J$8)=7,5,7)))),)</f>
        <v>7</v>
      </c>
      <c r="K16" s="125">
        <f>IFERROR(IF(OR(WEEKDAY(K$9)=1,SUMPRODUCT(N(K$9=праздики))&gt;0),"В",IF(ISERR(--'исходный '!L16),'исходный '!L16,MIN(--'исходный '!L16,7,IF(WEEKDAY(K$8)=7,5,7)))),)</f>
        <v>7</v>
      </c>
      <c r="L16" s="126">
        <f>IFERROR(IF(OR(WEEKDAY(L$9)=1,SUMPRODUCT(N(L$9=праздики))&gt;0),"В",IF(ISERR(--'исходный '!M16),'исходный '!M16,MIN(--'исходный '!M16,7,IF(WEEKDAY(L$8)=7,5,7)))),)</f>
        <v>5</v>
      </c>
      <c r="M16" s="125" t="str">
        <f>IFERROR(IF(OR(WEEKDAY(M$9)=1,SUMPRODUCT(N(M$9=праздики))&gt;0),"В",IF(ISERR(--'исходный '!N16),'исходный '!N16,MIN(--'исходный '!N16,7,IF(WEEKDAY(M$8)=7,5,7)))),)</f>
        <v>В</v>
      </c>
      <c r="N16" s="125">
        <f>IFERROR(IF(OR(WEEKDAY(N$9)=1,SUMPRODUCT(N(N$9=праздики))&gt;0),"В",IF(ISERR(--'исходный '!O16),'исходный '!O16,MIN(--'исходный '!O16,7,IF(WEEKDAY(N$8)=7,5,7)))),)</f>
        <v>7</v>
      </c>
      <c r="O16" s="125">
        <f>IFERROR(IF(OR(WEEKDAY(O$9)=1,SUMPRODUCT(N(O$9=праздики))&gt;0),"В",IF(ISERR(--'исходный '!P16),'исходный '!P16,MIN(--'исходный '!P16,7,IF(WEEKDAY(O$8)=7,5,7)))),)</f>
        <v>7</v>
      </c>
      <c r="P16" s="125">
        <f>IFERROR(IF(OR(WEEKDAY(P$9)=1,SUMPRODUCT(N(P$9=праздики))&gt;0),"В",IF(ISERR(--'исходный '!Q16),'исходный '!Q16,MIN(--'исходный '!Q16,7,IF(WEEKDAY(P$8)=7,5,7)))),)</f>
        <v>7</v>
      </c>
      <c r="Q16" s="125">
        <f>IFERROR(IF(OR(WEEKDAY(Q$9)=1,SUMPRODUCT(N(Q$9=праздики))&gt;0),"В",IF(ISERR(--'исходный '!R16),'исходный '!R16,MIN(--'исходный '!R16,7,IF(WEEKDAY(Q$8)=7,5,7)))),)</f>
        <v>7</v>
      </c>
      <c r="R16" s="125">
        <f>IFERROR(IF(OR(WEEKDAY(R$9)=1,SUMPRODUCT(N(R$9=праздики))&gt;0),"В",IF(ISERR(--'исходный '!S16),'исходный '!S16,MIN(--'исходный '!S16,7,IF(WEEKDAY(R$8)=7,5,7)))),)</f>
        <v>7</v>
      </c>
      <c r="S16" s="126">
        <f>IFERROR(IF(OR(WEEKDAY(S$9)=1,SUMPRODUCT(N(S$9=праздики))&gt;0),"В",IF(ISERR(--'исходный '!T16),'исходный '!T16,MIN(--'исходный '!T16,7,IF(WEEKDAY(S$8)=7,5,7)))),)</f>
        <v>5</v>
      </c>
      <c r="T16" s="125" t="str">
        <f>IFERROR(IF(OR(WEEKDAY(T$9)=1,SUMPRODUCT(N(T$9=праздики))&gt;0),"В",IF(ISERR(--'исходный '!U16),'исходный '!U16,MIN(--'исходный '!U16,7,IF(WEEKDAY(T$8)=7,5,7)))),)</f>
        <v>В</v>
      </c>
      <c r="U16" s="125">
        <f>IFERROR(IF(OR(WEEKDAY(U$9)=1,SUMPRODUCT(N(U$9=праздики))&gt;0),"В",IF(ISERR(--'исходный '!V16),'исходный '!V16,MIN(--'исходный '!V16,7,IF(WEEKDAY(U$8)=7,5,7)))),)</f>
        <v>7</v>
      </c>
      <c r="V16" s="125">
        <f>IFERROR(IF(OR(WEEKDAY(V$9)=1,SUMPRODUCT(N(V$9=праздики))&gt;0),"В",IF(ISERR(--'исходный '!W16),'исходный '!W16,MIN(--'исходный '!W16,7,IF(WEEKDAY(V$8)=7,5,7)))),)</f>
        <v>7</v>
      </c>
      <c r="W16" s="125">
        <f>IFERROR(IF(OR(WEEKDAY(W$9)=1,SUMPRODUCT(N(W$9=праздики))&gt;0),"В",IF(ISERR(--'исходный '!X16),'исходный '!X16,MIN(--'исходный '!X16,7,IF(WEEKDAY(W$8)=7,5,7)))),)</f>
        <v>7</v>
      </c>
      <c r="X16" s="125">
        <f>IFERROR(IF(OR(WEEKDAY(X$9)=1,SUMPRODUCT(N(X$9=праздики))&gt;0),"В",IF(ISERR(--'исходный '!Y16),'исходный '!Y16,MIN(--'исходный '!Y16,7,IF(WEEKDAY(X$8)=7,5,7)))),)</f>
        <v>7</v>
      </c>
      <c r="Y16" s="125">
        <f>IFERROR(IF(OR(WEEKDAY(Y$9)=1,SUMPRODUCT(N(Y$9=праздики))&gt;0),"В",IF(ISERR(--'исходный '!Z16),'исходный '!Z16,MIN(--'исходный '!Z16,7,IF(WEEKDAY(Y$8)=7,5,7)))),)</f>
        <v>7</v>
      </c>
      <c r="Z16" s="90">
        <f>IFERROR(IF(OR(WEEKDAY(Z$9)=1,SUMPRODUCT(N(Z$9=праздики))&gt;0),"В",IF(ISERR(--'исходный '!AA16),'исходный '!AA16,MIN(--'исходный '!AA16,7,IF(WEEKDAY(Z$8)=7,5,7)))),)</f>
        <v>5</v>
      </c>
      <c r="AA16" s="89" t="str">
        <f>IFERROR(IF(OR(WEEKDAY(AA$9)=1,SUMPRODUCT(N(AA$9=праздики))&gt;0),"В",IF(ISERR(--'исходный '!AB16),'исходный '!AB16,MIN(--'исходный '!AB16,7,IF(WEEKDAY(AA$8)=7,5,7)))),)</f>
        <v>В</v>
      </c>
      <c r="AB16" s="89">
        <f>IFERROR(IF(OR(WEEKDAY(AB$9)=1,SUMPRODUCT(N(AB$9=праздики))&gt;0),"В",IF(ISERR(--'исходный '!AC16),'исходный '!AC16,MIN(--'исходный '!AC16,7,IF(WEEKDAY(AB$8)=7,5,7)))),)</f>
        <v>7</v>
      </c>
      <c r="AC16" s="89">
        <f>IFERROR(IF(OR(WEEKDAY(AC$9)=1,SUMPRODUCT(N(AC$9=праздики))&gt;0),"В",IF(ISERR(--'исходный '!AD16),'исходный '!AD16,MIN(--'исходный '!AD16,7,IF(WEEKDAY(AC$8)=7,5,7)))),)</f>
        <v>7</v>
      </c>
      <c r="AD16" s="89">
        <f>IFERROR(IF(OR(WEEKDAY(AD$9)=1,SUMPRODUCT(N(AD$9=праздики))&gt;0),"В",IF(ISERR(--'исходный '!AE16),'исходный '!AE16,MIN(--'исходный '!AE16,7,IF(WEEKDAY(AD$8)=7,5,7)))),)</f>
        <v>7</v>
      </c>
      <c r="AE16" s="89">
        <f>IFERROR(IF(OR(WEEKDAY(AE$9)=1,SUMPRODUCT(N(AE$9=праздики))&gt;0),"В",IF(ISERR(--'исходный '!AF16),'исходный '!AF16,MIN(--'исходный '!AF16,7,IF(WEEKDAY(AE$8)=7,5,7)))),)</f>
        <v>7</v>
      </c>
      <c r="AF16" s="89">
        <f>IFERROR(IF(OR(WEEKDAY(AF$9)=1,SUMPRODUCT(N(AF$9=праздики))&gt;0),"В",IF(ISERR(--'исходный '!AG16),'исходный '!AG16,MIN(--'исходный '!AG16,7,IF(WEEKDAY(AF$8)=7,5,7)))),)</f>
        <v>5</v>
      </c>
      <c r="AG16" s="89">
        <f>IFERROR(IF(OR(WEEKDAY(AG$9)=1,SUMPRODUCT(N(AG$9=праздики))&gt;0),"В",IF(ISERR(--'исходный '!AH16),'исходный '!AH16,MIN(--'исходный '!AH16,7,IF(WEEKDAY(AG$8)=7,5,7)))),)</f>
        <v>5</v>
      </c>
      <c r="AH16" s="21">
        <f>IFERROR(IF(OR(WEEKDAY(AH$9)=1,SUMPRODUCT(N(AH$9=праздики))&gt;0),"В",IF(ISERR(--'исходный '!AI16),'исходный '!AI16,MIN(--'исходный '!AI16,7,IF(WEEKDAY(AH$8)=7,5,7)))),)</f>
        <v>0</v>
      </c>
      <c r="AI16" s="14">
        <f t="shared" si="4"/>
        <v>26</v>
      </c>
      <c r="AJ16" s="15">
        <f t="shared" si="5"/>
        <v>0</v>
      </c>
      <c r="AK16" s="16">
        <f t="shared" si="6"/>
        <v>0</v>
      </c>
      <c r="AL16" s="17">
        <f t="shared" si="7"/>
        <v>0</v>
      </c>
      <c r="AM16" s="17">
        <f t="shared" si="8"/>
        <v>0</v>
      </c>
      <c r="AN16" s="16"/>
      <c r="AO16" s="18">
        <f t="shared" si="9"/>
        <v>4</v>
      </c>
      <c r="AP16" s="19">
        <f t="shared" si="10"/>
        <v>0</v>
      </c>
      <c r="AQ16" s="15"/>
      <c r="AR16" s="19">
        <f t="shared" si="3"/>
        <v>170</v>
      </c>
      <c r="AS16" s="19"/>
      <c r="AT16" s="7"/>
    </row>
    <row r="17" spans="1:46" ht="12.75">
      <c r="A17" s="6">
        <f>'исходный '!B17</f>
        <v>8</v>
      </c>
      <c r="B17" s="6">
        <f>'исходный '!C17</f>
        <v>0</v>
      </c>
      <c r="C17" s="6">
        <f>'исходный '!D17</f>
        <v>0</v>
      </c>
      <c r="D17" s="125" t="str">
        <f>IFERROR(IF(OR(WEEKDAY(D$9)=1,SUMPRODUCT(N(D$9=праздики))&gt;0),"В",IF(ISERR(--'исходный '!E17),'исходный '!E17,MIN(--'исходный '!E17,7,IF(WEEKDAY(D$8)=7,5,7)))),)</f>
        <v>В</v>
      </c>
      <c r="E17" s="125">
        <f>IFERROR(IF(OR(WEEKDAY(E$9)=1,SUMPRODUCT(N(E$9=праздики))&gt;0),"В",IF(ISERR(--'исходный '!F17),'исходный '!F17,MIN(--'исходный '!F17,7,IF(WEEKDAY(E$8)=7,5,7)))),)</f>
        <v>5</v>
      </c>
      <c r="F17" s="125" t="str">
        <f>IFERROR(IF(OR(WEEKDAY(F$9)=1,SUMPRODUCT(N(F$9=праздики))&gt;0),"В",IF(ISERR(--'исходный '!G17),'исходный '!G17,MIN(--'исходный '!G17,7,IF(WEEKDAY(F$8)=7,5,7)))),)</f>
        <v>В</v>
      </c>
      <c r="G17" s="125">
        <f>IFERROR(IF(OR(WEEKDAY(G$9)=1,SUMPRODUCT(N(G$9=праздики))&gt;0),"В",IF(ISERR(--'исходный '!H17),'исходный '!H17,MIN(--'исходный '!H17,7,IF(WEEKDAY(G$8)=7,5,7)))),)</f>
        <v>7</v>
      </c>
      <c r="H17" s="125">
        <f>IFERROR(IF(OR(WEEKDAY(H$9)=1,SUMPRODUCT(N(H$9=праздики))&gt;0),"В",IF(ISERR(--'исходный '!I17),'исходный '!I17,MIN(--'исходный '!I17,7,IF(WEEKDAY(H$8)=7,5,7)))),)</f>
        <v>7</v>
      </c>
      <c r="I17" s="125">
        <f>IFERROR(IF(OR(WEEKDAY(I$9)=1,SUMPRODUCT(N(I$9=праздики))&gt;0),"В",IF(ISERR(--'исходный '!J17),'исходный '!J17,MIN(--'исходный '!J17,7,IF(WEEKDAY(I$8)=7,5,7)))),)</f>
        <v>7</v>
      </c>
      <c r="J17" s="125" t="str">
        <f>IFERROR(IF(OR(WEEKDAY(J$9)=1,SUMPRODUCT(N(J$9=праздики))&gt;0),"В",IF(ISERR(--'исходный '!K17),'исходный '!K17,MIN(--'исходный '!K17,7,IF(WEEKDAY(J$8)=7,5,7)))),)</f>
        <v>В</v>
      </c>
      <c r="K17" s="125" t="str">
        <f>IFERROR(IF(OR(WEEKDAY(K$9)=1,SUMPRODUCT(N(K$9=праздики))&gt;0),"В",IF(ISERR(--'исходный '!L17),'исходный '!L17,MIN(--'исходный '!L17,7,IF(WEEKDAY(K$8)=7,5,7)))),)</f>
        <v>В</v>
      </c>
      <c r="L17" s="126">
        <f>IFERROR(IF(OR(WEEKDAY(L$9)=1,SUMPRODUCT(N(L$9=праздики))&gt;0),"В",IF(ISERR(--'исходный '!M17),'исходный '!M17,MIN(--'исходный '!M17,7,IF(WEEKDAY(L$8)=7,5,7)))),)</f>
        <v>5</v>
      </c>
      <c r="M17" s="125" t="str">
        <f>IFERROR(IF(OR(WEEKDAY(M$9)=1,SUMPRODUCT(N(M$9=праздики))&gt;0),"В",IF(ISERR(--'исходный '!N17),'исходный '!N17,MIN(--'исходный '!N17,7,IF(WEEKDAY(M$8)=7,5,7)))),)</f>
        <v>В</v>
      </c>
      <c r="N17" s="125">
        <f>IFERROR(IF(OR(WEEKDAY(N$9)=1,SUMPRODUCT(N(N$9=праздики))&gt;0),"В",IF(ISERR(--'исходный '!O17),'исходный '!O17,MIN(--'исходный '!O17,7,IF(WEEKDAY(N$8)=7,5,7)))),)</f>
        <v>7</v>
      </c>
      <c r="O17" s="125">
        <f>IFERROR(IF(OR(WEEKDAY(O$9)=1,SUMPRODUCT(N(O$9=праздики))&gt;0),"В",IF(ISERR(--'исходный '!P17),'исходный '!P17,MIN(--'исходный '!P17,7,IF(WEEKDAY(O$8)=7,5,7)))),)</f>
        <v>7</v>
      </c>
      <c r="P17" s="125">
        <f>IFERROR(IF(OR(WEEKDAY(P$9)=1,SUMPRODUCT(N(P$9=праздики))&gt;0),"В",IF(ISERR(--'исходный '!Q17),'исходный '!Q17,MIN(--'исходный '!Q17,7,IF(WEEKDAY(P$8)=7,5,7)))),)</f>
        <v>7</v>
      </c>
      <c r="Q17" s="125">
        <f>IFERROR(IF(OR(WEEKDAY(Q$9)=1,SUMPRODUCT(N(Q$9=праздики))&gt;0),"В",IF(ISERR(--'исходный '!R17),'исходный '!R17,MIN(--'исходный '!R17,7,IF(WEEKDAY(Q$8)=7,5,7)))),)</f>
        <v>7</v>
      </c>
      <c r="R17" s="125" t="str">
        <f>IFERROR(IF(OR(WEEKDAY(R$9)=1,SUMPRODUCT(N(R$9=праздики))&gt;0),"В",IF(ISERR(--'исходный '!S17),'исходный '!S17,MIN(--'исходный '!S17,7,IF(WEEKDAY(R$8)=7,5,7)))),)</f>
        <v>В</v>
      </c>
      <c r="S17" s="126">
        <f>IFERROR(IF(OR(WEEKDAY(S$9)=1,SUMPRODUCT(N(S$9=праздики))&gt;0),"В",IF(ISERR(--'исходный '!T17),'исходный '!T17,MIN(--'исходный '!T17,7,IF(WEEKDAY(S$8)=7,5,7)))),)</f>
        <v>5</v>
      </c>
      <c r="T17" s="125" t="str">
        <f>IFERROR(IF(OR(WEEKDAY(T$9)=1,SUMPRODUCT(N(T$9=праздики))&gt;0),"В",IF(ISERR(--'исходный '!U17),'исходный '!U17,MIN(--'исходный '!U17,7,IF(WEEKDAY(T$8)=7,5,7)))),)</f>
        <v>В</v>
      </c>
      <c r="U17" s="125">
        <f>IFERROR(IF(OR(WEEKDAY(U$9)=1,SUMPRODUCT(N(U$9=праздики))&gt;0),"В",IF(ISERR(--'исходный '!V17),'исходный '!V17,MIN(--'исходный '!V17,7,IF(WEEKDAY(U$8)=7,5,7)))),)</f>
        <v>7</v>
      </c>
      <c r="V17" s="125">
        <f>IFERROR(IF(OR(WEEKDAY(V$9)=1,SUMPRODUCT(N(V$9=праздики))&gt;0),"В",IF(ISERR(--'исходный '!W17),'исходный '!W17,MIN(--'исходный '!W17,7,IF(WEEKDAY(V$8)=7,5,7)))),)</f>
        <v>7</v>
      </c>
      <c r="W17" s="125">
        <f>IFERROR(IF(OR(WEEKDAY(W$9)=1,SUMPRODUCT(N(W$9=праздики))&gt;0),"В",IF(ISERR(--'исходный '!X17),'исходный '!X17,MIN(--'исходный '!X17,7,IF(WEEKDAY(W$8)=7,5,7)))),)</f>
        <v>7</v>
      </c>
      <c r="X17" s="125">
        <f>IFERROR(IF(OR(WEEKDAY(X$9)=1,SUMPRODUCT(N(X$9=праздики))&gt;0),"В",IF(ISERR(--'исходный '!Y17),'исходный '!Y17,MIN(--'исходный '!Y17,7,IF(WEEKDAY(X$8)=7,5,7)))),)</f>
        <v>7</v>
      </c>
      <c r="Y17" s="125" t="str">
        <f>IFERROR(IF(OR(WEEKDAY(Y$9)=1,SUMPRODUCT(N(Y$9=праздики))&gt;0),"В",IF(ISERR(--'исходный '!Z17),'исходный '!Z17,MIN(--'исходный '!Z17,7,IF(WEEKDAY(Y$8)=7,5,7)))),)</f>
        <v>В</v>
      </c>
      <c r="Z17" s="90">
        <f>IFERROR(IF(OR(WEEKDAY(Z$9)=1,SUMPRODUCT(N(Z$9=праздики))&gt;0),"В",IF(ISERR(--'исходный '!AA17),'исходный '!AA17,MIN(--'исходный '!AA17,7,IF(WEEKDAY(Z$8)=7,5,7)))),)</f>
        <v>5</v>
      </c>
      <c r="AA17" s="89" t="str">
        <f>IFERROR(IF(OR(WEEKDAY(AA$9)=1,SUMPRODUCT(N(AA$9=праздики))&gt;0),"В",IF(ISERR(--'исходный '!AB17),'исходный '!AB17,MIN(--'исходный '!AB17,7,IF(WEEKDAY(AA$8)=7,5,7)))),)</f>
        <v>В</v>
      </c>
      <c r="AB17" s="89">
        <f>IFERROR(IF(OR(WEEKDAY(AB$9)=1,SUMPRODUCT(N(AB$9=праздики))&gt;0),"В",IF(ISERR(--'исходный '!AC17),'исходный '!AC17,MIN(--'исходный '!AC17,7,IF(WEEKDAY(AB$8)=7,5,7)))),)</f>
        <v>7</v>
      </c>
      <c r="AC17" s="89">
        <f>IFERROR(IF(OR(WEEKDAY(AC$9)=1,SUMPRODUCT(N(AC$9=праздики))&gt;0),"В",IF(ISERR(--'исходный '!AD17),'исходный '!AD17,MIN(--'исходный '!AD17,7,IF(WEEKDAY(AC$8)=7,5,7)))),)</f>
        <v>7</v>
      </c>
      <c r="AD17" s="89">
        <f>IFERROR(IF(OR(WEEKDAY(AD$9)=1,SUMPRODUCT(N(AD$9=праздики))&gt;0),"В",IF(ISERR(--'исходный '!AE17),'исходный '!AE17,MIN(--'исходный '!AE17,7,IF(WEEKDAY(AD$8)=7,5,7)))),)</f>
        <v>7</v>
      </c>
      <c r="AE17" s="89" t="str">
        <f>IFERROR(IF(OR(WEEKDAY(AE$9)=1,SUMPRODUCT(N(AE$9=праздики))&gt;0),"В",IF(ISERR(--'исходный '!AF17),'исходный '!AF17,MIN(--'исходный '!AF17,7,IF(WEEKDAY(AE$8)=7,5,7)))),)</f>
        <v>В</v>
      </c>
      <c r="AF17" s="89" t="str">
        <f>IFERROR(IF(OR(WEEKDAY(AF$9)=1,SUMPRODUCT(N(AF$9=праздики))&gt;0),"В",IF(ISERR(--'исходный '!AG17),'исходный '!AG17,MIN(--'исходный '!AG17,7,IF(WEEKDAY(AF$8)=7,5,7)))),)</f>
        <v>В</v>
      </c>
      <c r="AG17" s="89">
        <f>IFERROR(IF(OR(WEEKDAY(AG$9)=1,SUMPRODUCT(N(AG$9=праздики))&gt;0),"В",IF(ISERR(--'исходный '!AH17),'исходный '!AH17,MIN(--'исходный '!AH17,7,IF(WEEKDAY(AG$8)=7,5,7)))),)</f>
        <v>5</v>
      </c>
      <c r="AH17" s="21">
        <f>IFERROR(IF(OR(WEEKDAY(AH$9)=1,SUMPRODUCT(N(AH$9=праздики))&gt;0),"В",IF(ISERR(--'исходный '!AI17),'исходный '!AI17,MIN(--'исходный '!AI17,7,IF(WEEKDAY(AH$8)=7,5,7)))),)</f>
        <v>0</v>
      </c>
      <c r="AI17" s="14">
        <f t="shared" si="4"/>
        <v>19</v>
      </c>
      <c r="AJ17" s="15">
        <f t="shared" si="5"/>
        <v>0</v>
      </c>
      <c r="AK17" s="16">
        <f t="shared" si="6"/>
        <v>0</v>
      </c>
      <c r="AL17" s="17">
        <f t="shared" si="7"/>
        <v>0</v>
      </c>
      <c r="AM17" s="17">
        <f t="shared" si="8"/>
        <v>0</v>
      </c>
      <c r="AN17" s="16"/>
      <c r="AO17" s="18">
        <f t="shared" si="9"/>
        <v>10</v>
      </c>
      <c r="AP17" s="19">
        <f t="shared" si="10"/>
        <v>0</v>
      </c>
      <c r="AQ17" s="15"/>
      <c r="AR17" s="19">
        <f t="shared" si="3"/>
        <v>123</v>
      </c>
      <c r="AS17" s="19"/>
      <c r="AT17" s="7"/>
    </row>
    <row r="18" spans="1:46" ht="12.75">
      <c r="A18" s="6">
        <f>'исходный '!B18</f>
        <v>9</v>
      </c>
      <c r="B18" s="6">
        <f>'исходный '!C18</f>
        <v>0</v>
      </c>
      <c r="C18" s="6">
        <f>'исходный '!D18</f>
        <v>0</v>
      </c>
      <c r="D18" s="125">
        <f>IFERROR(IF(OR(WEEKDAY(D$9)=1,SUMPRODUCT(N(D$9=праздики))&gt;0),"В",IF(ISERR(--'исходный '!E18),'исходный '!E18,MIN(--'исходный '!E18,7,IF(WEEKDAY(D$8)=7,5,7)))),)</f>
        <v>0</v>
      </c>
      <c r="E18" s="126">
        <f>IFERROR(IF(OR(WEEKDAY(E$9)=1,SUMPRODUCT(N(E$9=праздики))&gt;0),"В",IF(ISERR(--'исходный '!F18),'исходный '!F18,MIN(--'исходный '!F18,7,IF(WEEKDAY(E$8)=7,5,7)))),)</f>
        <v>0</v>
      </c>
      <c r="F18" s="125" t="str">
        <f>IFERROR(IF(OR(WEEKDAY(F$9)=1,SUMPRODUCT(N(F$9=праздики))&gt;0),"В",IF(ISERR(--'исходный '!G18),'исходный '!G18,MIN(--'исходный '!G18,7,IF(WEEKDAY(F$8)=7,5,7)))),)</f>
        <v>В</v>
      </c>
      <c r="G18" s="125">
        <f>IFERROR(IF(OR(WEEKDAY(G$9)=1,SUMPRODUCT(N(G$9=праздики))&gt;0),"В",IF(ISERR(--'исходный '!H18),'исходный '!H18,MIN(--'исходный '!H18,7,IF(WEEKDAY(G$8)=7,5,7)))),)</f>
        <v>0</v>
      </c>
      <c r="H18" s="125">
        <f>IFERROR(IF(OR(WEEKDAY(H$9)=1,SUMPRODUCT(N(H$9=праздики))&gt;0),"В",IF(ISERR(--'исходный '!I18),'исходный '!I18,MIN(--'исходный '!I18,7,IF(WEEKDAY(H$8)=7,5,7)))),)</f>
        <v>0</v>
      </c>
      <c r="I18" s="125">
        <f>IFERROR(IF(OR(WEEKDAY(I$9)=1,SUMPRODUCT(N(I$9=праздики))&gt;0),"В",IF(ISERR(--'исходный '!J18),'исходный '!J18,MIN(--'исходный '!J18,7,IF(WEEKDAY(I$8)=7,5,7)))),)</f>
        <v>0</v>
      </c>
      <c r="J18" s="125">
        <f>IFERROR(IF(OR(WEEKDAY(J$9)=1,SUMPRODUCT(N(J$9=праздики))&gt;0),"В",IF(ISERR(--'исходный '!K18),'исходный '!K18,MIN(--'исходный '!K18,7,IF(WEEKDAY(J$8)=7,5,7)))),)</f>
        <v>0</v>
      </c>
      <c r="K18" s="125">
        <f>IFERROR(IF(OR(WEEKDAY(K$9)=1,SUMPRODUCT(N(K$9=праздики))&gt;0),"В",IF(ISERR(--'исходный '!L18),'исходный '!L18,MIN(--'исходный '!L18,7,IF(WEEKDAY(K$8)=7,5,7)))),)</f>
        <v>0</v>
      </c>
      <c r="L18" s="126">
        <f>IFERROR(IF(OR(WEEKDAY(L$9)=1,SUMPRODUCT(N(L$9=праздики))&gt;0),"В",IF(ISERR(--'исходный '!M18),'исходный '!M18,MIN(--'исходный '!M18,7,IF(WEEKDAY(L$8)=7,5,7)))),)</f>
        <v>0</v>
      </c>
      <c r="M18" s="125" t="str">
        <f>IFERROR(IF(OR(WEEKDAY(M$9)=1,SUMPRODUCT(N(M$9=праздики))&gt;0),"В",IF(ISERR(--'исходный '!N18),'исходный '!N18,MIN(--'исходный '!N18,7,IF(WEEKDAY(M$8)=7,5,7)))),)</f>
        <v>В</v>
      </c>
      <c r="N18" s="125">
        <f>IFERROR(IF(OR(WEEKDAY(N$9)=1,SUMPRODUCT(N(N$9=праздики))&gt;0),"В",IF(ISERR(--'исходный '!O18),'исходный '!O18,MIN(--'исходный '!O18,7,IF(WEEKDAY(N$8)=7,5,7)))),)</f>
        <v>0</v>
      </c>
      <c r="O18" s="125">
        <f>IFERROR(IF(OR(WEEKDAY(O$9)=1,SUMPRODUCT(N(O$9=праздики))&gt;0),"В",IF(ISERR(--'исходный '!P18),'исходный '!P18,MIN(--'исходный '!P18,7,IF(WEEKDAY(O$8)=7,5,7)))),)</f>
        <v>7</v>
      </c>
      <c r="P18" s="125">
        <f>IFERROR(IF(OR(WEEKDAY(P$9)=1,SUMPRODUCT(N(P$9=праздики))&gt;0),"В",IF(ISERR(--'исходный '!Q18),'исходный '!Q18,MIN(--'исходный '!Q18,7,IF(WEEKDAY(P$8)=7,5,7)))),)</f>
        <v>7</v>
      </c>
      <c r="Q18" s="125">
        <f>IFERROR(IF(OR(WEEKDAY(Q$9)=1,SUMPRODUCT(N(Q$9=праздики))&gt;0),"В",IF(ISERR(--'исходный '!R18),'исходный '!R18,MIN(--'исходный '!R18,7,IF(WEEKDAY(Q$8)=7,5,7)))),)</f>
        <v>7</v>
      </c>
      <c r="R18" s="125">
        <f>IFERROR(IF(OR(WEEKDAY(R$9)=1,SUMPRODUCT(N(R$9=праздики))&gt;0),"В",IF(ISERR(--'исходный '!S18),'исходный '!S18,MIN(--'исходный '!S18,7,IF(WEEKDAY(R$8)=7,5,7)))),)</f>
        <v>7</v>
      </c>
      <c r="S18" s="126">
        <f>IFERROR(IF(OR(WEEKDAY(S$9)=1,SUMPRODUCT(N(S$9=праздики))&gt;0),"В",IF(ISERR(--'исходный '!T18),'исходный '!T18,MIN(--'исходный '!T18,7,IF(WEEKDAY(S$8)=7,5,7)))),)</f>
        <v>5</v>
      </c>
      <c r="T18" s="125" t="str">
        <f>IFERROR(IF(OR(WEEKDAY(T$9)=1,SUMPRODUCT(N(T$9=праздики))&gt;0),"В",IF(ISERR(--'исходный '!U18),'исходный '!U18,MIN(--'исходный '!U18,7,IF(WEEKDAY(T$8)=7,5,7)))),)</f>
        <v>В</v>
      </c>
      <c r="U18" s="125" t="str">
        <f>IFERROR(IF(OR(WEEKDAY(U$9)=1,SUMPRODUCT(N(U$9=праздики))&gt;0),"В",IF(ISERR(--'исходный '!V18),'исходный '!V18,MIN(--'исходный '!V18,7,IF(WEEKDAY(U$8)=7,5,7)))),)</f>
        <v>Б</v>
      </c>
      <c r="V18" s="125" t="str">
        <f>IFERROR(IF(OR(WEEKDAY(V$9)=1,SUMPRODUCT(N(V$9=праздики))&gt;0),"В",IF(ISERR(--'исходный '!W18),'исходный '!W18,MIN(--'исходный '!W18,7,IF(WEEKDAY(V$8)=7,5,7)))),)</f>
        <v>Б</v>
      </c>
      <c r="W18" s="125" t="str">
        <f>IFERROR(IF(OR(WEEKDAY(W$9)=1,SUMPRODUCT(N(W$9=праздики))&gt;0),"В",IF(ISERR(--'исходный '!X18),'исходный '!X18,MIN(--'исходный '!X18,7,IF(WEEKDAY(W$8)=7,5,7)))),)</f>
        <v>Б</v>
      </c>
      <c r="X18" s="125" t="str">
        <f>IFERROR(IF(OR(WEEKDAY(X$9)=1,SUMPRODUCT(N(X$9=праздики))&gt;0),"В",IF(ISERR(--'исходный '!Y18),'исходный '!Y18,MIN(--'исходный '!Y18,7,IF(WEEKDAY(X$8)=7,5,7)))),)</f>
        <v>Б</v>
      </c>
      <c r="Y18" s="125" t="str">
        <f>IFERROR(IF(OR(WEEKDAY(Y$9)=1,SUMPRODUCT(N(Y$9=праздики))&gt;0),"В",IF(ISERR(--'исходный '!Z18),'исходный '!Z18,MIN(--'исходный '!Z18,7,IF(WEEKDAY(Y$8)=7,5,7)))),)</f>
        <v>Б</v>
      </c>
      <c r="Z18" s="90" t="str">
        <f>IFERROR(IF(OR(WEEKDAY(Z$9)=1,SUMPRODUCT(N(Z$9=праздики))&gt;0),"В",IF(ISERR(--'исходный '!AA18),'исходный '!AA18,MIN(--'исходный '!AA18,7,IF(WEEKDAY(Z$8)=7,5,7)))),)</f>
        <v>Б</v>
      </c>
      <c r="AA18" s="89" t="str">
        <f>IFERROR(IF(OR(WEEKDAY(AA$9)=1,SUMPRODUCT(N(AA$9=праздики))&gt;0),"В",IF(ISERR(--'исходный '!AB18),'исходный '!AB18,MIN(--'исходный '!AB18,7,IF(WEEKDAY(AA$8)=7,5,7)))),)</f>
        <v>В</v>
      </c>
      <c r="AB18" s="89" t="str">
        <f>IFERROR(IF(OR(WEEKDAY(AB$9)=1,SUMPRODUCT(N(AB$9=праздики))&gt;0),"В",IF(ISERR(--'исходный '!AC18),'исходный '!AC18,MIN(--'исходный '!AC18,7,IF(WEEKDAY(AB$8)=7,5,7)))),)</f>
        <v>Б</v>
      </c>
      <c r="AC18" s="89" t="str">
        <f>IFERROR(IF(OR(WEEKDAY(AC$9)=1,SUMPRODUCT(N(AC$9=праздики))&gt;0),"В",IF(ISERR(--'исходный '!AD18),'исходный '!AD18,MIN(--'исходный '!AD18,7,IF(WEEKDAY(AC$8)=7,5,7)))),)</f>
        <v>Б</v>
      </c>
      <c r="AD18" s="89" t="str">
        <f>IFERROR(IF(OR(WEEKDAY(AD$9)=1,SUMPRODUCT(N(AD$9=праздики))&gt;0),"В",IF(ISERR(--'исходный '!AE18),'исходный '!AE18,MIN(--'исходный '!AE18,7,IF(WEEKDAY(AD$8)=7,5,7)))),)</f>
        <v>Б</v>
      </c>
      <c r="AE18" s="89" t="str">
        <f>IFERROR(IF(OR(WEEKDAY(AE$9)=1,SUMPRODUCT(N(AE$9=праздики))&gt;0),"В",IF(ISERR(--'исходный '!AF18),'исходный '!AF18,MIN(--'исходный '!AF18,7,IF(WEEKDAY(AE$8)=7,5,7)))),)</f>
        <v>Б</v>
      </c>
      <c r="AF18" s="89" t="str">
        <f>IFERROR(IF(OR(WEEKDAY(AF$9)=1,SUMPRODUCT(N(AF$9=праздики))&gt;0),"В",IF(ISERR(--'исходный '!AG18),'исходный '!AG18,MIN(--'исходный '!AG18,7,IF(WEEKDAY(AF$8)=7,5,7)))),)</f>
        <v>Б</v>
      </c>
      <c r="AG18" s="89">
        <f>IFERROR(IF(OR(WEEKDAY(AG$9)=1,SUMPRODUCT(N(AG$9=праздики))&gt;0),"В",IF(ISERR(--'исходный '!AH18),'исходный '!AH18,MIN(--'исходный '!AH18,7,IF(WEEKDAY(AG$8)=7,5,7)))),)</f>
        <v>5</v>
      </c>
      <c r="AH18" s="21">
        <f>IFERROR(IF(OR(WEEKDAY(AH$9)=1,SUMPRODUCT(N(AH$9=праздики))&gt;0),"В",IF(ISERR(--'исходный '!AI18),'исходный '!AI18,MIN(--'исходный '!AI18,7,IF(WEEKDAY(AH$8)=7,5,7)))),)</f>
        <v>0</v>
      </c>
      <c r="AI18" s="14">
        <f t="shared" si="4"/>
        <v>6</v>
      </c>
      <c r="AJ18" s="15">
        <f t="shared" si="5"/>
        <v>0</v>
      </c>
      <c r="AK18" s="16">
        <f t="shared" si="6"/>
        <v>0</v>
      </c>
      <c r="AL18" s="17">
        <f t="shared" si="7"/>
        <v>11</v>
      </c>
      <c r="AM18" s="17">
        <f t="shared" si="8"/>
        <v>0</v>
      </c>
      <c r="AN18" s="16"/>
      <c r="AO18" s="18">
        <f t="shared" si="9"/>
        <v>4</v>
      </c>
      <c r="AP18" s="19">
        <f t="shared" si="10"/>
        <v>0</v>
      </c>
      <c r="AQ18" s="15"/>
      <c r="AR18" s="19">
        <f t="shared" si="3"/>
        <v>38</v>
      </c>
      <c r="AS18" s="19"/>
      <c r="AT18" s="7"/>
    </row>
    <row r="19" spans="1:46" ht="12.75">
      <c r="A19" s="6">
        <f>'исходный '!B19</f>
        <v>10</v>
      </c>
      <c r="B19" s="6">
        <f>'исходный '!C19</f>
        <v>0</v>
      </c>
      <c r="C19" s="6">
        <f>'исходный '!D19</f>
        <v>0</v>
      </c>
      <c r="D19" s="125">
        <f>IFERROR(IF(OR(WEEKDAY(D$9,2)&gt;5,SUMPRODUCT(N(D$9=праздики))&gt;0),"В",IF(ISERR(--'исходный '!E19),'исходный '!E19,MIN(--'исходный '!E19,8))),)</f>
        <v>8</v>
      </c>
      <c r="E19" s="125" t="str">
        <f>IFERROR(IF(OR(WEEKDAY(E$9,2)&gt;5,SUMPRODUCT(N(E$9=праздики))&gt;0),"В",IF(ISERR(--'исходный '!F19),'исходный '!F19,MIN(--'исходный '!F19,8))),)</f>
        <v>В</v>
      </c>
      <c r="F19" s="125" t="str">
        <f>IFERROR(IF(OR(WEEKDAY(F$9,2)&gt;5,SUMPRODUCT(N(F$9=праздики))&gt;0),"В",IF(ISERR(--'исходный '!G19),'исходный '!G19,MIN(--'исходный '!G19,8))),)</f>
        <v>В</v>
      </c>
      <c r="G19" s="125">
        <f>IFERROR(IF(OR(WEEKDAY(G$9,2)&gt;5,SUMPRODUCT(N(G$9=праздики))&gt;0),"В",IF(ISERR(--'исходный '!H19),'исходный '!H19,MIN(--'исходный '!H19,8))),)</f>
        <v>8</v>
      </c>
      <c r="H19" s="125">
        <f>IFERROR(IF(OR(WEEKDAY(H$9,2)&gt;5,SUMPRODUCT(N(H$9=праздики))&gt;0),"В",IF(ISERR(--'исходный '!I19),'исходный '!I19,MIN(--'исходный '!I19,8))),)</f>
        <v>8</v>
      </c>
      <c r="I19" s="125">
        <f>IFERROR(IF(OR(WEEKDAY(I$9,2)&gt;5,SUMPRODUCT(N(I$9=праздики))&gt;0),"В",IF(ISERR(--'исходный '!J19),'исходный '!J19,MIN(--'исходный '!J19,8))),)</f>
        <v>8</v>
      </c>
      <c r="J19" s="125">
        <f>IFERROR(IF(OR(WEEKDAY(J$9,2)&gt;5,SUMPRODUCT(N(J$9=праздики))&gt;0),"В",IF(ISERR(--'исходный '!K19),'исходный '!K19,MIN(--'исходный '!K19,8))),)</f>
        <v>7</v>
      </c>
      <c r="K19" s="125">
        <f>IFERROR(IF(OR(WEEKDAY(K$9,2)&gt;5,SUMPRODUCT(N(K$9=праздики))&gt;0),"В",IF(ISERR(--'исходный '!L19),'исходный '!L19,MIN(--'исходный '!L19,8))),)</f>
        <v>8</v>
      </c>
      <c r="L19" s="125" t="str">
        <f>IFERROR(IF(OR(WEEKDAY(L$9,2)&gt;5,SUMPRODUCT(N(L$9=праздики))&gt;0),"В",IF(ISERR(--'исходный '!M19),'исходный '!M19,MIN(--'исходный '!M19,8))),)</f>
        <v>В</v>
      </c>
      <c r="M19" s="125" t="str">
        <f>IFERROR(IF(OR(WEEKDAY(M$9,2)&gt;5,SUMPRODUCT(N(M$9=праздики))&gt;0),"В",IF(ISERR(--'исходный '!N19),'исходный '!N19,MIN(--'исходный '!N19,8))),)</f>
        <v>В</v>
      </c>
      <c r="N19" s="125">
        <f>IFERROR(IF(OR(WEEKDAY(N$9,2)&gt;5,SUMPRODUCT(N(N$9=праздики))&gt;0),"В",IF(ISERR(--'исходный '!O19),'исходный '!O19,MIN(--'исходный '!O19,8))),)</f>
        <v>8</v>
      </c>
      <c r="O19" s="125">
        <f>IFERROR(IF(OR(WEEKDAY(O$9,2)&gt;5,SUMPRODUCT(N(O$9=праздики))&gt;0),"В",IF(ISERR(--'исходный '!P19),'исходный '!P19,MIN(--'исходный '!P19,8))),)</f>
        <v>8</v>
      </c>
      <c r="P19" s="125">
        <f>IFERROR(IF(OR(WEEKDAY(P$9,2)&gt;5,SUMPRODUCT(N(P$9=праздики))&gt;0),"В",IF(ISERR(--'исходный '!Q19),'исходный '!Q19,MIN(--'исходный '!Q19,8))),)</f>
        <v>8</v>
      </c>
      <c r="Q19" s="125">
        <f>IFERROR(IF(OR(WEEKDAY(Q$9,2)&gt;5,SUMPRODUCT(N(Q$9=праздики))&gt;0),"В",IF(ISERR(--'исходный '!R19),'исходный '!R19,MIN(--'исходный '!R19,8))),)</f>
        <v>8</v>
      </c>
      <c r="R19" s="125">
        <f>IFERROR(IF(OR(WEEKDAY(R$9,2)&gt;5,SUMPRODUCT(N(R$9=праздики))&gt;0),"В",IF(ISERR(--'исходный '!S19),'исходный '!S19,MIN(--'исходный '!S19,8))),)</f>
        <v>8</v>
      </c>
      <c r="S19" s="125" t="str">
        <f>IFERROR(IF(OR(WEEKDAY(S$9,2)&gt;5,SUMPRODUCT(N(S$9=праздики))&gt;0),"В",IF(ISERR(--'исходный '!T19),'исходный '!T19,MIN(--'исходный '!T19,8))),)</f>
        <v>В</v>
      </c>
      <c r="T19" s="125" t="str">
        <f>IFERROR(IF(OR(WEEKDAY(T$9,2)&gt;5,SUMPRODUCT(N(T$9=праздики))&gt;0),"В",IF(ISERR(--'исходный '!U19),'исходный '!U19,MIN(--'исходный '!U19,8))),)</f>
        <v>В</v>
      </c>
      <c r="U19" s="125">
        <f>IFERROR(IF(OR(WEEKDAY(U$9,2)&gt;5,SUMPRODUCT(N(U$9=праздики))&gt;0),"В",IF(ISERR(--'исходный '!V19),'исходный '!V19,MIN(--'исходный '!V19,8))),)</f>
        <v>8</v>
      </c>
      <c r="V19" s="125">
        <f>IFERROR(IF(OR(WEEKDAY(V$9,2)&gt;5,SUMPRODUCT(N(V$9=праздики))&gt;0),"В",IF(ISERR(--'исходный '!W19),'исходный '!W19,MIN(--'исходный '!W19,8))),)</f>
        <v>7</v>
      </c>
      <c r="W19" s="125">
        <f>IFERROR(IF(OR(WEEKDAY(W$9,2)&gt;5,SUMPRODUCT(N(W$9=праздики))&gt;0),"В",IF(ISERR(--'исходный '!X19),'исходный '!X19,MIN(--'исходный '!X19,8))),)</f>
        <v>7</v>
      </c>
      <c r="X19" s="125">
        <f>IFERROR(IF(OR(WEEKDAY(X$9,2)&gt;5,SUMPRODUCT(N(X$9=праздики))&gt;0),"В",IF(ISERR(--'исходный '!Y19),'исходный '!Y19,MIN(--'исходный '!Y19,8))),)</f>
        <v>7</v>
      </c>
      <c r="Y19" s="125">
        <f>IFERROR(IF(OR(WEEKDAY(Y$9,2)&gt;5,SUMPRODUCT(N(Y$9=праздики))&gt;0),"В",IF(ISERR(--'исходный '!Z19),'исходный '!Z19,MIN(--'исходный '!Z19,8))),)</f>
        <v>8</v>
      </c>
      <c r="Z19" s="125" t="str">
        <f>IFERROR(IF(OR(WEEKDAY(Z$9,2)&gt;5,SUMPRODUCT(N(Z$9=праздики))&gt;0),"В",IF(ISERR(--'исходный '!AA19),'исходный '!AA19,MIN(--'исходный '!AA19,8))),)</f>
        <v>В</v>
      </c>
      <c r="AA19" s="125" t="str">
        <f>IFERROR(IF(OR(WEEKDAY(AA$9,2)&gt;5,SUMPRODUCT(N(AA$9=праздики))&gt;0),"В",IF(ISERR(--'исходный '!AB19),'исходный '!AB19,MIN(--'исходный '!AB19,8))),)</f>
        <v>В</v>
      </c>
      <c r="AB19" s="125">
        <f>IFERROR(IF(OR(WEEKDAY(AB$9,2)&gt;5,SUMPRODUCT(N(AB$9=праздики))&gt;0),"В",IF(ISERR(--'исходный '!AC19),'исходный '!AC19,MIN(--'исходный '!AC19,8))),)</f>
        <v>8</v>
      </c>
      <c r="AC19" s="125" t="str">
        <f>IFERROR(IF(OR(WEEKDAY(AC$9,2)&gt;5,SUMPRODUCT(N(AC$9=праздики))&gt;0),"В",IF(ISERR(--'исходный '!AD19),'исходный '!AD19,MIN(--'исходный '!AD19,8))),)</f>
        <v>П</v>
      </c>
      <c r="AD19" s="125" t="str">
        <f>IFERROR(IF(OR(WEEKDAY(AD$9,2)&gt;5,SUMPRODUCT(N(AD$9=праздики))&gt;0),"В",IF(ISERR(--'исходный '!AE19),'исходный '!AE19,MIN(--'исходный '!AE19,8))),)</f>
        <v>П</v>
      </c>
      <c r="AE19" s="125" t="str">
        <f>IFERROR(IF(OR(WEEKDAY(AE$9,2)&gt;5,SUMPRODUCT(N(AE$9=праздики))&gt;0),"В",IF(ISERR(--'исходный '!AF19),'исходный '!AF19,MIN(--'исходный '!AF19,8))),)</f>
        <v>П</v>
      </c>
      <c r="AF19" s="125" t="str">
        <f>IFERROR(IF(OR(WEEKDAY(AF$9,2)&gt;5,SUMPRODUCT(N(AF$9=праздики))&gt;0),"В",IF(ISERR(--'исходный '!AG19),'исходный '!AG19,MIN(--'исходный '!AG19,8))),)</f>
        <v>П</v>
      </c>
      <c r="AG19" s="125" t="str">
        <f>IFERROR(IF(OR(WEEKDAY(AG$9,2)&gt;5,SUMPRODUCT(N(AG$9=праздики))&gt;0),"В",IF(ISERR(--'исходный '!AH19),'исходный '!AH19,MIN(--'исходный '!AH19,8))),)</f>
        <v>В</v>
      </c>
      <c r="AH19" s="21">
        <f>IFERROR(IF(OR(WEEKDAY(AH$9)=1,SUMPRODUCT(N(AH$9=праздики))&gt;0),"В",IF(ISERR(--'исходный '!AI19),'исходный '!AI19,MIN(--'исходный '!AI19,7,IF(WEEKDAY(AH$8)=7,5,7)))),)</f>
        <v>0</v>
      </c>
      <c r="AI19" s="14">
        <f t="shared" si="4"/>
        <v>17</v>
      </c>
      <c r="AJ19" s="15">
        <f t="shared" si="5"/>
        <v>0</v>
      </c>
      <c r="AK19" s="16">
        <f t="shared" si="6"/>
        <v>0</v>
      </c>
      <c r="AL19" s="17">
        <f t="shared" si="7"/>
        <v>0</v>
      </c>
      <c r="AM19" s="17">
        <f t="shared" si="8"/>
        <v>0</v>
      </c>
      <c r="AN19" s="16"/>
      <c r="AO19" s="18">
        <f t="shared" si="9"/>
        <v>9</v>
      </c>
      <c r="AP19" s="19">
        <f t="shared" si="10"/>
        <v>4</v>
      </c>
      <c r="AQ19" s="15"/>
      <c r="AR19" s="19">
        <f t="shared" si="3"/>
        <v>132</v>
      </c>
      <c r="AS19" s="19"/>
      <c r="AT19" s="7"/>
    </row>
    <row r="20" spans="1:46" ht="12.75">
      <c r="A20" s="6"/>
      <c r="B20" s="6"/>
      <c r="C20" s="6"/>
      <c r="D20" s="125"/>
      <c r="E20" s="126"/>
      <c r="F20" s="125"/>
      <c r="G20" s="125"/>
      <c r="H20" s="125"/>
      <c r="I20" s="125"/>
      <c r="J20" s="125"/>
      <c r="K20" s="125"/>
      <c r="L20" s="126"/>
      <c r="M20" s="125"/>
      <c r="N20" s="125"/>
      <c r="O20" s="125"/>
      <c r="P20" s="125"/>
      <c r="Q20" s="125"/>
      <c r="R20" s="125"/>
      <c r="S20" s="126"/>
      <c r="T20" s="125"/>
      <c r="U20" s="125"/>
      <c r="V20" s="125"/>
      <c r="W20" s="125"/>
      <c r="X20" s="125"/>
      <c r="Y20" s="125"/>
      <c r="Z20" s="90"/>
      <c r="AA20" s="89"/>
      <c r="AB20" s="89"/>
      <c r="AC20" s="89"/>
      <c r="AD20" s="89"/>
      <c r="AE20" s="89"/>
      <c r="AF20" s="89"/>
      <c r="AG20" s="89"/>
      <c r="AH20" s="21"/>
      <c r="AI20" s="14"/>
      <c r="AJ20" s="15"/>
      <c r="AK20" s="16"/>
      <c r="AL20" s="17"/>
      <c r="AM20" s="17"/>
      <c r="AN20" s="16"/>
      <c r="AO20" s="18"/>
      <c r="AP20" s="19"/>
      <c r="AQ20" s="15"/>
      <c r="AR20" s="19"/>
      <c r="AS20" s="19"/>
      <c r="AT20" s="7"/>
    </row>
    <row r="21" spans="1:46" ht="12.75">
      <c r="A21" s="6"/>
      <c r="B21" s="6"/>
      <c r="C21" s="6"/>
      <c r="D21" s="125"/>
      <c r="E21" s="126"/>
      <c r="F21" s="125"/>
      <c r="G21" s="125"/>
      <c r="H21" s="125"/>
      <c r="I21" s="125"/>
      <c r="J21" s="125"/>
      <c r="K21" s="125"/>
      <c r="L21" s="126"/>
      <c r="M21" s="125"/>
      <c r="N21" s="125"/>
      <c r="O21" s="125"/>
      <c r="P21" s="125"/>
      <c r="Q21" s="125"/>
      <c r="R21" s="125"/>
      <c r="S21" s="126"/>
      <c r="T21" s="125"/>
      <c r="U21" s="125"/>
      <c r="V21" s="125"/>
      <c r="W21" s="125"/>
      <c r="X21" s="125"/>
      <c r="Y21" s="125"/>
      <c r="Z21" s="90"/>
      <c r="AA21" s="89"/>
      <c r="AB21" s="89"/>
      <c r="AC21" s="89"/>
      <c r="AD21" s="89"/>
      <c r="AE21" s="89"/>
      <c r="AF21" s="89"/>
      <c r="AG21" s="89"/>
      <c r="AH21" s="21"/>
      <c r="AI21" s="14"/>
      <c r="AJ21" s="15"/>
      <c r="AK21" s="16"/>
      <c r="AL21" s="17"/>
      <c r="AM21" s="17"/>
      <c r="AN21" s="16"/>
      <c r="AO21" s="18"/>
      <c r="AP21" s="19"/>
      <c r="AQ21" s="15"/>
      <c r="AR21" s="19"/>
      <c r="AS21" s="19"/>
      <c r="AT21" s="7"/>
    </row>
    <row r="22" spans="1:46" ht="12.75">
      <c r="A22" s="6">
        <f>'исходный '!B22</f>
        <v>0</v>
      </c>
      <c r="B22" s="6">
        <f>'исходный '!C22</f>
        <v>0</v>
      </c>
      <c r="C22" s="6">
        <f>'исходный '!D22</f>
        <v>0</v>
      </c>
      <c r="D22" s="70">
        <f>IF(ISERR(--'исходный '!E22),'исходный '!E22,IF('исходный '!E22=1,"",MIN('исходный '!E22,ROUND('исходный '!E22*'норма часов'!$G$18/('исходный '!$AI22-SUMIF('исходный '!$E22:$AH22,1)),2))))</f>
        <v>0</v>
      </c>
      <c r="E22" s="70">
        <f>IF(ISERR(--'исходный '!F22),'исходный '!F22,IF('исходный '!F22=1,"",MIN('исходный '!F22,ROUND('исходный '!F22*'норма часов'!$G$18/('исходный '!$AI22-SUMIF('исходный '!$E22:$AH22,1)),2))))</f>
        <v>0</v>
      </c>
      <c r="F22" s="70">
        <f>IF(ISERR(--'исходный '!G22),'исходный '!G22,IF('исходный '!G22=1,"",MIN('исходный '!G22,ROUND('исходный '!G22*'норма часов'!$G$18/('исходный '!$AI22-SUMIF('исходный '!$E22:$AH22,1)),2))))</f>
        <v>7.95</v>
      </c>
      <c r="G22" s="70">
        <f>IF(ISERR(--'исходный '!H22),'исходный '!H22,IF('исходный '!H22=1,"",MIN('исходный '!H22,ROUND('исходный '!H22*'норма часов'!$G$18/('исходный '!$AI22-SUMIF('исходный '!$E22:$AH22,1)),2))))</f>
        <v>7.95</v>
      </c>
      <c r="H22" s="70">
        <f>IF(ISERR(--'исходный '!I22),'исходный '!I22,IF('исходный '!I22=1,"",MIN('исходный '!I22,ROUND('исходный '!I22*'норма часов'!$G$18/('исходный '!$AI22-SUMIF('исходный '!$E22:$AH22,1)),2))))</f>
        <v>7.95</v>
      </c>
      <c r="I22" s="70">
        <f>IF(ISERR(--'исходный '!J22),'исходный '!J22,IF('исходный '!J22=1,"",MIN('исходный '!J22,ROUND('исходный '!J22*'норма часов'!$G$18/('исходный '!$AI22-SUMIF('исходный '!$E22:$AH22,1)),2))))</f>
        <v>7.95</v>
      </c>
      <c r="J22" s="70">
        <f>IF(ISERR(--'исходный '!K22),'исходный '!K22,IF('исходный '!K22=1,"",MIN('исходный '!K22,ROUND('исходный '!K22*'норма часов'!$G$18/('исходный '!$AI22-SUMIF('исходный '!$E22:$AH22,1)),2))))</f>
        <v>7.95</v>
      </c>
      <c r="K22" s="70">
        <f>IF(ISERR(--'исходный '!L22),'исходный '!L22,IF('исходный '!L22=1,"",MIN('исходный '!L22,ROUND('исходный '!L22*'норма часов'!$G$18/('исходный '!$AI22-SUMIF('исходный '!$E22:$AH22,1)),2))))</f>
        <v>7.95</v>
      </c>
      <c r="L22" s="70" t="str">
        <f>IF(ISERR(--'исходный '!M22),'исходный '!M22,IF('исходный '!M22=1,"",MIN('исходный '!M22,ROUND('исходный '!M22*'норма часов'!$G$18/('исходный '!$AI22-SUMIF('исходный '!$E22:$AH22,1)),2))))</f>
        <v/>
      </c>
      <c r="M22" s="70">
        <f>IF(ISERR(--'исходный '!N22),'исходный '!N22,IF('исходный '!N22=1,"",MIN('исходный '!N22,ROUND('исходный '!N22*'норма часов'!$G$18/('исходный '!$AI22-SUMIF('исходный '!$E22:$AH22,1)),2))))</f>
        <v>0</v>
      </c>
      <c r="N22" s="70">
        <f>IF(ISERR(--'исходный '!O22),'исходный '!O22,IF('исходный '!O22=1,"",MIN('исходный '!O22,ROUND('исходный '!O22*'норма часов'!$G$18/('исходный '!$AI22-SUMIF('исходный '!$E22:$AH22,1)),2))))</f>
        <v>0</v>
      </c>
      <c r="O22" s="70">
        <f>IF(ISERR(--'исходный '!P22),'исходный '!P22,IF('исходный '!P22=1,"",MIN('исходный '!P22,ROUND('исходный '!P22*'норма часов'!$G$18/('исходный '!$AI22-SUMIF('исходный '!$E22:$AH22,1)),2))))</f>
        <v>0</v>
      </c>
      <c r="P22" s="70">
        <f>IF(ISERR(--'исходный '!Q22),'исходный '!Q22,IF('исходный '!Q22=1,"",MIN('исходный '!Q22,ROUND('исходный '!Q22*'норма часов'!$G$18/('исходный '!$AI22-SUMIF('исходный '!$E22:$AH22,1)),2))))</f>
        <v>0</v>
      </c>
      <c r="Q22" s="70">
        <f>IF(ISERR(--'исходный '!R22),'исходный '!R22,IF('исходный '!R22=1,"",MIN('исходный '!R22,ROUND('исходный '!R22*'норма часов'!$G$18/('исходный '!$AI22-SUMIF('исходный '!$E22:$AH22,1)),2))))</f>
        <v>0</v>
      </c>
      <c r="R22" s="70">
        <f>IF(ISERR(--'исходный '!S22),'исходный '!S22,IF('исходный '!S22=1,"",MIN('исходный '!S22,ROUND('исходный '!S22*'норма часов'!$G$18/('исходный '!$AI22-SUMIF('исходный '!$E22:$AH22,1)),2))))</f>
        <v>0</v>
      </c>
      <c r="S22" s="70">
        <f>IF(ISERR(--'исходный '!T22),'исходный '!T22,IF('исходный '!T22=1,"",MIN('исходный '!T22,ROUND('исходный '!T22*'норма часов'!$G$18/('исходный '!$AI22-SUMIF('исходный '!$E22:$AH22,1)),2))))</f>
        <v>7.95</v>
      </c>
      <c r="T22" s="70">
        <f>IF(ISERR(--'исходный '!U22),'исходный '!U22,IF('исходный '!U22=1,"",MIN('исходный '!U22,ROUND('исходный '!U22*'норма часов'!$G$18/('исходный '!$AI22-SUMIF('исходный '!$E22:$AH22,1)),2))))</f>
        <v>7.95</v>
      </c>
      <c r="U22" s="70">
        <f>IF(ISERR(--'исходный '!V22),'исходный '!V22,IF('исходный '!V22=1,"",MIN('исходный '!V22,ROUND('исходный '!V22*'норма часов'!$G$18/('исходный '!$AI22-SUMIF('исходный '!$E22:$AH22,1)),2))))</f>
        <v>7.95</v>
      </c>
      <c r="V22" s="70">
        <f>IF(ISERR(--'исходный '!W22),'исходный '!W22,IF('исходный '!W22=1,"",MIN('исходный '!W22,ROUND('исходный '!W22*'норма часов'!$G$18/('исходный '!$AI22-SUMIF('исходный '!$E22:$AH22,1)),2))))</f>
        <v>7.95</v>
      </c>
      <c r="W22" s="70">
        <f>IF(ISERR(--'исходный '!X22),'исходный '!X22,IF('исходный '!X22=1,"",MIN('исходный '!X22,ROUND('исходный '!X22*'норма часов'!$G$18/('исходный '!$AI22-SUMIF('исходный '!$E22:$AH22,1)),2))))</f>
        <v>7.95</v>
      </c>
      <c r="X22" s="70">
        <f>IF(ISERR(--'исходный '!Y22),'исходный '!Y22,IF('исходный '!Y22=1,"",MIN('исходный '!Y22,ROUND('исходный '!Y22*'норма часов'!$G$18/('исходный '!$AI22-SUMIF('исходный '!$E22:$AH22,1)),2))))</f>
        <v>7.95</v>
      </c>
      <c r="Y22" s="70">
        <f>IF(ISERR(--'исходный '!Z22),'исходный '!Z22,IF('исходный '!Z22=1,"",MIN('исходный '!Z22,ROUND('исходный '!Z22*'норма часов'!$G$18/('исходный '!$AI22-SUMIF('исходный '!$E22:$AH22,1)),2))))</f>
        <v>7.95</v>
      </c>
      <c r="Z22" s="70">
        <f>IF(ISERR(--'исходный '!AA22),'исходный '!AA22,IF('исходный '!AA22=1,"",MIN('исходный '!AA22,ROUND('исходный '!AA22*'норма часов'!$G$18/('исходный '!$AI22-SUMIF('исходный '!$E22:$AH22,1)),2))))</f>
        <v>7.95</v>
      </c>
      <c r="AA22" s="70">
        <f>IF(ISERR(--'исходный '!AB22),'исходный '!AB22,IF('исходный '!AB22=1,"",MIN('исходный '!AB22,ROUND('исходный '!AB22*'норма часов'!$G$18/('исходный '!$AI22-SUMIF('исходный '!$E22:$AH22,1)),2))))</f>
        <v>7.95</v>
      </c>
      <c r="AB22" s="70">
        <f>IF(ISERR(--'исходный '!AC22),'исходный '!AC22,IF('исходный '!AC22=1,"",MIN('исходный '!AC22,ROUND('исходный '!AC22*'норма часов'!$G$18/('исходный '!$AI22-SUMIF('исходный '!$E22:$AH22,1)),2))))</f>
        <v>7.95</v>
      </c>
      <c r="AC22" s="70">
        <f>IF(ISERR(--'исходный '!AD22),'исходный '!AD22,IF('исходный '!AD22=1,"",MIN('исходный '!AD22,ROUND('исходный '!AD22*'норма часов'!$G$18/('исходный '!$AI22-SUMIF('исходный '!$E22:$AH22,1)),2))))</f>
        <v>7.95</v>
      </c>
      <c r="AD22" s="70">
        <f>IF(ISERR(--'исходный '!AE22),'исходный '!AE22,IF('исходный '!AE22=1,"",MIN('исходный '!AE22,ROUND('исходный '!AE22*'норма часов'!$G$18/('исходный '!$AI22-SUMIF('исходный '!$E22:$AH22,1)),2))))</f>
        <v>7.95</v>
      </c>
      <c r="AE22" s="70">
        <f>IF(ISERR(--'исходный '!AF22),'исходный '!AF22,IF('исходный '!AF22=1,"",MIN('исходный '!AF22,ROUND('исходный '!AF22*'норма часов'!$G$18/('исходный '!$AI22-SUMIF('исходный '!$E22:$AH22,1)),2))))</f>
        <v>7.95</v>
      </c>
      <c r="AF22" s="70">
        <f>IF(ISERR(--'исходный '!AG22),'исходный '!AG22,IF('исходный '!AG22=1,"",MIN('исходный '!AG22,ROUND('исходный '!AG22*'норма часов'!$G$18/('исходный '!$AI22-SUMIF('исходный '!$E22:$AH22,1)),2))))</f>
        <v>7.95</v>
      </c>
      <c r="AG22" s="70" t="str">
        <f>IF(ISERR(--'исходный '!AH22),'исходный '!AH22,IF('исходный '!AH22=1,"",MIN('исходный '!AH22,ROUND('исходный '!AH22*'норма часов'!$G$18/('исходный '!$AI22-SUMIF('исходный '!$E22:$AH22,1)),2))))</f>
        <v/>
      </c>
      <c r="AI22" s="14">
        <f t="shared" ref="AI22:AI29" si="11">COUNTIF(D22:AH22,"&gt;0")</f>
        <v>20</v>
      </c>
      <c r="AJ22" s="15">
        <f t="shared" ref="AJ22:AJ29" si="12">COUNTIF(E22:AH22,"К")</f>
        <v>0</v>
      </c>
      <c r="AK22" s="16">
        <f t="shared" ref="AK22:AK29" si="13">COUNTIF(E22:AH22,"О")</f>
        <v>0</v>
      </c>
      <c r="AL22" s="17">
        <f t="shared" ref="AL22:AL29" si="14">COUNTIFS(E22:AH22,"Б")</f>
        <v>0</v>
      </c>
      <c r="AM22" s="17">
        <f t="shared" ref="AM22:AM29" si="15">COUNTIF(E22:AH22,"А")</f>
        <v>0</v>
      </c>
      <c r="AN22" s="16"/>
      <c r="AO22" s="18">
        <f t="shared" ref="AO22:AO29" si="16">COUNTIF(E22:AH22,"В")</f>
        <v>0</v>
      </c>
      <c r="AP22" s="19">
        <f t="shared" ref="AP22:AP29" si="17">COUNTIF(D22:AK22,"П")</f>
        <v>0</v>
      </c>
      <c r="AQ22" s="15"/>
      <c r="AR22" s="19">
        <f t="shared" ref="AR22:AR29" si="18">SUM(D22:AG22)</f>
        <v>159</v>
      </c>
      <c r="AS22" s="19"/>
      <c r="AT22" s="7"/>
    </row>
    <row r="23" spans="1:46" ht="12.75">
      <c r="A23" s="6">
        <f>'исходный '!B23</f>
        <v>0</v>
      </c>
      <c r="B23" s="6">
        <f>'исходный '!C23</f>
        <v>0</v>
      </c>
      <c r="C23" s="6">
        <f>'исходный '!D23</f>
        <v>0</v>
      </c>
      <c r="D23" s="70">
        <f>IF(ISERR(--'исходный '!E23),'исходный '!E23,IF('исходный '!E23=1,"",MIN('исходный '!E23,ROUND('исходный '!E23*'норма часов'!$G$18/('исходный '!$AI23-SUMIF('исходный '!$E23:$AH23,1)),2))))</f>
        <v>9.94</v>
      </c>
      <c r="E23" s="70">
        <f>IF(ISERR(--'исходный '!F23),'исходный '!F23,IF('исходный '!F23=1,"",MIN('исходный '!F23,ROUND('исходный '!F23*'норма часов'!$G$18/('исходный '!$AI23-SUMIF('исходный '!$E23:$AH23,1)),2))))</f>
        <v>9.94</v>
      </c>
      <c r="F23" s="70" t="str">
        <f>IF(ISERR(--'исходный '!G23),'исходный '!G23,IF('исходный '!G23=1,"",MIN('исходный '!G23,ROUND('исходный '!G23*'норма часов'!$G$18/('исходный '!$AI23-SUMIF('исходный '!$E23:$AH23,1)),2))))</f>
        <v/>
      </c>
      <c r="G23" s="70">
        <f>IF(ISERR(--'исходный '!H23),'исходный '!H23,IF('исходный '!H23=1,"",MIN('исходный '!H23,ROUND('исходный '!H23*'норма часов'!$G$18/('исходный '!$AI23-SUMIF('исходный '!$E23:$AH23,1)),2))))</f>
        <v>0</v>
      </c>
      <c r="H23" s="70">
        <f>IF(ISERR(--'исходный '!I23),'исходный '!I23,IF('исходный '!I23=1,"",MIN('исходный '!I23,ROUND('исходный '!I23*'норма часов'!$G$18/('исходный '!$AI23-SUMIF('исходный '!$E23:$AH23,1)),2))))</f>
        <v>0</v>
      </c>
      <c r="I23" s="70">
        <f>IF(ISERR(--'исходный '!J23),'исходный '!J23,IF('исходный '!J23=1,"",MIN('исходный '!J23,ROUND('исходный '!J23*'норма часов'!$G$18/('исходный '!$AI23-SUMIF('исходный '!$E23:$AH23,1)),2))))</f>
        <v>0</v>
      </c>
      <c r="J23" s="70">
        <f>IF(ISERR(--'исходный '!K23),'исходный '!K23,IF('исходный '!K23=1,"",MIN('исходный '!K23,ROUND('исходный '!K23*'норма часов'!$G$18/('исходный '!$AI23-SUMIF('исходный '!$E23:$AH23,1)),2))))</f>
        <v>0</v>
      </c>
      <c r="K23" s="70">
        <f>IF(ISERR(--'исходный '!L23),'исходный '!L23,IF('исходный '!L23=1,"",MIN('исходный '!L23,ROUND('исходный '!L23*'норма часов'!$G$18/('исходный '!$AI23-SUMIF('исходный '!$E23:$AH23,1)),2))))</f>
        <v>0</v>
      </c>
      <c r="L23" s="70">
        <f>IF(ISERR(--'исходный '!M23),'исходный '!M23,IF('исходный '!M23=1,"",MIN('исходный '!M23,ROUND('исходный '!M23*'норма часов'!$G$18/('исходный '!$AI23-SUMIF('исходный '!$E23:$AH23,1)),2))))</f>
        <v>9.94</v>
      </c>
      <c r="M23" s="70">
        <f>IF(ISERR(--'исходный '!N23),'исходный '!N23,IF('исходный '!N23=1,"",MIN('исходный '!N23,ROUND('исходный '!N23*'норма часов'!$G$18/('исходный '!$AI23-SUMIF('исходный '!$E23:$AH23,1)),2))))</f>
        <v>9.94</v>
      </c>
      <c r="N23" s="70">
        <f>IF(ISERR(--'исходный '!O23),'исходный '!O23,IF('исходный '!O23=1,"",MIN('исходный '!O23,ROUND('исходный '!O23*'норма часов'!$G$18/('исходный '!$AI23-SUMIF('исходный '!$E23:$AH23,1)),2))))</f>
        <v>9.94</v>
      </c>
      <c r="O23" s="70">
        <f>IF(ISERR(--'исходный '!P23),'исходный '!P23,IF('исходный '!P23=1,"",MIN('исходный '!P23,ROUND('исходный '!P23*'норма часов'!$G$18/('исходный '!$AI23-SUMIF('исходный '!$E23:$AH23,1)),2))))</f>
        <v>9.94</v>
      </c>
      <c r="P23" s="70">
        <f>IF(ISERR(--'исходный '!Q23),'исходный '!Q23,IF('исходный '!Q23=1,"",MIN('исходный '!Q23,ROUND('исходный '!Q23*'норма часов'!$G$18/('исходный '!$AI23-SUMIF('исходный '!$E23:$AH23,1)),2))))</f>
        <v>9.94</v>
      </c>
      <c r="Q23" s="70">
        <f>IF(ISERR(--'исходный '!R23),'исходный '!R23,IF('исходный '!R23=1,"",MIN('исходный '!R23,ROUND('исходный '!R23*'норма часов'!$G$18/('исходный '!$AI23-SUMIF('исходный '!$E23:$AH23,1)),2))))</f>
        <v>9.94</v>
      </c>
      <c r="R23" s="70">
        <f>IF(ISERR(--'исходный '!S23),'исходный '!S23,IF('исходный '!S23=1,"",MIN('исходный '!S23,ROUND('исходный '!S23*'норма часов'!$G$18/('исходный '!$AI23-SUMIF('исходный '!$E23:$AH23,1)),2))))</f>
        <v>9.94</v>
      </c>
      <c r="S23" s="70" t="str">
        <f>IF(ISERR(--'исходный '!T23),'исходный '!T23,IF('исходный '!T23=1,"",MIN('исходный '!T23,ROUND('исходный '!T23*'норма часов'!$G$18/('исходный '!$AI23-SUMIF('исходный '!$E23:$AH23,1)),2))))</f>
        <v/>
      </c>
      <c r="T23" s="70">
        <f>IF(ISERR(--'исходный '!U23),'исходный '!U23,IF('исходный '!U23=1,"",MIN('исходный '!U23,ROUND('исходный '!U23*'норма часов'!$G$18/('исходный '!$AI23-SUMIF('исходный '!$E23:$AH23,1)),2))))</f>
        <v>0</v>
      </c>
      <c r="U23" s="70">
        <f>IF(ISERR(--'исходный '!V23),'исходный '!V23,IF('исходный '!V23=1,"",MIN('исходный '!V23,ROUND('исходный '!V23*'норма часов'!$G$18/('исходный '!$AI23-SUMIF('исходный '!$E23:$AH23,1)),2))))</f>
        <v>0</v>
      </c>
      <c r="V23" s="70">
        <f>IF(ISERR(--'исходный '!W23),'исходный '!W23,IF('исходный '!W23=1,"",MIN('исходный '!W23,ROUND('исходный '!W23*'норма часов'!$G$18/('исходный '!$AI23-SUMIF('исходный '!$E23:$AH23,1)),2))))</f>
        <v>0</v>
      </c>
      <c r="W23" s="70">
        <f>IF(ISERR(--'исходный '!X23),'исходный '!X23,IF('исходный '!X23=1,"",MIN('исходный '!X23,ROUND('исходный '!X23*'норма часов'!$G$18/('исходный '!$AI23-SUMIF('исходный '!$E23:$AH23,1)),2))))</f>
        <v>0</v>
      </c>
      <c r="X23" s="70">
        <f>IF(ISERR(--'исходный '!Y23),'исходный '!Y23,IF('исходный '!Y23=1,"",MIN('исходный '!Y23,ROUND('исходный '!Y23*'норма часов'!$G$18/('исходный '!$AI23-SUMIF('исходный '!$E23:$AH23,1)),2))))</f>
        <v>0</v>
      </c>
      <c r="Y23" s="70">
        <f>IF(ISERR(--'исходный '!Z23),'исходный '!Z23,IF('исходный '!Z23=1,"",MIN('исходный '!Z23,ROUND('исходный '!Z23*'норма часов'!$G$18/('исходный '!$AI23-SUMIF('исходный '!$E23:$AH23,1)),2))))</f>
        <v>0</v>
      </c>
      <c r="Z23" s="70">
        <f>IF(ISERR(--'исходный '!AA23),'исходный '!AA23,IF('исходный '!AA23=1,"",MIN('исходный '!AA23,ROUND('исходный '!AA23*'норма часов'!$G$18/('исходный '!$AI23-SUMIF('исходный '!$E23:$AH23,1)),2))))</f>
        <v>9.94</v>
      </c>
      <c r="AA23" s="70">
        <f>IF(ISERR(--'исходный '!AB23),'исходный '!AB23,IF('исходный '!AB23=1,"",MIN('исходный '!AB23,ROUND('исходный '!AB23*'норма часов'!$G$18/('исходный '!$AI23-SUMIF('исходный '!$E23:$AH23,1)),2))))</f>
        <v>9.94</v>
      </c>
      <c r="AB23" s="70">
        <f>IF(ISERR(--'исходный '!AC23),'исходный '!AC23,IF('исходный '!AC23=1,"",MIN('исходный '!AC23,ROUND('исходный '!AC23*'норма часов'!$G$18/('исходный '!$AI23-SUMIF('исходный '!$E23:$AH23,1)),2))))</f>
        <v>9.94</v>
      </c>
      <c r="AC23" s="70">
        <f>IF(ISERR(--'исходный '!AD23),'исходный '!AD23,IF('исходный '!AD23=1,"",MIN('исходный '!AD23,ROUND('исходный '!AD23*'норма часов'!$G$18/('исходный '!$AI23-SUMIF('исходный '!$E23:$AH23,1)),2))))</f>
        <v>9.94</v>
      </c>
      <c r="AD23" s="70">
        <f>IF(ISERR(--'исходный '!AE23),'исходный '!AE23,IF('исходный '!AE23=1,"",MIN('исходный '!AE23,ROUND('исходный '!AE23*'норма часов'!$G$18/('исходный '!$AI23-SUMIF('исходный '!$E23:$AH23,1)),2))))</f>
        <v>9.94</v>
      </c>
      <c r="AE23" s="70">
        <f>IF(ISERR(--'исходный '!AF23),'исходный '!AF23,IF('исходный '!AF23=1,"",MIN('исходный '!AF23,ROUND('исходный '!AF23*'норма часов'!$G$18/('исходный '!$AI23-SUMIF('исходный '!$E23:$AH23,1)),2))))</f>
        <v>9.94</v>
      </c>
      <c r="AF23" s="70">
        <f>IF(ISERR(--'исходный '!AG23),'исходный '!AG23,IF('исходный '!AG23=1,"",MIN('исходный '!AG23,ROUND('исходный '!AG23*'норма часов'!$G$18/('исходный '!$AI23-SUMIF('исходный '!$E23:$AH23,1)),2))))</f>
        <v>9.94</v>
      </c>
      <c r="AG23" s="70" t="str">
        <f>IF(ISERR(--'исходный '!AH23),'исходный '!AH23,IF('исходный '!AH23=1,"",MIN('исходный '!AH23,ROUND('исходный '!AH23*'норма часов'!$G$18/('исходный '!$AI23-SUMIF('исходный '!$E23:$AH23,1)),2))))</f>
        <v/>
      </c>
      <c r="AH23" s="136"/>
      <c r="AI23" s="14">
        <f t="shared" si="11"/>
        <v>16</v>
      </c>
      <c r="AJ23" s="15">
        <f t="shared" si="12"/>
        <v>0</v>
      </c>
      <c r="AK23" s="16">
        <f t="shared" si="13"/>
        <v>0</v>
      </c>
      <c r="AL23" s="17">
        <f t="shared" si="14"/>
        <v>0</v>
      </c>
      <c r="AM23" s="17">
        <f t="shared" si="15"/>
        <v>0</v>
      </c>
      <c r="AN23" s="16"/>
      <c r="AO23" s="18">
        <f t="shared" si="16"/>
        <v>0</v>
      </c>
      <c r="AP23" s="19">
        <f t="shared" si="17"/>
        <v>0</v>
      </c>
      <c r="AQ23" s="15"/>
      <c r="AR23" s="19">
        <f t="shared" si="18"/>
        <v>159.04</v>
      </c>
      <c r="AS23" s="19"/>
      <c r="AT23" s="7"/>
    </row>
    <row r="24" spans="1:46" ht="12.75">
      <c r="A24" s="6">
        <f>'исходный '!B24</f>
        <v>0</v>
      </c>
      <c r="B24" s="6">
        <f>'исходный '!C24</f>
        <v>0</v>
      </c>
      <c r="C24" s="6">
        <f>'исходный '!D24</f>
        <v>0</v>
      </c>
      <c r="D24" s="70">
        <f>IF(ISERR(--'исходный '!E24),'исходный '!E24,IF('исходный '!E24=1,"",MIN('исходный '!E24,ROUND('исходный '!E24*'норма часов'!$G$18/('исходный '!$AI24-SUMIF('исходный '!$E24:$AH24,1)),2))))</f>
        <v>0</v>
      </c>
      <c r="E24" s="70">
        <f>IF(ISERR(--'исходный '!F24),'исходный '!F24,IF('исходный '!F24=1,"",MIN('исходный '!F24,ROUND('исходный '!F24*'норма часов'!$G$18/('исходный '!$AI24-SUMIF('исходный '!$E24:$AH24,1)),2))))</f>
        <v>0</v>
      </c>
      <c r="F24" s="70">
        <f>IF(ISERR(--'исходный '!G24),'исходный '!G24,IF('исходный '!G24=1,"",MIN('исходный '!G24,ROUND('исходный '!G24*'норма часов'!$G$18/('исходный '!$AI24-SUMIF('исходный '!$E24:$AH24,1)),2))))</f>
        <v>11</v>
      </c>
      <c r="G24" s="70">
        <f>IF(ISERR(--'исходный '!H24),'исходный '!H24,IF('исходный '!H24=1,"",MIN('исходный '!H24,ROUND('исходный '!H24*'норма часов'!$G$18/('исходный '!$AI24-SUMIF('исходный '!$E24:$AH24,1)),2))))</f>
        <v>11</v>
      </c>
      <c r="H24" s="70">
        <f>IF(ISERR(--'исходный '!I24),'исходный '!I24,IF('исходный '!I24=1,"",MIN('исходный '!I24,ROUND('исходный '!I24*'норма часов'!$G$18/('исходный '!$AI24-SUMIF('исходный '!$E24:$AH24,1)),2))))</f>
        <v>11</v>
      </c>
      <c r="I24" s="70">
        <f>IF(ISERR(--'исходный '!J24),'исходный '!J24,IF('исходный '!J24=1,"",MIN('исходный '!J24,ROUND('исходный '!J24*'норма часов'!$G$18/('исходный '!$AI24-SUMIF('исходный '!$E24:$AH24,1)),2))))</f>
        <v>11</v>
      </c>
      <c r="J24" s="70">
        <f>IF(ISERR(--'исходный '!K24),'исходный '!K24,IF('исходный '!K24=1,"",MIN('исходный '!K24,ROUND('исходный '!K24*'норма часов'!$G$18/('исходный '!$AI24-SUMIF('исходный '!$E24:$AH24,1)),2))))</f>
        <v>11</v>
      </c>
      <c r="K24" s="70">
        <f>IF(ISERR(--'исходный '!L24),'исходный '!L24,IF('исходный '!L24=1,"",MIN('исходный '!L24,ROUND('исходный '!L24*'норма часов'!$G$18/('исходный '!$AI24-SUMIF('исходный '!$E24:$AH24,1)),2))))</f>
        <v>11</v>
      </c>
      <c r="L24" s="70" t="str">
        <f>IF(ISERR(--'исходный '!M24),'исходный '!M24,IF('исходный '!M24=1,"",MIN('исходный '!M24,ROUND('исходный '!M24*'норма часов'!$G$18/('исходный '!$AI24-SUMIF('исходный '!$E24:$AH24,1)),2))))</f>
        <v/>
      </c>
      <c r="M24" s="70">
        <f>IF(ISERR(--'исходный '!N24),'исходный '!N24,IF('исходный '!N24=1,"",MIN('исходный '!N24,ROUND('исходный '!N24*'норма часов'!$G$18/('исходный '!$AI24-SUMIF('исходный '!$E24:$AH24,1)),2))))</f>
        <v>0</v>
      </c>
      <c r="N24" s="70">
        <f>IF(ISERR(--'исходный '!O24),'исходный '!O24,IF('исходный '!O24=1,"",MIN('исходный '!O24,ROUND('исходный '!O24*'норма часов'!$G$18/('исходный '!$AI24-SUMIF('исходный '!$E24:$AH24,1)),2))))</f>
        <v>0</v>
      </c>
      <c r="O24" s="70">
        <f>IF(ISERR(--'исходный '!P24),'исходный '!P24,IF('исходный '!P24=1,"",MIN('исходный '!P24,ROUND('исходный '!P24*'норма часов'!$G$18/('исходный '!$AI24-SUMIF('исходный '!$E24:$AH24,1)),2))))</f>
        <v>0</v>
      </c>
      <c r="P24" s="70">
        <f>IF(ISERR(--'исходный '!Q24),'исходный '!Q24,IF('исходный '!Q24=1,"",MIN('исходный '!Q24,ROUND('исходный '!Q24*'норма часов'!$G$18/('исходный '!$AI24-SUMIF('исходный '!$E24:$AH24,1)),2))))</f>
        <v>0</v>
      </c>
      <c r="Q24" s="70">
        <f>IF(ISERR(--'исходный '!R24),'исходный '!R24,IF('исходный '!R24=1,"",MIN('исходный '!R24,ROUND('исходный '!R24*'норма часов'!$G$18/('исходный '!$AI24-SUMIF('исходный '!$E24:$AH24,1)),2))))</f>
        <v>0</v>
      </c>
      <c r="R24" s="70">
        <f>IF(ISERR(--'исходный '!S24),'исходный '!S24,IF('исходный '!S24=1,"",MIN('исходный '!S24,ROUND('исходный '!S24*'норма часов'!$G$18/('исходный '!$AI24-SUMIF('исходный '!$E24:$AH24,1)),2))))</f>
        <v>0</v>
      </c>
      <c r="S24" s="70">
        <f>IF(ISERR(--'исходный '!T24),'исходный '!T24,IF('исходный '!T24=1,"",MIN('исходный '!T24,ROUND('исходный '!T24*'норма часов'!$G$18/('исходный '!$AI24-SUMIF('исходный '!$E24:$AH24,1)),2))))</f>
        <v>11</v>
      </c>
      <c r="T24" s="70">
        <f>IF(ISERR(--'исходный '!U24),'исходный '!U24,IF('исходный '!U24=1,"",MIN('исходный '!U24,ROUND('исходный '!U24*'норма часов'!$G$18/('исходный '!$AI24-SUMIF('исходный '!$E24:$AH24,1)),2))))</f>
        <v>11</v>
      </c>
      <c r="U24" s="70">
        <f>IF(ISERR(--'исходный '!V24),'исходный '!V24,IF('исходный '!V24=1,"",MIN('исходный '!V24,ROUND('исходный '!V24*'норма часов'!$G$18/('исходный '!$AI24-SUMIF('исходный '!$E24:$AH24,1)),2))))</f>
        <v>11</v>
      </c>
      <c r="V24" s="70">
        <f>IF(ISERR(--'исходный '!W24),'исходный '!W24,IF('исходный '!W24=1,"",MIN('исходный '!W24,ROUND('исходный '!W24*'норма часов'!$G$18/('исходный '!$AI24-SUMIF('исходный '!$E24:$AH24,1)),2))))</f>
        <v>11</v>
      </c>
      <c r="W24" s="70">
        <f>IF(ISERR(--'исходный '!X24),'исходный '!X24,IF('исходный '!X24=1,"",MIN('исходный '!X24,ROUND('исходный '!X24*'норма часов'!$G$18/('исходный '!$AI24-SUMIF('исходный '!$E24:$AH24,1)),2))))</f>
        <v>11</v>
      </c>
      <c r="X24" s="70">
        <f>IF(ISERR(--'исходный '!Y24),'исходный '!Y24,IF('исходный '!Y24=1,"",MIN('исходный '!Y24,ROUND('исходный '!Y24*'норма часов'!$G$18/('исходный '!$AI24-SUMIF('исходный '!$E24:$AH24,1)),2))))</f>
        <v>11</v>
      </c>
      <c r="Y24" s="70">
        <f>IF(ISERR(--'исходный '!Z24),'исходный '!Z24,IF('исходный '!Z24=1,"",MIN('исходный '!Z24,ROUND('исходный '!Z24*'норма часов'!$G$18/('исходный '!$AI24-SUMIF('исходный '!$E24:$AH24,1)),2))))</f>
        <v>11</v>
      </c>
      <c r="Z24" s="70" t="str">
        <f>IF(ISERR(--'исходный '!AA24),'исходный '!AA24,IF('исходный '!AA24=1,"",MIN('исходный '!AA24,ROUND('исходный '!AA24*'норма часов'!$G$18/('исходный '!$AI24-SUMIF('исходный '!$E24:$AH24,1)),2))))</f>
        <v/>
      </c>
      <c r="AA24" s="70">
        <f>IF(ISERR(--'исходный '!AB24),'исходный '!AB24,IF('исходный '!AB24=1,"",MIN('исходный '!AB24,ROUND('исходный '!AB24*'норма часов'!$G$18/('исходный '!$AI24-SUMIF('исходный '!$E24:$AH24,1)),2))))</f>
        <v>0</v>
      </c>
      <c r="AB24" s="70">
        <f>IF(ISERR(--'исходный '!AC24),'исходный '!AC24,IF('исходный '!AC24=1,"",MIN('исходный '!AC24,ROUND('исходный '!AC24*'норма часов'!$G$18/('исходный '!$AI24-SUMIF('исходный '!$E24:$AH24,1)),2))))</f>
        <v>0</v>
      </c>
      <c r="AC24" s="70">
        <f>IF(ISERR(--'исходный '!AD24),'исходный '!AD24,IF('исходный '!AD24=1,"",MIN('исходный '!AD24,ROUND('исходный '!AD24*'норма часов'!$G$18/('исходный '!$AI24-SUMIF('исходный '!$E24:$AH24,1)),2))))</f>
        <v>0</v>
      </c>
      <c r="AD24" s="70">
        <f>IF(ISERR(--'исходный '!AE24),'исходный '!AE24,IF('исходный '!AE24=1,"",MIN('исходный '!AE24,ROUND('исходный '!AE24*'норма часов'!$G$18/('исходный '!$AI24-SUMIF('исходный '!$E24:$AH24,1)),2))))</f>
        <v>0</v>
      </c>
      <c r="AE24" s="70">
        <f>IF(ISERR(--'исходный '!AF24),'исходный '!AF24,IF('исходный '!AF24=1,"",MIN('исходный '!AF24,ROUND('исходный '!AF24*'норма часов'!$G$18/('исходный '!$AI24-SUMIF('исходный '!$E24:$AH24,1)),2))))</f>
        <v>0</v>
      </c>
      <c r="AF24" s="70">
        <f>IF(ISERR(--'исходный '!AG24),'исходный '!AG24,IF('исходный '!AG24=1,"",MIN('исходный '!AG24,ROUND('исходный '!AG24*'норма часов'!$G$18/('исходный '!$AI24-SUMIF('исходный '!$E24:$AH24,1)),2))))</f>
        <v>0</v>
      </c>
      <c r="AG24" s="70">
        <f>IF(ISERR(--'исходный '!AH24),'исходный '!AH24,IF('исходный '!AH24=1,"",MIN('исходный '!AH24,ROUND('исходный '!AH24*'норма часов'!$G$18/('исходный '!$AI24-SUMIF('исходный '!$E24:$AH24,1)),2))))</f>
        <v>11</v>
      </c>
      <c r="AH24" s="136"/>
      <c r="AI24" s="14">
        <f t="shared" si="11"/>
        <v>14</v>
      </c>
      <c r="AJ24" s="15">
        <f t="shared" si="12"/>
        <v>0</v>
      </c>
      <c r="AK24" s="16">
        <f t="shared" si="13"/>
        <v>0</v>
      </c>
      <c r="AL24" s="17">
        <f t="shared" si="14"/>
        <v>0</v>
      </c>
      <c r="AM24" s="17">
        <f t="shared" si="15"/>
        <v>0</v>
      </c>
      <c r="AN24" s="16"/>
      <c r="AO24" s="18">
        <f t="shared" si="16"/>
        <v>0</v>
      </c>
      <c r="AP24" s="19">
        <f t="shared" si="17"/>
        <v>0</v>
      </c>
      <c r="AQ24" s="15"/>
      <c r="AR24" s="19">
        <f t="shared" si="18"/>
        <v>154</v>
      </c>
      <c r="AS24" s="19"/>
      <c r="AT24" s="7"/>
    </row>
    <row r="25" spans="1:46" ht="12.75">
      <c r="A25" s="6">
        <f>'исходный '!B25</f>
        <v>0</v>
      </c>
      <c r="B25" s="6">
        <f>'исходный '!C25</f>
        <v>0</v>
      </c>
      <c r="C25" s="6">
        <f>'исходный '!D25</f>
        <v>0</v>
      </c>
      <c r="D25" s="70">
        <f>IF(ISERR(--'исходный '!E25),'исходный '!E25,IF('исходный '!E25=1,"",MIN('исходный '!E25,ROUND('исходный '!E25*'норма часов'!$G$18/('исходный '!$AI25-SUMIF('исходный '!$E25:$AH25,1)),2))))</f>
        <v>12</v>
      </c>
      <c r="E25" s="70" t="str">
        <f>IF(ISERR(--'исходный '!F25),'исходный '!F25,IF('исходный '!F25=1,"",MIN('исходный '!F25,ROUND('исходный '!F25*'норма часов'!$G$18/('исходный '!$AI25-SUMIF('исходный '!$E25:$AH25,1)),2))))</f>
        <v/>
      </c>
      <c r="F25" s="70">
        <f>IF(ISERR(--'исходный '!G25),'исходный '!G25,IF('исходный '!G25=1,"",MIN('исходный '!G25,ROUND('исходный '!G25*'норма часов'!$G$18/('исходный '!$AI25-SUMIF('исходный '!$E25:$AH25,1)),2))))</f>
        <v>0</v>
      </c>
      <c r="G25" s="70">
        <f>IF(ISERR(--'исходный '!H25),'исходный '!H25,IF('исходный '!H25=1,"",MIN('исходный '!H25,ROUND('исходный '!H25*'норма часов'!$G$18/('исходный '!$AI25-SUMIF('исходный '!$E25:$AH25,1)),2))))</f>
        <v>0</v>
      </c>
      <c r="H25" s="70">
        <f>IF(ISERR(--'исходный '!I25),'исходный '!I25,IF('исходный '!I25=1,"",MIN('исходный '!I25,ROUND('исходный '!I25*'норма часов'!$G$18/('исходный '!$AI25-SUMIF('исходный '!$E25:$AH25,1)),2))))</f>
        <v>0</v>
      </c>
      <c r="I25" s="70">
        <f>IF(ISERR(--'исходный '!J25),'исходный '!J25,IF('исходный '!J25=1,"",MIN('исходный '!J25,ROUND('исходный '!J25*'норма часов'!$G$18/('исходный '!$AI25-SUMIF('исходный '!$E25:$AH25,1)),2))))</f>
        <v>0</v>
      </c>
      <c r="J25" s="70">
        <f>IF(ISERR(--'исходный '!K25),'исходный '!K25,IF('исходный '!K25=1,"",MIN('исходный '!K25,ROUND('исходный '!K25*'норма часов'!$G$18/('исходный '!$AI25-SUMIF('исходный '!$E25:$AH25,1)),2))))</f>
        <v>0</v>
      </c>
      <c r="K25" s="70">
        <f>IF(ISERR(--'исходный '!L25),'исходный '!L25,IF('исходный '!L25=1,"",MIN('исходный '!L25,ROUND('исходный '!L25*'норма часов'!$G$18/('исходный '!$AI25-SUMIF('исходный '!$E25:$AH25,1)),2))))</f>
        <v>0</v>
      </c>
      <c r="L25" s="70">
        <f>IF(ISERR(--'исходный '!M25),'исходный '!M25,IF('исходный '!M25=1,"",MIN('исходный '!M25,ROUND('исходный '!M25*'норма часов'!$G$18/('исходный '!$AI25-SUMIF('исходный '!$E25:$AH25,1)),2))))</f>
        <v>12</v>
      </c>
      <c r="M25" s="70">
        <f>IF(ISERR(--'исходный '!N25),'исходный '!N25,IF('исходный '!N25=1,"",MIN('исходный '!N25,ROUND('исходный '!N25*'норма часов'!$G$18/('исходный '!$AI25-SUMIF('исходный '!$E25:$AH25,1)),2))))</f>
        <v>12</v>
      </c>
      <c r="N25" s="70">
        <f>IF(ISERR(--'исходный '!O25),'исходный '!O25,IF('исходный '!O25=1,"",MIN('исходный '!O25,ROUND('исходный '!O25*'норма часов'!$G$18/('исходный '!$AI25-SUMIF('исходный '!$E25:$AH25,1)),2))))</f>
        <v>12</v>
      </c>
      <c r="O25" s="70">
        <f>IF(ISERR(--'исходный '!P25),'исходный '!P25,IF('исходный '!P25=1,"",MIN('исходный '!P25,ROUND('исходный '!P25*'норма часов'!$G$18/('исходный '!$AI25-SUMIF('исходный '!$E25:$AH25,1)),2))))</f>
        <v>12</v>
      </c>
      <c r="P25" s="70">
        <f>IF(ISERR(--'исходный '!Q25),'исходный '!Q25,IF('исходный '!Q25=1,"",MIN('исходный '!Q25,ROUND('исходный '!Q25*'норма часов'!$G$18/('исходный '!$AI25-SUMIF('исходный '!$E25:$AH25,1)),2))))</f>
        <v>12</v>
      </c>
      <c r="Q25" s="70">
        <f>IF(ISERR(--'исходный '!R25),'исходный '!R25,IF('исходный '!R25=1,"",MIN('исходный '!R25,ROUND('исходный '!R25*'норма часов'!$G$18/('исходный '!$AI25-SUMIF('исходный '!$E25:$AH25,1)),2))))</f>
        <v>12</v>
      </c>
      <c r="R25" s="70">
        <f>IF(ISERR(--'исходный '!S25),'исходный '!S25,IF('исходный '!S25=1,"",MIN('исходный '!S25,ROUND('исходный '!S25*'норма часов'!$G$18/('исходный '!$AI25-SUMIF('исходный '!$E25:$AH25,1)),2))))</f>
        <v>12</v>
      </c>
      <c r="S25" s="70" t="str">
        <f>IF(ISERR(--'исходный '!T25),'исходный '!T25,IF('исходный '!T25=1,"",MIN('исходный '!T25,ROUND('исходный '!T25*'норма часов'!$G$18/('исходный '!$AI25-SUMIF('исходный '!$E25:$AH25,1)),2))))</f>
        <v/>
      </c>
      <c r="T25" s="70">
        <f>IF(ISERR(--'исходный '!U25),'исходный '!U25,IF('исходный '!U25=1,"",MIN('исходный '!U25,ROUND('исходный '!U25*'норма часов'!$G$18/('исходный '!$AI25-SUMIF('исходный '!$E25:$AH25,1)),2))))</f>
        <v>0</v>
      </c>
      <c r="U25" s="70">
        <f>IF(ISERR(--'исходный '!V25),'исходный '!V25,IF('исходный '!V25=1,"",MIN('исходный '!V25,ROUND('исходный '!V25*'норма часов'!$G$18/('исходный '!$AI25-SUMIF('исходный '!$E25:$AH25,1)),2))))</f>
        <v>0</v>
      </c>
      <c r="V25" s="70">
        <f>IF(ISERR(--'исходный '!W25),'исходный '!W25,IF('исходный '!W25=1,"",MIN('исходный '!W25,ROUND('исходный '!W25*'норма часов'!$G$18/('исходный '!$AI25-SUMIF('исходный '!$E25:$AH25,1)),2))))</f>
        <v>0</v>
      </c>
      <c r="W25" s="70">
        <f>IF(ISERR(--'исходный '!X25),'исходный '!X25,IF('исходный '!X25=1,"",MIN('исходный '!X25,ROUND('исходный '!X25*'норма часов'!$G$18/('исходный '!$AI25-SUMIF('исходный '!$E25:$AH25,1)),2))))</f>
        <v>0</v>
      </c>
      <c r="X25" s="70">
        <f>IF(ISERR(--'исходный '!Y25),'исходный '!Y25,IF('исходный '!Y25=1,"",MIN('исходный '!Y25,ROUND('исходный '!Y25*'норма часов'!$G$18/('исходный '!$AI25-SUMIF('исходный '!$E25:$AH25,1)),2))))</f>
        <v>0</v>
      </c>
      <c r="Y25" s="70">
        <f>IF(ISERR(--'исходный '!Z25),'исходный '!Z25,IF('исходный '!Z25=1,"",MIN('исходный '!Z25,ROUND('исходный '!Z25*'норма часов'!$G$18/('исходный '!$AI25-SUMIF('исходный '!$E25:$AH25,1)),2))))</f>
        <v>0</v>
      </c>
      <c r="Z25" s="70">
        <f>IF(ISERR(--'исходный '!AA25),'исходный '!AA25,IF('исходный '!AA25=1,"",MIN('исходный '!AA25,ROUND('исходный '!AA25*'норма часов'!$G$18/('исходный '!$AI25-SUMIF('исходный '!$E25:$AH25,1)),2))))</f>
        <v>0</v>
      </c>
      <c r="AA25" s="70">
        <f>IF(ISERR(--'исходный '!AB25),'исходный '!AB25,IF('исходный '!AB25=1,"",MIN('исходный '!AB25,ROUND('исходный '!AB25*'норма часов'!$G$18/('исходный '!$AI25-SUMIF('исходный '!$E25:$AH25,1)),2))))</f>
        <v>0</v>
      </c>
      <c r="AB25" s="70">
        <f>IF(ISERR(--'исходный '!AC25),'исходный '!AC25,IF('исходный '!AC25=1,"",MIN('исходный '!AC25,ROUND('исходный '!AC25*'норма часов'!$G$18/('исходный '!$AI25-SUMIF('исходный '!$E25:$AH25,1)),2))))</f>
        <v>0</v>
      </c>
      <c r="AC25" s="70">
        <f>IF(ISERR(--'исходный '!AD25),'исходный '!AD25,IF('исходный '!AD25=1,"",MIN('исходный '!AD25,ROUND('исходный '!AD25*'норма часов'!$G$18/('исходный '!$AI25-SUMIF('исходный '!$E25:$AH25,1)),2))))</f>
        <v>0</v>
      </c>
      <c r="AD25" s="70">
        <f>IF(ISERR(--'исходный '!AE25),'исходный '!AE25,IF('исходный '!AE25=1,"",MIN('исходный '!AE25,ROUND('исходный '!AE25*'норма часов'!$G$18/('исходный '!$AI25-SUMIF('исходный '!$E25:$AH25,1)),2))))</f>
        <v>12</v>
      </c>
      <c r="AE25" s="70">
        <f>IF(ISERR(--'исходный '!AF25),'исходный '!AF25,IF('исходный '!AF25=1,"",MIN('исходный '!AF25,ROUND('исходный '!AF25*'норма часов'!$G$18/('исходный '!$AI25-SUMIF('исходный '!$E25:$AH25,1)),2))))</f>
        <v>12</v>
      </c>
      <c r="AF25" s="70">
        <f>IF(ISERR(--'исходный '!AG25),'исходный '!AG25,IF('исходный '!AG25=1,"",MIN('исходный '!AG25,ROUND('исходный '!AG25*'норма часов'!$G$18/('исходный '!$AI25-SUMIF('исходный '!$E25:$AH25,1)),2))))</f>
        <v>12</v>
      </c>
      <c r="AG25" s="70">
        <f>IF(ISERR(--'исходный '!AH25),'исходный '!AH25,IF('исходный '!AH25=1,"",MIN('исходный '!AH25,ROUND('исходный '!AH25*'норма часов'!$G$18/('исходный '!$AI25-SUMIF('исходный '!$E25:$AH25,1)),2))))</f>
        <v>12</v>
      </c>
      <c r="AH25" s="136"/>
      <c r="AI25" s="14">
        <f t="shared" si="11"/>
        <v>12</v>
      </c>
      <c r="AJ25" s="15">
        <f t="shared" si="12"/>
        <v>0</v>
      </c>
      <c r="AK25" s="16">
        <f t="shared" si="13"/>
        <v>0</v>
      </c>
      <c r="AL25" s="17">
        <f t="shared" si="14"/>
        <v>0</v>
      </c>
      <c r="AM25" s="17">
        <f t="shared" si="15"/>
        <v>0</v>
      </c>
      <c r="AN25" s="16"/>
      <c r="AO25" s="18">
        <f t="shared" si="16"/>
        <v>0</v>
      </c>
      <c r="AP25" s="19">
        <f t="shared" si="17"/>
        <v>0</v>
      </c>
      <c r="AQ25" s="15"/>
      <c r="AR25" s="19">
        <f t="shared" si="18"/>
        <v>144</v>
      </c>
      <c r="AS25" s="19"/>
      <c r="AT25" s="7"/>
    </row>
    <row r="26" spans="1:46" ht="12.75">
      <c r="A26" s="6">
        <f>'исходный '!B26</f>
        <v>0</v>
      </c>
      <c r="B26" s="6">
        <f>'исходный '!C26</f>
        <v>0</v>
      </c>
      <c r="C26" s="6">
        <f>'исходный '!D26</f>
        <v>0</v>
      </c>
      <c r="D26" s="70">
        <f>IF(ISERR(--'исходный '!E26),'исходный '!E26,IF('исходный '!E26=1,"",MIN('исходный '!E26,ROUND('исходный '!E26*'норма часов'!$G$18/('исходный '!$AI26-SUMIF('исходный '!$E26:$AH26,1)),2))))</f>
        <v>9.4499999999999993</v>
      </c>
      <c r="E26" s="70">
        <f>IF(ISERR(--'исходный '!F26),'исходный '!F26,IF('исходный '!F26=1,"",MIN('исходный '!F26,ROUND('исходный '!F26*'норма часов'!$G$18/('исходный '!$AI26-SUMIF('исходный '!$E26:$AH26,1)),2))))</f>
        <v>0</v>
      </c>
      <c r="F26" s="70">
        <f>IF(ISERR(--'исходный '!G26),'исходный '!G26,IF('исходный '!G26=1,"",MIN('исходный '!G26,ROUND('исходный '!G26*'норма часов'!$G$18/('исходный '!$AI26-SUMIF('исходный '!$E26:$AH26,1)),2))))</f>
        <v>0</v>
      </c>
      <c r="G26" s="70">
        <f>IF(ISERR(--'исходный '!H26),'исходный '!H26,IF('исходный '!H26=1,"",MIN('исходный '!H26,ROUND('исходный '!H26*'норма часов'!$G$18/('исходный '!$AI26-SUMIF('исходный '!$E26:$AH26,1)),2))))</f>
        <v>0</v>
      </c>
      <c r="H26" s="70">
        <f>IF(ISERR(--'исходный '!I26),'исходный '!I26,IF('исходный '!I26=1,"",MIN('исходный '!I26,ROUND('исходный '!I26*'норма часов'!$G$18/('исходный '!$AI26-SUMIF('исходный '!$E26:$AH26,1)),2))))</f>
        <v>0</v>
      </c>
      <c r="I26" s="70">
        <f>IF(ISERR(--'исходный '!J26),'исходный '!J26,IF('исходный '!J26=1,"",MIN('исходный '!J26,ROUND('исходный '!J26*'норма часов'!$G$18/('исходный '!$AI26-SUMIF('исходный '!$E26:$AH26,1)),2))))</f>
        <v>8.66</v>
      </c>
      <c r="J26" s="70">
        <f>IF(ISERR(--'исходный '!K26),'исходный '!K26,IF('исходный '!K26=1,"",MIN('исходный '!K26,ROUND('исходный '!K26*'норма часов'!$G$18/('исходный '!$AI26-SUMIF('исходный '!$E26:$AH26,1)),2))))</f>
        <v>8.66</v>
      </c>
      <c r="K26" s="70">
        <f>IF(ISERR(--'исходный '!L26),'исходный '!L26,IF('исходный '!L26=1,"",MIN('исходный '!L26,ROUND('исходный '!L26*'норма часов'!$G$18/('исходный '!$AI26-SUMIF('исходный '!$E26:$AH26,1)),2))))</f>
        <v>0</v>
      </c>
      <c r="L26" s="70">
        <f>IF(ISERR(--'исходный '!M26),'исходный '!M26,IF('исходный '!M26=1,"",MIN('исходный '!M26,ROUND('исходный '!M26*'норма часов'!$G$18/('исходный '!$AI26-SUMIF('исходный '!$E26:$AH26,1)),2))))</f>
        <v>9.4499999999999993</v>
      </c>
      <c r="M26" s="70">
        <f>IF(ISERR(--'исходный '!N26),'исходный '!N26,IF('исходный '!N26=1,"",MIN('исходный '!N26,ROUND('исходный '!N26*'норма часов'!$G$18/('исходный '!$AI26-SUMIF('исходный '!$E26:$AH26,1)),2))))</f>
        <v>9.4499999999999993</v>
      </c>
      <c r="N26" s="70">
        <f>IF(ISERR(--'исходный '!O26),'исходный '!O26,IF('исходный '!O26=1,"",MIN('исходный '!O26,ROUND('исходный '!O26*'норма часов'!$G$18/('исходный '!$AI26-SUMIF('исходный '!$E26:$AH26,1)),2))))</f>
        <v>9.4499999999999993</v>
      </c>
      <c r="O26" s="70">
        <f>IF(ISERR(--'исходный '!P26),'исходный '!P26,IF('исходный '!P26=1,"",MIN('исходный '!P26,ROUND('исходный '!P26*'норма часов'!$G$18/('исходный '!$AI26-SUMIF('исходный '!$E26:$AH26,1)),2))))</f>
        <v>9.4499999999999993</v>
      </c>
      <c r="P26" s="70">
        <f>IF(ISERR(--'исходный '!Q26),'исходный '!Q26,IF('исходный '!Q26=1,"",MIN('исходный '!Q26,ROUND('исходный '!Q26*'норма часов'!$G$18/('исходный '!$AI26-SUMIF('исходный '!$E26:$AH26,1)),2))))</f>
        <v>9.4499999999999993</v>
      </c>
      <c r="Q26" s="70">
        <f>IF(ISERR(--'исходный '!R26),'исходный '!R26,IF('исходный '!R26=1,"",MIN('исходный '!R26,ROUND('исходный '!R26*'норма часов'!$G$18/('исходный '!$AI26-SUMIF('исходный '!$E26:$AH26,1)),2))))</f>
        <v>9.4499999999999993</v>
      </c>
      <c r="R26" s="70">
        <f>IF(ISERR(--'исходный '!S26),'исходный '!S26,IF('исходный '!S26=1,"",MIN('исходный '!S26,ROUND('исходный '!S26*'норма часов'!$G$18/('исходный '!$AI26-SUMIF('исходный '!$E26:$AH26,1)),2))))</f>
        <v>9.4499999999999993</v>
      </c>
      <c r="S26" s="70">
        <f>IF(ISERR(--'исходный '!T26),'исходный '!T26,IF('исходный '!T26=1,"",MIN('исходный '!T26,ROUND('исходный '!T26*'норма часов'!$G$18/('исходный '!$AI26-SUMIF('исходный '!$E26:$AH26,1)),2))))</f>
        <v>0</v>
      </c>
      <c r="T26" s="70">
        <f>IF(ISERR(--'исходный '!U26),'исходный '!U26,IF('исходный '!U26=1,"",MIN('исходный '!U26,ROUND('исходный '!U26*'норма часов'!$G$18/('исходный '!$AI26-SUMIF('исходный '!$E26:$AH26,1)),2))))</f>
        <v>0</v>
      </c>
      <c r="U26" s="70">
        <f>IF(ISERR(--'исходный '!V26),'исходный '!V26,IF('исходный '!V26=1,"",MIN('исходный '!V26,ROUND('исходный '!V26*'норма часов'!$G$18/('исходный '!$AI26-SUMIF('исходный '!$E26:$AH26,1)),2))))</f>
        <v>0</v>
      </c>
      <c r="V26" s="70">
        <f>IF(ISERR(--'исходный '!W26),'исходный '!W26,IF('исходный '!W26=1,"",MIN('исходный '!W26,ROUND('исходный '!W26*'норма часов'!$G$18/('исходный '!$AI26-SUMIF('исходный '!$E26:$AH26,1)),2))))</f>
        <v>0</v>
      </c>
      <c r="W26" s="70">
        <f>IF(ISERR(--'исходный '!X26),'исходный '!X26,IF('исходный '!X26=1,"",MIN('исходный '!X26,ROUND('исходный '!X26*'норма часов'!$G$18/('исходный '!$AI26-SUMIF('исходный '!$E26:$AH26,1)),2))))</f>
        <v>0</v>
      </c>
      <c r="X26" s="70">
        <f>IF(ISERR(--'исходный '!Y26),'исходный '!Y26,IF('исходный '!Y26=1,"",MIN('исходный '!Y26,ROUND('исходный '!Y26*'норма часов'!$G$18/('исходный '!$AI26-SUMIF('исходный '!$E26:$AH26,1)),2))))</f>
        <v>0</v>
      </c>
      <c r="Y26" s="70">
        <f>IF(ISERR(--'исходный '!Z26),'исходный '!Z26,IF('исходный '!Z26=1,"",MIN('исходный '!Z26,ROUND('исходный '!Z26*'норма часов'!$G$18/('исходный '!$AI26-SUMIF('исходный '!$E26:$AH26,1)),2))))</f>
        <v>0</v>
      </c>
      <c r="Z26" s="70">
        <f>IF(ISERR(--'исходный '!AA26),'исходный '!AA26,IF('исходный '!AA26=1,"",MIN('исходный '!AA26,ROUND('исходный '!AA26*'норма часов'!$G$18/('исходный '!$AI26-SUMIF('исходный '!$E26:$AH26,1)),2))))</f>
        <v>9.4499999999999993</v>
      </c>
      <c r="AA26" s="70">
        <f>IF(ISERR(--'исходный '!AB26),'исходный '!AB26,IF('исходный '!AB26=1,"",MIN('исходный '!AB26,ROUND('исходный '!AB26*'норма часов'!$G$18/('исходный '!$AI26-SUMIF('исходный '!$E26:$AH26,1)),2))))</f>
        <v>9.4499999999999993</v>
      </c>
      <c r="AB26" s="70">
        <f>IF(ISERR(--'исходный '!AC26),'исходный '!AC26,IF('исходный '!AC26=1,"",MIN('исходный '!AC26,ROUND('исходный '!AC26*'норма часов'!$G$18/('исходный '!$AI26-SUMIF('исходный '!$E26:$AH26,1)),2))))</f>
        <v>9.4499999999999993</v>
      </c>
      <c r="AC26" s="70">
        <f>IF(ISERR(--'исходный '!AD26),'исходный '!AD26,IF('исходный '!AD26=1,"",MIN('исходный '!AD26,ROUND('исходный '!AD26*'норма часов'!$G$18/('исходный '!$AI26-SUMIF('исходный '!$E26:$AH26,1)),2))))</f>
        <v>9.4499999999999993</v>
      </c>
      <c r="AD26" s="70">
        <f>IF(ISERR(--'исходный '!AE26),'исходный '!AE26,IF('исходный '!AE26=1,"",MIN('исходный '!AE26,ROUND('исходный '!AE26*'норма часов'!$G$18/('исходный '!$AI26-SUMIF('исходный '!$E26:$AH26,1)),2))))</f>
        <v>9.4499999999999993</v>
      </c>
      <c r="AE26" s="70">
        <f>IF(ISERR(--'исходный '!AF26),'исходный '!AF26,IF('исходный '!AF26=1,"",MIN('исходный '!AF26,ROUND('исходный '!AF26*'норма часов'!$G$18/('исходный '!$AI26-SUMIF('исходный '!$E26:$AH26,1)),2))))</f>
        <v>9.4499999999999993</v>
      </c>
      <c r="AF26" s="70">
        <f>IF(ISERR(--'исходный '!AG26),'исходный '!AG26,IF('исходный '!AG26=1,"",MIN('исходный '!AG26,ROUND('исходный '!AG26*'норма часов'!$G$18/('исходный '!$AI26-SUMIF('исходный '!$E26:$AH26,1)),2))))</f>
        <v>9.4499999999999993</v>
      </c>
      <c r="AG26" s="70">
        <f>IF(ISERR(--'исходный '!AH26),'исходный '!AH26,IF('исходный '!AH26=1,"",MIN('исходный '!AH26,ROUND('исходный '!AH26*'норма часов'!$G$18/('исходный '!$AI26-SUMIF('исходный '!$E26:$AH26,1)),2))))</f>
        <v>0</v>
      </c>
      <c r="AH26" s="136"/>
      <c r="AI26" s="14">
        <f t="shared" si="11"/>
        <v>17</v>
      </c>
      <c r="AJ26" s="15">
        <f t="shared" si="12"/>
        <v>0</v>
      </c>
      <c r="AK26" s="16">
        <f t="shared" si="13"/>
        <v>0</v>
      </c>
      <c r="AL26" s="17">
        <f t="shared" si="14"/>
        <v>0</v>
      </c>
      <c r="AM26" s="17">
        <f t="shared" si="15"/>
        <v>0</v>
      </c>
      <c r="AN26" s="16"/>
      <c r="AO26" s="18">
        <f t="shared" si="16"/>
        <v>0</v>
      </c>
      <c r="AP26" s="19">
        <f t="shared" si="17"/>
        <v>0</v>
      </c>
      <c r="AQ26" s="15"/>
      <c r="AR26" s="19">
        <f t="shared" si="18"/>
        <v>159.07</v>
      </c>
      <c r="AS26" s="19"/>
      <c r="AT26" s="7"/>
    </row>
    <row r="27" spans="1:46" ht="12.75">
      <c r="A27" s="6">
        <f>'исходный '!B27</f>
        <v>0</v>
      </c>
      <c r="B27" s="6">
        <f>'исходный '!C27</f>
        <v>0</v>
      </c>
      <c r="C27" s="6">
        <f>'исходный '!D27</f>
        <v>0</v>
      </c>
      <c r="D27" s="70">
        <f>IF(ISERR(--'исходный '!E27),'исходный '!E27,IF('исходный '!E27=1,"",MIN('исходный '!E27,ROUND('исходный '!E27*'норма часов'!$G$18/('исходный '!$AI27-SUMIF('исходный '!$E27:$AH27,1)),2))))</f>
        <v>0</v>
      </c>
      <c r="E27" s="70">
        <f>IF(ISERR(--'исходный '!F27),'исходный '!F27,IF('исходный '!F27=1,"",MIN('исходный '!F27,ROUND('исходный '!F27*'норма часов'!$G$18/('исходный '!$AI27-SUMIF('исходный '!$E27:$AH27,1)),2))))</f>
        <v>8.83</v>
      </c>
      <c r="F27" s="70">
        <f>IF(ISERR(--'исходный '!G27),'исходный '!G27,IF('исходный '!G27=1,"",MIN('исходный '!G27,ROUND('исходный '!G27*'норма часов'!$G$18/('исходный '!$AI27-SUMIF('исходный '!$E27:$AH27,1)),2))))</f>
        <v>8.83</v>
      </c>
      <c r="G27" s="70">
        <f>IF(ISERR(--'исходный '!H27),'исходный '!H27,IF('исходный '!H27=1,"",MIN('исходный '!H27,ROUND('исходный '!H27*'норма часов'!$G$18/('исходный '!$AI27-SUMIF('исходный '!$E27:$AH27,1)),2))))</f>
        <v>8.83</v>
      </c>
      <c r="H27" s="70">
        <f>IF(ISERR(--'исходный '!I27),'исходный '!I27,IF('исходный '!I27=1,"",MIN('исходный '!I27,ROUND('исходный '!I27*'норма часов'!$G$18/('исходный '!$AI27-SUMIF('исходный '!$E27:$AH27,1)),2))))</f>
        <v>8.83</v>
      </c>
      <c r="I27" s="70">
        <f>IF(ISERR(--'исходный '!J27),'исходный '!J27,IF('исходный '!J27=1,"",MIN('исходный '!J27,ROUND('исходный '!J27*'норма часов'!$G$18/('исходный '!$AI27-SUMIF('исходный '!$E27:$AH27,1)),2))))</f>
        <v>8.83</v>
      </c>
      <c r="J27" s="70">
        <f>IF(ISERR(--'исходный '!K27),'исходный '!K27,IF('исходный '!K27=1,"",MIN('исходный '!K27,ROUND('исходный '!K27*'норма часов'!$G$18/('исходный '!$AI27-SUMIF('исходный '!$E27:$AH27,1)),2))))</f>
        <v>8.83</v>
      </c>
      <c r="K27" s="70">
        <f>IF(ISERR(--'исходный '!L27),'исходный '!L27,IF('исходный '!L27=1,"",MIN('исходный '!L27,ROUND('исходный '!L27*'норма часов'!$G$18/('исходный '!$AI27-SUMIF('исходный '!$E27:$AH27,1)),2))))</f>
        <v>8.83</v>
      </c>
      <c r="L27" s="70" t="str">
        <f>IF(ISERR(--'исходный '!M27),'исходный '!M27,IF('исходный '!M27=1,"",MIN('исходный '!M27,ROUND('исходный '!M27*'норма часов'!$G$18/('исходный '!$AI27-SUMIF('исходный '!$E27:$AH27,1)),2))))</f>
        <v/>
      </c>
      <c r="M27" s="70">
        <f>IF(ISERR(--'исходный '!N27),'исходный '!N27,IF('исходный '!N27=1,"",MIN('исходный '!N27,ROUND('исходный '!N27*'норма часов'!$G$18/('исходный '!$AI27-SUMIF('исходный '!$E27:$AH27,1)),2))))</f>
        <v>0</v>
      </c>
      <c r="N27" s="70">
        <f>IF(ISERR(--'исходный '!O27),'исходный '!O27,IF('исходный '!O27=1,"",MIN('исходный '!O27,ROUND('исходный '!O27*'норма часов'!$G$18/('исходный '!$AI27-SUMIF('исходный '!$E27:$AH27,1)),2))))</f>
        <v>0</v>
      </c>
      <c r="O27" s="70">
        <f>IF(ISERR(--'исходный '!P27),'исходный '!P27,IF('исходный '!P27=1,"",MIN('исходный '!P27,ROUND('исходный '!P27*'норма часов'!$G$18/('исходный '!$AI27-SUMIF('исходный '!$E27:$AH27,1)),2))))</f>
        <v>0</v>
      </c>
      <c r="P27" s="70">
        <f>IF(ISERR(--'исходный '!Q27),'исходный '!Q27,IF('исходный '!Q27=1,"",MIN('исходный '!Q27,ROUND('исходный '!Q27*'норма часов'!$G$18/('исходный '!$AI27-SUMIF('исходный '!$E27:$AH27,1)),2))))</f>
        <v>0</v>
      </c>
      <c r="Q27" s="70">
        <f>IF(ISERR(--'исходный '!R27),'исходный '!R27,IF('исходный '!R27=1,"",MIN('исходный '!R27,ROUND('исходный '!R27*'норма часов'!$G$18/('исходный '!$AI27-SUMIF('исходный '!$E27:$AH27,1)),2))))</f>
        <v>0</v>
      </c>
      <c r="R27" s="70">
        <f>IF(ISERR(--'исходный '!S27),'исходный '!S27,IF('исходный '!S27=1,"",MIN('исходный '!S27,ROUND('исходный '!S27*'норма часов'!$G$18/('исходный '!$AI27-SUMIF('исходный '!$E27:$AH27,1)),2))))</f>
        <v>0</v>
      </c>
      <c r="S27" s="70">
        <f>IF(ISERR(--'исходный '!T27),'исходный '!T27,IF('исходный '!T27=1,"",MIN('исходный '!T27,ROUND('исходный '!T27*'норма часов'!$G$18/('исходный '!$AI27-SUMIF('исходный '!$E27:$AH27,1)),2))))</f>
        <v>8.83</v>
      </c>
      <c r="T27" s="70">
        <f>IF(ISERR(--'исходный '!U27),'исходный '!U27,IF('исходный '!U27=1,"",MIN('исходный '!U27,ROUND('исходный '!U27*'норма часов'!$G$18/('исходный '!$AI27-SUMIF('исходный '!$E27:$AH27,1)),2))))</f>
        <v>8.83</v>
      </c>
      <c r="U27" s="70">
        <f>IF(ISERR(--'исходный '!V27),'исходный '!V27,IF('исходный '!V27=1,"",MIN('исходный '!V27,ROUND('исходный '!V27*'норма часов'!$G$18/('исходный '!$AI27-SUMIF('исходный '!$E27:$AH27,1)),2))))</f>
        <v>8.83</v>
      </c>
      <c r="V27" s="70">
        <f>IF(ISERR(--'исходный '!W27),'исходный '!W27,IF('исходный '!W27=1,"",MIN('исходный '!W27,ROUND('исходный '!W27*'норма часов'!$G$18/('исходный '!$AI27-SUMIF('исходный '!$E27:$AH27,1)),2))))</f>
        <v>8.83</v>
      </c>
      <c r="W27" s="70">
        <f>IF(ISERR(--'исходный '!X27),'исходный '!X27,IF('исходный '!X27=1,"",MIN('исходный '!X27,ROUND('исходный '!X27*'норма часов'!$G$18/('исходный '!$AI27-SUMIF('исходный '!$E27:$AH27,1)),2))))</f>
        <v>8.83</v>
      </c>
      <c r="X27" s="70">
        <f>IF(ISERR(--'исходный '!Y27),'исходный '!Y27,IF('исходный '!Y27=1,"",MIN('исходный '!Y27,ROUND('исходный '!Y27*'норма часов'!$G$18/('исходный '!$AI27-SUMIF('исходный '!$E27:$AH27,1)),2))))</f>
        <v>8.83</v>
      </c>
      <c r="Y27" s="70">
        <f>IF(ISERR(--'исходный '!Z27),'исходный '!Z27,IF('исходный '!Z27=1,"",MIN('исходный '!Z27,ROUND('исходный '!Z27*'норма часов'!$G$18/('исходный '!$AI27-SUMIF('исходный '!$E27:$AH27,1)),2))))</f>
        <v>8.83</v>
      </c>
      <c r="Z27" s="70">
        <f>IF(ISERR(--'исходный '!AA27),'исходный '!AA27,IF('исходный '!AA27=1,"",MIN('исходный '!AA27,ROUND('исходный '!AA27*'норма часов'!$G$18/('исходный '!$AI27-SUMIF('исходный '!$E27:$AH27,1)),2))))</f>
        <v>8.83</v>
      </c>
      <c r="AA27" s="70">
        <f>IF(ISERR(--'исходный '!AB27),'исходный '!AB27,IF('исходный '!AB27=1,"",MIN('исходный '!AB27,ROUND('исходный '!AB27*'норма часов'!$G$18/('исходный '!$AI27-SUMIF('исходный '!$E27:$AH27,1)),2))))</f>
        <v>8.83</v>
      </c>
      <c r="AB27" s="70">
        <f>IF(ISERR(--'исходный '!AC27),'исходный '!AC27,IF('исходный '!AC27=1,"",MIN('исходный '!AC27,ROUND('исходный '!AC27*'норма часов'!$G$18/('исходный '!$AI27-SUMIF('исходный '!$E27:$AH27,1)),2))))</f>
        <v>8.83</v>
      </c>
      <c r="AC27" s="70">
        <f>IF(ISERR(--'исходный '!AD27),'исходный '!AD27,IF('исходный '!AD27=1,"",MIN('исходный '!AD27,ROUND('исходный '!AD27*'норма часов'!$G$18/('исходный '!$AI27-SUMIF('исходный '!$E27:$AH27,1)),2))))</f>
        <v>8.83</v>
      </c>
      <c r="AD27" s="70">
        <f>IF(ISERR(--'исходный '!AE27),'исходный '!AE27,IF('исходный '!AE27=1,"",MIN('исходный '!AE27,ROUND('исходный '!AE27*'норма часов'!$G$18/('исходный '!$AI27-SUMIF('исходный '!$E27:$AH27,1)),2))))</f>
        <v>0</v>
      </c>
      <c r="AE27" s="70">
        <f>IF(ISERR(--'исходный '!AF27),'исходный '!AF27,IF('исходный '!AF27=1,"",MIN('исходный '!AF27,ROUND('исходный '!AF27*'норма часов'!$G$18/('исходный '!$AI27-SUMIF('исходный '!$E27:$AH27,1)),2))))</f>
        <v>0</v>
      </c>
      <c r="AF27" s="70">
        <f>IF(ISERR(--'исходный '!AG27),'исходный '!AG27,IF('исходный '!AG27=1,"",MIN('исходный '!AG27,ROUND('исходный '!AG27*'норма часов'!$G$18/('исходный '!$AI27-SUMIF('исходный '!$E27:$AH27,1)),2))))</f>
        <v>0</v>
      </c>
      <c r="AG27" s="70">
        <f>IF(ISERR(--'исходный '!AH27),'исходный '!AH27,IF('исходный '!AH27=1,"",MIN('исходный '!AH27,ROUND('исходный '!AH27*'норма часов'!$G$18/('исходный '!$AI27-SUMIF('исходный '!$E27:$AH27,1)),2))))</f>
        <v>0</v>
      </c>
      <c r="AH27" s="136"/>
      <c r="AI27" s="14">
        <f t="shared" si="11"/>
        <v>18</v>
      </c>
      <c r="AJ27" s="15">
        <f t="shared" si="12"/>
        <v>0</v>
      </c>
      <c r="AK27" s="16">
        <f t="shared" si="13"/>
        <v>0</v>
      </c>
      <c r="AL27" s="17">
        <f t="shared" si="14"/>
        <v>0</v>
      </c>
      <c r="AM27" s="17">
        <f t="shared" si="15"/>
        <v>0</v>
      </c>
      <c r="AN27" s="16"/>
      <c r="AO27" s="18">
        <f t="shared" si="16"/>
        <v>0</v>
      </c>
      <c r="AP27" s="19">
        <f t="shared" si="17"/>
        <v>0</v>
      </c>
      <c r="AQ27" s="15"/>
      <c r="AR27" s="19">
        <f t="shared" si="18"/>
        <v>158.94000000000003</v>
      </c>
      <c r="AS27" s="19"/>
      <c r="AT27" s="7"/>
    </row>
    <row r="28" spans="1:46" ht="12.75">
      <c r="A28" s="6">
        <f>'исходный '!B28</f>
        <v>0</v>
      </c>
      <c r="B28" s="6">
        <f>'исходный '!C28</f>
        <v>0</v>
      </c>
      <c r="C28" s="6">
        <f>'исходный '!D28</f>
        <v>0</v>
      </c>
      <c r="D28" s="70">
        <f>IF(ISERR(--'исходный '!E28),'исходный '!E28,IF('исходный '!E28=1,"",MIN('исходный '!E28,ROUND('исходный '!E28*'норма часов'!$G$18/('исходный '!$AI28-SUMIF('исходный '!$E28:$AH28,1)),2))))</f>
        <v>0</v>
      </c>
      <c r="E28" s="70">
        <f>IF(ISERR(--'исходный '!F28),'исходный '!F28,IF('исходный '!F28=1,"",MIN('исходный '!F28,ROUND('исходный '!F28*'норма часов'!$G$18/('исходный '!$AI28-SUMIF('исходный '!$E28:$AH28,1)),2))))</f>
        <v>9.94</v>
      </c>
      <c r="F28" s="70">
        <f>IF(ISERR(--'исходный '!G28),'исходный '!G28,IF('исходный '!G28=1,"",MIN('исходный '!G28,ROUND('исходный '!G28*'норма часов'!$G$18/('исходный '!$AI28-SUMIF('исходный '!$E28:$AH28,1)),2))))</f>
        <v>9.94</v>
      </c>
      <c r="G28" s="70">
        <f>IF(ISERR(--'исходный '!H28),'исходный '!H28,IF('исходный '!H28=1,"",MIN('исходный '!H28,ROUND('исходный '!H28*'норма часов'!$G$18/('исходный '!$AI28-SUMIF('исходный '!$E28:$AH28,1)),2))))</f>
        <v>9.94</v>
      </c>
      <c r="H28" s="70">
        <f>IF(ISERR(--'исходный '!I28),'исходный '!I28,IF('исходный '!I28=1,"",MIN('исходный '!I28,ROUND('исходный '!I28*'норма часов'!$G$18/('исходный '!$AI28-SUMIF('исходный '!$E28:$AH28,1)),2))))</f>
        <v>9.94</v>
      </c>
      <c r="I28" s="70">
        <f>IF(ISERR(--'исходный '!J28),'исходный '!J28,IF('исходный '!J28=1,"",MIN('исходный '!J28,ROUND('исходный '!J28*'норма часов'!$G$18/('исходный '!$AI28-SUMIF('исходный '!$E28:$AH28,1)),2))))</f>
        <v>9.94</v>
      </c>
      <c r="J28" s="70">
        <f>IF(ISERR(--'исходный '!K28),'исходный '!K28,IF('исходный '!K28=1,"",MIN('исходный '!K28,ROUND('исходный '!K28*'норма часов'!$G$18/('исходный '!$AI28-SUMIF('исходный '!$E28:$AH28,1)),2))))</f>
        <v>9.94</v>
      </c>
      <c r="K28" s="70">
        <f>IF(ISERR(--'исходный '!L28),'исходный '!L28,IF('исходный '!L28=1,"",MIN('исходный '!L28,ROUND('исходный '!L28*'норма часов'!$G$18/('исходный '!$AI28-SUMIF('исходный '!$E28:$AH28,1)),2))))</f>
        <v>9.94</v>
      </c>
      <c r="L28" s="70">
        <f>IF(ISERR(--'исходный '!M28),'исходный '!M28,IF('исходный '!M28=1,"",MIN('исходный '!M28,ROUND('исходный '!M28*'норма часов'!$G$18/('исходный '!$AI28-SUMIF('исходный '!$E28:$AH28,1)),2))))</f>
        <v>0</v>
      </c>
      <c r="M28" s="70">
        <f>IF(ISERR(--'исходный '!N28),'исходный '!N28,IF('исходный '!N28=1,"",MIN('исходный '!N28,ROUND('исходный '!N28*'норма часов'!$G$18/('исходный '!$AI28-SUMIF('исходный '!$E28:$AH28,1)),2))))</f>
        <v>0</v>
      </c>
      <c r="N28" s="70">
        <f>IF(ISERR(--'исходный '!O28),'исходный '!O28,IF('исходный '!O28=1,"",MIN('исходный '!O28,ROUND('исходный '!O28*'норма часов'!$G$18/('исходный '!$AI28-SUMIF('исходный '!$E28:$AH28,1)),2))))</f>
        <v>0</v>
      </c>
      <c r="O28" s="70">
        <f>IF(ISERR(--'исходный '!P28),'исходный '!P28,IF('исходный '!P28=1,"",MIN('исходный '!P28,ROUND('исходный '!P28*'норма часов'!$G$18/('исходный '!$AI28-SUMIF('исходный '!$E28:$AH28,1)),2))))</f>
        <v>0</v>
      </c>
      <c r="P28" s="70">
        <f>IF(ISERR(--'исходный '!Q28),'исходный '!Q28,IF('исходный '!Q28=1,"",MIN('исходный '!Q28,ROUND('исходный '!Q28*'норма часов'!$G$18/('исходный '!$AI28-SUMIF('исходный '!$E28:$AH28,1)),2))))</f>
        <v>0</v>
      </c>
      <c r="Q28" s="70">
        <f>IF(ISERR(--'исходный '!R28),'исходный '!R28,IF('исходный '!R28=1,"",MIN('исходный '!R28,ROUND('исходный '!R28*'норма часов'!$G$18/('исходный '!$AI28-SUMIF('исходный '!$E28:$AH28,1)),2))))</f>
        <v>0</v>
      </c>
      <c r="R28" s="70">
        <f>IF(ISERR(--'исходный '!S28),'исходный '!S28,IF('исходный '!S28=1,"",MIN('исходный '!S28,ROUND('исходный '!S28*'норма часов'!$G$18/('исходный '!$AI28-SUMIF('исходный '!$E28:$AH28,1)),2))))</f>
        <v>0</v>
      </c>
      <c r="S28" s="70">
        <f>IF(ISERR(--'исходный '!T28),'исходный '!T28,IF('исходный '!T28=1,"",MIN('исходный '!T28,ROUND('исходный '!T28*'норма часов'!$G$18/('исходный '!$AI28-SUMIF('исходный '!$E28:$AH28,1)),2))))</f>
        <v>9.94</v>
      </c>
      <c r="T28" s="70">
        <f>IF(ISERR(--'исходный '!U28),'исходный '!U28,IF('исходный '!U28=1,"",MIN('исходный '!U28,ROUND('исходный '!U28*'норма часов'!$G$18/('исходный '!$AI28-SUMIF('исходный '!$E28:$AH28,1)),2))))</f>
        <v>9.94</v>
      </c>
      <c r="U28" s="70">
        <f>IF(ISERR(--'исходный '!V28),'исходный '!V28,IF('исходный '!V28=1,"",MIN('исходный '!V28,ROUND('исходный '!V28*'норма часов'!$G$18/('исходный '!$AI28-SUMIF('исходный '!$E28:$AH28,1)),2))))</f>
        <v>9.94</v>
      </c>
      <c r="V28" s="70">
        <f>IF(ISERR(--'исходный '!W28),'исходный '!W28,IF('исходный '!W28=1,"",MIN('исходный '!W28,ROUND('исходный '!W28*'норма часов'!$G$18/('исходный '!$AI28-SUMIF('исходный '!$E28:$AH28,1)),2))))</f>
        <v>9.94</v>
      </c>
      <c r="W28" s="70">
        <f>IF(ISERR(--'исходный '!X28),'исходный '!X28,IF('исходный '!X28=1,"",MIN('исходный '!X28,ROUND('исходный '!X28*'норма часов'!$G$18/('исходный '!$AI28-SUMIF('исходный '!$E28:$AH28,1)),2))))</f>
        <v>9.94</v>
      </c>
      <c r="X28" s="70">
        <f>IF(ISERR(--'исходный '!Y28),'исходный '!Y28,IF('исходный '!Y28=1,"",MIN('исходный '!Y28,ROUND('исходный '!Y28*'норма часов'!$G$18/('исходный '!$AI28-SUMIF('исходный '!$E28:$AH28,1)),2))))</f>
        <v>9.94</v>
      </c>
      <c r="Y28" s="70">
        <f>IF(ISERR(--'исходный '!Z28),'исходный '!Z28,IF('исходный '!Z28=1,"",MIN('исходный '!Z28,ROUND('исходный '!Z28*'норма часов'!$G$18/('исходный '!$AI28-SUMIF('исходный '!$E28:$AH28,1)),2))))</f>
        <v>9.94</v>
      </c>
      <c r="Z28" s="70">
        <f>IF(ISERR(--'исходный '!AA28),'исходный '!AA28,IF('исходный '!AA28=1,"",MIN('исходный '!AA28,ROUND('исходный '!AA28*'норма часов'!$G$18/('исходный '!$AI28-SUMIF('исходный '!$E28:$AH28,1)),2))))</f>
        <v>0</v>
      </c>
      <c r="AA28" s="70">
        <f>IF(ISERR(--'исходный '!AB28),'исходный '!AB28,IF('исходный '!AB28=1,"",MIN('исходный '!AB28,ROUND('исходный '!AB28*'норма часов'!$G$18/('исходный '!$AI28-SUMIF('исходный '!$E28:$AH28,1)),2))))</f>
        <v>0</v>
      </c>
      <c r="AB28" s="70">
        <f>IF(ISERR(--'исходный '!AC28),'исходный '!AC28,IF('исходный '!AC28=1,"",MIN('исходный '!AC28,ROUND('исходный '!AC28*'норма часов'!$G$18/('исходный '!$AI28-SUMIF('исходный '!$E28:$AH28,1)),2))))</f>
        <v>0</v>
      </c>
      <c r="AC28" s="70">
        <f>IF(ISERR(--'исходный '!AD28),'исходный '!AD28,IF('исходный '!AD28=1,"",MIN('исходный '!AD28,ROUND('исходный '!AD28*'норма часов'!$G$18/('исходный '!$AI28-SUMIF('исходный '!$E28:$AH28,1)),2))))</f>
        <v>0</v>
      </c>
      <c r="AD28" s="70">
        <f>IF(ISERR(--'исходный '!AE28),'исходный '!AE28,IF('исходный '!AE28=1,"",MIN('исходный '!AE28,ROUND('исходный '!AE28*'норма часов'!$G$18/('исходный '!$AI28-SUMIF('исходный '!$E28:$AH28,1)),2))))</f>
        <v>0</v>
      </c>
      <c r="AE28" s="70">
        <f>IF(ISERR(--'исходный '!AF28),'исходный '!AF28,IF('исходный '!AF28=1,"",MIN('исходный '!AF28,ROUND('исходный '!AF28*'норма часов'!$G$18/('исходный '!$AI28-SUMIF('исходный '!$E28:$AH28,1)),2))))</f>
        <v>9.94</v>
      </c>
      <c r="AF28" s="70">
        <f>IF(ISERR(--'исходный '!AG28),'исходный '!AG28,IF('исходный '!AG28=1,"",MIN('исходный '!AG28,ROUND('исходный '!AG28*'норма часов'!$G$18/('исходный '!$AI28-SUMIF('исходный '!$E28:$AH28,1)),2))))</f>
        <v>0</v>
      </c>
      <c r="AG28" s="70">
        <f>IF(ISERR(--'исходный '!AH28),'исходный '!AH28,IF('исходный '!AH28=1,"",MIN('исходный '!AH28,ROUND('исходный '!AH28*'норма часов'!$G$18/('исходный '!$AI28-SUMIF('исходный '!$E28:$AH28,1)),2))))</f>
        <v>9.94</v>
      </c>
      <c r="AH28" s="136"/>
      <c r="AI28" s="14">
        <f t="shared" si="11"/>
        <v>16</v>
      </c>
      <c r="AJ28" s="15">
        <f t="shared" si="12"/>
        <v>0</v>
      </c>
      <c r="AK28" s="16">
        <f t="shared" si="13"/>
        <v>0</v>
      </c>
      <c r="AL28" s="17">
        <f t="shared" si="14"/>
        <v>0</v>
      </c>
      <c r="AM28" s="17">
        <f t="shared" si="15"/>
        <v>0</v>
      </c>
      <c r="AN28" s="16"/>
      <c r="AO28" s="18">
        <f t="shared" si="16"/>
        <v>0</v>
      </c>
      <c r="AP28" s="19">
        <f t="shared" si="17"/>
        <v>0</v>
      </c>
      <c r="AQ28" s="15"/>
      <c r="AR28" s="19">
        <f t="shared" si="18"/>
        <v>159.04</v>
      </c>
      <c r="AS28" s="19"/>
      <c r="AT28" s="7"/>
    </row>
    <row r="29" spans="1:46" ht="12.75">
      <c r="A29" s="6">
        <f>'исходный '!B29</f>
        <v>0</v>
      </c>
      <c r="B29" s="6">
        <f>'исходный '!C29</f>
        <v>0</v>
      </c>
      <c r="C29" s="6">
        <f>'исходный '!D29</f>
        <v>0</v>
      </c>
      <c r="D29" s="70">
        <f>IF(ISERR(--'исходный '!E29),'исходный '!E29,IF('исходный '!E29=1,"",MIN('исходный '!E29,ROUND('исходный '!E29*'норма часов'!$G$18/('исходный '!$AI29-SUMIF('исходный '!$E29:$AH29,1)),2))))</f>
        <v>0</v>
      </c>
      <c r="E29" s="70">
        <f>IF(ISERR(--'исходный '!F29),'исходный '!F29,IF('исходный '!F29=1,"",MIN('исходный '!F29,ROUND('исходный '!F29*'норма часов'!$G$18/('исходный '!$AI29-SUMIF('исходный '!$E29:$AH29,1)),2))))</f>
        <v>10.6</v>
      </c>
      <c r="F29" s="70">
        <f>IF(ISERR(--'исходный '!G29),'исходный '!G29,IF('исходный '!G29=1,"",MIN('исходный '!G29,ROUND('исходный '!G29*'норма часов'!$G$18/('исходный '!$AI29-SUMIF('исходный '!$E29:$AH29,1)),2))))</f>
        <v>10.6</v>
      </c>
      <c r="G29" s="70">
        <f>IF(ISERR(--'исходный '!H29),'исходный '!H29,IF('исходный '!H29=1,"",MIN('исходный '!H29,ROUND('исходный '!H29*'норма часов'!$G$18/('исходный '!$AI29-SUMIF('исходный '!$E29:$AH29,1)),2))))</f>
        <v>10.6</v>
      </c>
      <c r="H29" s="70">
        <f>IF(ISERR(--'исходный '!I29),'исходный '!I29,IF('исходный '!I29=1,"",MIN('исходный '!I29,ROUND('исходный '!I29*'норма часов'!$G$18/('исходный '!$AI29-SUMIF('исходный '!$E29:$AH29,1)),2))))</f>
        <v>10.6</v>
      </c>
      <c r="I29" s="70">
        <f>IF(ISERR(--'исходный '!J29),'исходный '!J29,IF('исходный '!J29=1,"",MIN('исходный '!J29,ROUND('исходный '!J29*'норма часов'!$G$18/('исходный '!$AI29-SUMIF('исходный '!$E29:$AH29,1)),2))))</f>
        <v>10.6</v>
      </c>
      <c r="J29" s="70">
        <f>IF(ISERR(--'исходный '!K29),'исходный '!K29,IF('исходный '!K29=1,"",MIN('исходный '!K29,ROUND('исходный '!K29*'норма часов'!$G$18/('исходный '!$AI29-SUMIF('исходный '!$E29:$AH29,1)),2))))</f>
        <v>10.6</v>
      </c>
      <c r="K29" s="70">
        <f>IF(ISERR(--'исходный '!L29),'исходный '!L29,IF('исходный '!L29=1,"",MIN('исходный '!L29,ROUND('исходный '!L29*'норма часов'!$G$18/('исходный '!$AI29-SUMIF('исходный '!$E29:$AH29,1)),2))))</f>
        <v>10.6</v>
      </c>
      <c r="L29" s="70" t="str">
        <f>IF(ISERR(--'исходный '!M29),'исходный '!M29,IF('исходный '!M29=1,"",MIN('исходный '!M29,ROUND('исходный '!M29*'норма часов'!$G$18/('исходный '!$AI29-SUMIF('исходный '!$E29:$AH29,1)),2))))</f>
        <v/>
      </c>
      <c r="M29" s="70">
        <f>IF(ISERR(--'исходный '!N29),'исходный '!N29,IF('исходный '!N29=1,"",MIN('исходный '!N29,ROUND('исходный '!N29*'норма часов'!$G$18/('исходный '!$AI29-SUMIF('исходный '!$E29:$AH29,1)),2))))</f>
        <v>0</v>
      </c>
      <c r="N29" s="70">
        <f>IF(ISERR(--'исходный '!O29),'исходный '!O29,IF('исходный '!O29=1,"",MIN('исходный '!O29,ROUND('исходный '!O29*'норма часов'!$G$18/('исходный '!$AI29-SUMIF('исходный '!$E29:$AH29,1)),2))))</f>
        <v>0</v>
      </c>
      <c r="O29" s="70">
        <f>IF(ISERR(--'исходный '!P29),'исходный '!P29,IF('исходный '!P29=1,"",MIN('исходный '!P29,ROUND('исходный '!P29*'норма часов'!$G$18/('исходный '!$AI29-SUMIF('исходный '!$E29:$AH29,1)),2))))</f>
        <v>0</v>
      </c>
      <c r="P29" s="70">
        <f>IF(ISERR(--'исходный '!Q29),'исходный '!Q29,IF('исходный '!Q29=1,"",MIN('исходный '!Q29,ROUND('исходный '!Q29*'норма часов'!$G$18/('исходный '!$AI29-SUMIF('исходный '!$E29:$AH29,1)),2))))</f>
        <v>0</v>
      </c>
      <c r="Q29" s="70">
        <f>IF(ISERR(--'исходный '!R29),'исходный '!R29,IF('исходный '!R29=1,"",MIN('исходный '!R29,ROUND('исходный '!R29*'норма часов'!$G$18/('исходный '!$AI29-SUMIF('исходный '!$E29:$AH29,1)),2))))</f>
        <v>0</v>
      </c>
      <c r="R29" s="70">
        <f>IF(ISERR(--'исходный '!S29),'исходный '!S29,IF('исходный '!S29=1,"",MIN('исходный '!S29,ROUND('исходный '!S29*'норма часов'!$G$18/('исходный '!$AI29-SUMIF('исходный '!$E29:$AH29,1)),2))))</f>
        <v>0</v>
      </c>
      <c r="S29" s="70">
        <f>IF(ISERR(--'исходный '!T29),'исходный '!T29,IF('исходный '!T29=1,"",MIN('исходный '!T29,ROUND('исходный '!T29*'норма часов'!$G$18/('исходный '!$AI29-SUMIF('исходный '!$E29:$AH29,1)),2))))</f>
        <v>10.6</v>
      </c>
      <c r="T29" s="70">
        <f>IF(ISERR(--'исходный '!U29),'исходный '!U29,IF('исходный '!U29=1,"",MIN('исходный '!U29,ROUND('исходный '!U29*'норма часов'!$G$18/('исходный '!$AI29-SUMIF('исходный '!$E29:$AH29,1)),2))))</f>
        <v>10.6</v>
      </c>
      <c r="U29" s="70">
        <f>IF(ISERR(--'исходный '!V29),'исходный '!V29,IF('исходный '!V29=1,"",MIN('исходный '!V29,ROUND('исходный '!V29*'норма часов'!$G$18/('исходный '!$AI29-SUMIF('исходный '!$E29:$AH29,1)),2))))</f>
        <v>10.6</v>
      </c>
      <c r="V29" s="70">
        <f>IF(ISERR(--'исходный '!W29),'исходный '!W29,IF('исходный '!W29=1,"",MIN('исходный '!W29,ROUND('исходный '!W29*'норма часов'!$G$18/('исходный '!$AI29-SUMIF('исходный '!$E29:$AH29,1)),2))))</f>
        <v>10.6</v>
      </c>
      <c r="W29" s="70">
        <f>IF(ISERR(--'исходный '!X29),'исходный '!X29,IF('исходный '!X29=1,"",MIN('исходный '!X29,ROUND('исходный '!X29*'норма часов'!$G$18/('исходный '!$AI29-SUMIF('исходный '!$E29:$AH29,1)),2))))</f>
        <v>10.6</v>
      </c>
      <c r="X29" s="70">
        <f>IF(ISERR(--'исходный '!Y29),'исходный '!Y29,IF('исходный '!Y29=1,"",MIN('исходный '!Y29,ROUND('исходный '!Y29*'норма часов'!$G$18/('исходный '!$AI29-SUMIF('исходный '!$E29:$AH29,1)),2))))</f>
        <v>10.6</v>
      </c>
      <c r="Y29" s="70">
        <f>IF(ISERR(--'исходный '!Z29),'исходный '!Z29,IF('исходный '!Z29=1,"",MIN('исходный '!Z29,ROUND('исходный '!Z29*'норма часов'!$G$18/('исходный '!$AI29-SUMIF('исходный '!$E29:$AH29,1)),2))))</f>
        <v>10.6</v>
      </c>
      <c r="Z29" s="70" t="str">
        <f>IF(ISERR(--'исходный '!AA29),'исходный '!AA29,IF('исходный '!AA29=1,"",MIN('исходный '!AA29,ROUND('исходный '!AA29*'норма часов'!$G$18/('исходный '!$AI29-SUMIF('исходный '!$E29:$AH29,1)),2))))</f>
        <v/>
      </c>
      <c r="AA29" s="70">
        <f>IF(ISERR(--'исходный '!AB29),'исходный '!AB29,IF('исходный '!AB29=1,"",MIN('исходный '!AB29,ROUND('исходный '!AB29*'норма часов'!$G$18/('исходный '!$AI29-SUMIF('исходный '!$E29:$AH29,1)),2))))</f>
        <v>0</v>
      </c>
      <c r="AB29" s="70">
        <f>IF(ISERR(--'исходный '!AC29),'исходный '!AC29,IF('исходный '!AC29=1,"",MIN('исходный '!AC29,ROUND('исходный '!AC29*'норма часов'!$G$18/('исходный '!$AI29-SUMIF('исходный '!$E29:$AH29,1)),2))))</f>
        <v>0</v>
      </c>
      <c r="AC29" s="70">
        <f>IF(ISERR(--'исходный '!AD29),'исходный '!AD29,IF('исходный '!AD29=1,"",MIN('исходный '!AD29,ROUND('исходный '!AD29*'норма часов'!$G$18/('исходный '!$AI29-SUMIF('исходный '!$E29:$AH29,1)),2))))</f>
        <v>0</v>
      </c>
      <c r="AD29" s="70">
        <f>IF(ISERR(--'исходный '!AE29),'исходный '!AE29,IF('исходный '!AE29=1,"",MIN('исходный '!AE29,ROUND('исходный '!AE29*'норма часов'!$G$18/('исходный '!$AI29-SUMIF('исходный '!$E29:$AH29,1)),2))))</f>
        <v>0</v>
      </c>
      <c r="AE29" s="70">
        <f>IF(ISERR(--'исходный '!AF29),'исходный '!AF29,IF('исходный '!AF29=1,"",MIN('исходный '!AF29,ROUND('исходный '!AF29*'норма часов'!$G$18/('исходный '!$AI29-SUMIF('исходный '!$E29:$AH29,1)),2))))</f>
        <v>0</v>
      </c>
      <c r="AF29" s="70">
        <f>IF(ISERR(--'исходный '!AG29),'исходный '!AG29,IF('исходный '!AG29=1,"",MIN('исходный '!AG29,ROUND('исходный '!AG29*'норма часов'!$G$18/('исходный '!$AI29-SUMIF('исходный '!$E29:$AH29,1)),2))))</f>
        <v>0</v>
      </c>
      <c r="AG29" s="70">
        <f>IF(ISERR(--'исходный '!AH29),'исходный '!AH29,IF('исходный '!AH29=1,"",MIN('исходный '!AH29,ROUND('исходный '!AH29*'норма часов'!$G$18/('исходный '!$AI29-SUMIF('исходный '!$E29:$AH29,1)),2))))</f>
        <v>10.6</v>
      </c>
      <c r="AH29" s="136"/>
      <c r="AI29" s="14">
        <f t="shared" si="11"/>
        <v>15</v>
      </c>
      <c r="AJ29" s="15">
        <f t="shared" si="12"/>
        <v>0</v>
      </c>
      <c r="AK29" s="16">
        <f t="shared" si="13"/>
        <v>0</v>
      </c>
      <c r="AL29" s="17">
        <f t="shared" si="14"/>
        <v>0</v>
      </c>
      <c r="AM29" s="17">
        <f t="shared" si="15"/>
        <v>0</v>
      </c>
      <c r="AN29" s="16"/>
      <c r="AO29" s="18">
        <f t="shared" si="16"/>
        <v>0</v>
      </c>
      <c r="AP29" s="19">
        <f t="shared" si="17"/>
        <v>0</v>
      </c>
      <c r="AQ29" s="15"/>
      <c r="AR29" s="19">
        <f t="shared" si="18"/>
        <v>158.99999999999997</v>
      </c>
      <c r="AS29" s="19"/>
      <c r="AT29" s="7"/>
    </row>
    <row r="30" spans="1:46" ht="12.75">
      <c r="A30" s="6"/>
      <c r="B30" s="6"/>
      <c r="C30" s="6"/>
      <c r="D30" s="89"/>
      <c r="E30" s="90"/>
      <c r="F30" s="89"/>
      <c r="G30" s="89"/>
      <c r="H30" s="89"/>
      <c r="I30" s="89"/>
      <c r="J30" s="89"/>
      <c r="K30" s="89"/>
      <c r="L30" s="90"/>
      <c r="M30" s="89"/>
      <c r="N30" s="89"/>
      <c r="O30" s="89"/>
      <c r="P30" s="89"/>
      <c r="Q30" s="89"/>
      <c r="R30" s="89"/>
      <c r="S30" s="90"/>
      <c r="T30" s="89"/>
      <c r="U30" s="89"/>
      <c r="V30" s="89"/>
      <c r="W30" s="89"/>
      <c r="X30" s="89"/>
      <c r="Y30" s="89"/>
      <c r="Z30" s="90"/>
      <c r="AA30" s="89"/>
      <c r="AB30" s="89"/>
      <c r="AC30" s="89"/>
      <c r="AD30" s="89"/>
      <c r="AE30" s="89"/>
      <c r="AF30" s="89"/>
      <c r="AG30" s="89"/>
      <c r="AH30" s="137"/>
      <c r="AI30" s="14"/>
      <c r="AJ30" s="15"/>
      <c r="AK30" s="16"/>
      <c r="AL30" s="17"/>
      <c r="AM30" s="17"/>
      <c r="AN30" s="16"/>
      <c r="AO30" s="18"/>
      <c r="AP30" s="19"/>
      <c r="AQ30" s="15"/>
      <c r="AR30" s="19"/>
      <c r="AS30" s="19"/>
      <c r="AT30" s="7"/>
    </row>
    <row r="31" spans="1:46" ht="12.75">
      <c r="A31" s="6"/>
      <c r="B31" s="6"/>
      <c r="C31" s="6"/>
      <c r="D31" s="89"/>
      <c r="E31" s="90"/>
      <c r="F31" s="89"/>
      <c r="G31" s="89"/>
      <c r="H31" s="89"/>
      <c r="I31" s="89"/>
      <c r="J31" s="89"/>
      <c r="K31" s="89"/>
      <c r="L31" s="90"/>
      <c r="M31" s="89"/>
      <c r="N31" s="89"/>
      <c r="O31" s="89"/>
      <c r="P31" s="89"/>
      <c r="Q31" s="89"/>
      <c r="R31" s="89"/>
      <c r="S31" s="90"/>
      <c r="T31" s="89"/>
      <c r="U31" s="89"/>
      <c r="V31" s="89"/>
      <c r="W31" s="89"/>
      <c r="X31" s="89"/>
      <c r="Y31" s="89"/>
      <c r="Z31" s="90"/>
      <c r="AA31" s="89"/>
      <c r="AB31" s="89"/>
      <c r="AC31" s="89"/>
      <c r="AD31" s="89"/>
      <c r="AE31" s="89"/>
      <c r="AF31" s="89"/>
      <c r="AG31" s="89"/>
      <c r="AH31" s="21"/>
      <c r="AI31" s="14"/>
      <c r="AJ31" s="15"/>
      <c r="AK31" s="16"/>
      <c r="AL31" s="17"/>
      <c r="AM31" s="17"/>
      <c r="AN31" s="16"/>
      <c r="AO31" s="18"/>
      <c r="AP31" s="19"/>
      <c r="AQ31" s="15"/>
      <c r="AR31" s="19"/>
      <c r="AS31" s="19"/>
      <c r="AT31" s="7"/>
    </row>
    <row r="32" spans="1:46" s="80" customFormat="1" ht="12.75">
      <c r="A32" s="6"/>
      <c r="B32" s="6"/>
      <c r="C32" s="6"/>
      <c r="D32" s="89"/>
      <c r="E32" s="90"/>
      <c r="F32" s="89"/>
      <c r="G32" s="89"/>
      <c r="H32" s="89"/>
      <c r="I32" s="89"/>
      <c r="J32" s="89"/>
      <c r="K32" s="89"/>
      <c r="L32" s="90"/>
      <c r="M32" s="89"/>
      <c r="N32" s="89"/>
      <c r="O32" s="89"/>
      <c r="P32" s="89"/>
      <c r="Q32" s="89"/>
      <c r="R32" s="89"/>
      <c r="S32" s="90"/>
      <c r="T32" s="89"/>
      <c r="U32" s="89"/>
      <c r="V32" s="89"/>
      <c r="W32" s="89"/>
      <c r="X32" s="89"/>
      <c r="Y32" s="89"/>
      <c r="Z32" s="90"/>
      <c r="AA32" s="89"/>
      <c r="AB32" s="89"/>
      <c r="AC32" s="89"/>
      <c r="AD32" s="89"/>
      <c r="AE32" s="89"/>
      <c r="AF32" s="89"/>
      <c r="AG32" s="89"/>
      <c r="AH32" s="21"/>
      <c r="AI32" s="14"/>
      <c r="AJ32" s="15"/>
      <c r="AK32" s="16"/>
      <c r="AL32" s="17"/>
      <c r="AM32" s="17"/>
      <c r="AN32" s="16"/>
      <c r="AO32" s="18"/>
      <c r="AP32" s="19"/>
      <c r="AQ32" s="15"/>
      <c r="AR32" s="19"/>
      <c r="AS32" s="19"/>
      <c r="AT32" s="21"/>
    </row>
    <row r="33" spans="1:46" ht="12.75">
      <c r="A33" s="6"/>
      <c r="B33" s="6"/>
      <c r="C33" s="6"/>
      <c r="D33" s="89"/>
      <c r="E33" s="90"/>
      <c r="F33" s="89"/>
      <c r="G33" s="89"/>
      <c r="H33" s="89"/>
      <c r="I33" s="89"/>
      <c r="J33" s="89"/>
      <c r="K33" s="89"/>
      <c r="L33" s="90"/>
      <c r="M33" s="89"/>
      <c r="N33" s="89"/>
      <c r="O33" s="89"/>
      <c r="P33" s="89"/>
      <c r="Q33" s="89"/>
      <c r="R33" s="89"/>
      <c r="S33" s="90"/>
      <c r="T33" s="89"/>
      <c r="U33" s="89"/>
      <c r="V33" s="89"/>
      <c r="W33" s="89"/>
      <c r="X33" s="89"/>
      <c r="Y33" s="89"/>
      <c r="Z33" s="90"/>
      <c r="AA33" s="89"/>
      <c r="AB33" s="89"/>
      <c r="AC33" s="89"/>
      <c r="AD33" s="89"/>
      <c r="AE33" s="89"/>
      <c r="AF33" s="89"/>
      <c r="AG33" s="89"/>
      <c r="AH33" s="21"/>
      <c r="AI33" s="14"/>
      <c r="AJ33" s="15"/>
      <c r="AK33" s="16"/>
      <c r="AL33" s="17"/>
      <c r="AM33" s="17"/>
      <c r="AN33" s="16"/>
      <c r="AO33" s="18"/>
      <c r="AP33" s="19"/>
      <c r="AQ33" s="15"/>
      <c r="AR33" s="19"/>
      <c r="AS33" s="19"/>
      <c r="AT33" s="7"/>
    </row>
    <row r="34" spans="1:46" ht="12.75">
      <c r="A34" s="6"/>
      <c r="B34" s="6"/>
      <c r="C34" s="6"/>
      <c r="D34" s="89"/>
      <c r="E34" s="90"/>
      <c r="F34" s="89"/>
      <c r="G34" s="89"/>
      <c r="H34" s="89"/>
      <c r="I34" s="89"/>
      <c r="J34" s="89"/>
      <c r="K34" s="89"/>
      <c r="L34" s="90"/>
      <c r="M34" s="89"/>
      <c r="N34" s="89"/>
      <c r="O34" s="89"/>
      <c r="P34" s="89"/>
      <c r="Q34" s="89"/>
      <c r="R34" s="89"/>
      <c r="S34" s="90"/>
      <c r="T34" s="89"/>
      <c r="U34" s="89"/>
      <c r="V34" s="89"/>
      <c r="W34" s="89"/>
      <c r="X34" s="89"/>
      <c r="Y34" s="89"/>
      <c r="Z34" s="90"/>
      <c r="AA34" s="89"/>
      <c r="AB34" s="89"/>
      <c r="AC34" s="89"/>
      <c r="AD34" s="89"/>
      <c r="AE34" s="89"/>
      <c r="AF34" s="89"/>
      <c r="AG34" s="89"/>
      <c r="AH34" s="21"/>
      <c r="AI34" s="14"/>
      <c r="AJ34" s="15"/>
      <c r="AK34" s="16"/>
      <c r="AL34" s="17"/>
      <c r="AM34" s="17"/>
      <c r="AN34" s="16"/>
      <c r="AO34" s="18"/>
      <c r="AP34" s="19"/>
      <c r="AQ34" s="15"/>
      <c r="AR34" s="19"/>
      <c r="AS34" s="19"/>
      <c r="AT34" s="7"/>
    </row>
    <row r="35" spans="1:46" ht="12.75">
      <c r="A35" s="6"/>
      <c r="B35" s="6"/>
      <c r="C35" s="6"/>
      <c r="D35" s="89"/>
      <c r="E35" s="90"/>
      <c r="F35" s="89"/>
      <c r="G35" s="89"/>
      <c r="H35" s="89"/>
      <c r="I35" s="89"/>
      <c r="J35" s="89"/>
      <c r="K35" s="89"/>
      <c r="L35" s="90"/>
      <c r="M35" s="89"/>
      <c r="N35" s="89"/>
      <c r="O35" s="89"/>
      <c r="P35" s="89"/>
      <c r="Q35" s="89"/>
      <c r="R35" s="89"/>
      <c r="S35" s="90"/>
      <c r="T35" s="89"/>
      <c r="U35" s="89"/>
      <c r="V35" s="89"/>
      <c r="W35" s="89"/>
      <c r="X35" s="89"/>
      <c r="Y35" s="89"/>
      <c r="Z35" s="90"/>
      <c r="AA35" s="89"/>
      <c r="AB35" s="89"/>
      <c r="AC35" s="89"/>
      <c r="AD35" s="89"/>
      <c r="AE35" s="89"/>
      <c r="AF35" s="89"/>
      <c r="AG35" s="89"/>
      <c r="AH35" s="21"/>
      <c r="AI35" s="14"/>
      <c r="AJ35" s="15"/>
      <c r="AK35" s="16"/>
      <c r="AL35" s="17"/>
      <c r="AM35" s="17"/>
      <c r="AN35" s="16"/>
      <c r="AO35" s="18"/>
      <c r="AP35" s="19"/>
      <c r="AQ35" s="15"/>
      <c r="AR35" s="19"/>
      <c r="AS35" s="19"/>
      <c r="AT35" s="7"/>
    </row>
    <row r="36" spans="1:46" ht="12.75">
      <c r="A36" s="6"/>
      <c r="B36" s="6"/>
      <c r="C36" s="6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14"/>
      <c r="AJ36" s="15"/>
      <c r="AK36" s="16"/>
      <c r="AL36" s="17"/>
      <c r="AM36" s="17"/>
      <c r="AN36" s="16"/>
      <c r="AO36" s="18"/>
      <c r="AP36" s="19"/>
      <c r="AQ36" s="15"/>
      <c r="AR36" s="19"/>
      <c r="AS36" s="19"/>
      <c r="AT36" s="7"/>
    </row>
    <row r="37" spans="1:46" ht="12.75">
      <c r="A37" s="6"/>
      <c r="B37" s="6"/>
      <c r="C37" s="6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14"/>
      <c r="AJ37" s="15"/>
      <c r="AK37" s="16"/>
      <c r="AL37" s="17"/>
      <c r="AM37" s="17"/>
      <c r="AN37" s="16"/>
      <c r="AO37" s="18"/>
      <c r="AP37" s="19"/>
      <c r="AQ37" s="15"/>
      <c r="AR37" s="19"/>
      <c r="AS37" s="19"/>
      <c r="AT37" s="7"/>
    </row>
    <row r="38" spans="1:46" ht="12.75">
      <c r="A38" s="6"/>
      <c r="B38" s="6"/>
      <c r="C38" s="6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14"/>
      <c r="AJ38" s="15"/>
      <c r="AK38" s="16"/>
      <c r="AL38" s="17"/>
      <c r="AM38" s="17"/>
      <c r="AN38" s="16"/>
      <c r="AO38" s="18"/>
      <c r="AP38" s="19"/>
      <c r="AQ38" s="15"/>
      <c r="AR38" s="19"/>
      <c r="AS38" s="19"/>
      <c r="AT38" s="7"/>
    </row>
    <row r="39" spans="1:46" ht="12.75">
      <c r="A39" s="6"/>
      <c r="B39" s="6"/>
      <c r="C39" s="6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14"/>
      <c r="AJ39" s="15"/>
      <c r="AK39" s="16"/>
      <c r="AL39" s="17"/>
      <c r="AM39" s="17"/>
      <c r="AN39" s="16"/>
      <c r="AO39" s="18"/>
      <c r="AP39" s="19"/>
      <c r="AQ39" s="15"/>
      <c r="AR39" s="19"/>
      <c r="AS39" s="19"/>
      <c r="AT39" s="7"/>
    </row>
    <row r="40" spans="1:46" ht="12.75">
      <c r="A40" s="6"/>
      <c r="B40" s="6"/>
      <c r="C40" s="6"/>
      <c r="D40" s="129"/>
      <c r="E40" s="129"/>
      <c r="F40" s="129"/>
      <c r="G40" s="129"/>
      <c r="H40" s="129"/>
      <c r="I40" s="129"/>
      <c r="J40" s="129"/>
      <c r="K40" s="129"/>
      <c r="L40" s="128"/>
      <c r="M40" s="128"/>
      <c r="N40" s="128"/>
      <c r="O40" s="128"/>
      <c r="P40" s="128"/>
      <c r="Q40" s="128"/>
      <c r="R40" s="128"/>
      <c r="S40" s="129">
        <v>7.95</v>
      </c>
      <c r="T40" s="129">
        <v>7.95</v>
      </c>
      <c r="U40" s="129">
        <v>7.95</v>
      </c>
      <c r="V40" s="129">
        <v>7.95</v>
      </c>
      <c r="W40" s="129">
        <v>7.95</v>
      </c>
      <c r="X40" s="129">
        <v>7.95</v>
      </c>
      <c r="Y40" s="129">
        <v>7.95</v>
      </c>
      <c r="Z40" s="129">
        <v>7.95</v>
      </c>
      <c r="AA40" s="129">
        <v>7.95</v>
      </c>
      <c r="AB40" s="129">
        <v>7.95</v>
      </c>
      <c r="AC40" s="129">
        <v>7.95</v>
      </c>
      <c r="AD40" s="129">
        <v>7.95</v>
      </c>
      <c r="AE40" s="129">
        <v>7.95</v>
      </c>
      <c r="AF40" s="129">
        <v>7.95</v>
      </c>
      <c r="AG40" s="21"/>
      <c r="AH40" s="21"/>
      <c r="AI40" s="14">
        <f t="shared" ref="AI40" si="19">COUNTIF(D40:AH40,"&gt;0")</f>
        <v>14</v>
      </c>
      <c r="AJ40" s="15">
        <f t="shared" ref="AJ40" si="20">COUNTIF(E40:AH40,"К")</f>
        <v>0</v>
      </c>
      <c r="AK40" s="16">
        <f t="shared" ref="AK40" si="21">COUNTIF(E40:AH40,"О")</f>
        <v>0</v>
      </c>
      <c r="AL40" s="17">
        <f t="shared" ref="AL40" si="22">COUNTIFS(E40:AH40,"Б")</f>
        <v>0</v>
      </c>
      <c r="AM40" s="17">
        <f t="shared" ref="AM40" si="23">COUNTIF(E40:AH40,"А")</f>
        <v>0</v>
      </c>
      <c r="AN40" s="16"/>
      <c r="AO40" s="18">
        <f t="shared" ref="AO40" si="24">COUNTIF(E40:AH40,"В")</f>
        <v>0</v>
      </c>
      <c r="AP40" s="19">
        <f t="shared" ref="AP40" si="25">COUNTIF(D40:AK40,"П")</f>
        <v>0</v>
      </c>
      <c r="AQ40" s="15"/>
      <c r="AR40" s="127">
        <f t="shared" ref="AR40" si="26">SUM(D40:AG40)</f>
        <v>111.30000000000003</v>
      </c>
      <c r="AS40" s="19"/>
      <c r="AT40" s="7"/>
    </row>
    <row r="41" spans="1:46" ht="12.75">
      <c r="A41" s="6"/>
      <c r="B41" s="6"/>
      <c r="C41" s="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14"/>
      <c r="AJ41" s="15"/>
      <c r="AK41" s="16"/>
      <c r="AL41" s="17"/>
      <c r="AM41" s="17"/>
      <c r="AN41" s="16"/>
      <c r="AO41" s="18"/>
      <c r="AP41" s="19"/>
      <c r="AQ41" s="15"/>
      <c r="AR41" s="19"/>
      <c r="AS41" s="19"/>
      <c r="AT41" s="7"/>
    </row>
    <row r="42" spans="1:46" ht="12.75">
      <c r="A42" s="6"/>
      <c r="B42" s="6"/>
      <c r="C42" s="6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14"/>
      <c r="AJ42" s="15"/>
      <c r="AK42" s="16"/>
      <c r="AL42" s="17"/>
      <c r="AM42" s="17"/>
      <c r="AN42" s="16"/>
      <c r="AO42" s="18"/>
      <c r="AP42" s="19"/>
      <c r="AQ42" s="15"/>
      <c r="AR42" s="19"/>
      <c r="AS42" s="19"/>
      <c r="AT42" s="7"/>
    </row>
    <row r="43" spans="1:46" ht="12.75">
      <c r="A43" s="6"/>
      <c r="B43" s="6"/>
      <c r="C43" s="6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14"/>
      <c r="AJ43" s="15"/>
      <c r="AK43" s="16"/>
      <c r="AL43" s="17"/>
      <c r="AM43" s="17"/>
      <c r="AN43" s="16"/>
      <c r="AO43" s="18"/>
      <c r="AP43" s="19"/>
      <c r="AQ43" s="15"/>
      <c r="AR43" s="19"/>
      <c r="AS43" s="19"/>
      <c r="AT43" s="7"/>
    </row>
    <row r="44" spans="1:46" ht="12.75">
      <c r="A44" s="6"/>
      <c r="B44" s="6"/>
      <c r="C44" s="6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14"/>
      <c r="AJ44" s="15"/>
      <c r="AK44" s="16"/>
      <c r="AL44" s="17"/>
      <c r="AM44" s="17"/>
      <c r="AN44" s="16"/>
      <c r="AO44" s="18"/>
      <c r="AP44" s="19"/>
      <c r="AQ44" s="15"/>
      <c r="AR44" s="19"/>
      <c r="AS44" s="19"/>
      <c r="AT44" s="7"/>
    </row>
    <row r="45" spans="1:46" ht="12.75">
      <c r="A45" s="6"/>
      <c r="B45" s="6"/>
      <c r="C45" s="6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14"/>
      <c r="AJ45" s="15"/>
      <c r="AK45" s="16"/>
      <c r="AL45" s="17"/>
      <c r="AM45" s="17"/>
      <c r="AN45" s="16"/>
      <c r="AO45" s="18"/>
      <c r="AP45" s="19"/>
      <c r="AQ45" s="15"/>
      <c r="AR45" s="19"/>
      <c r="AS45" s="19"/>
      <c r="AT45" s="7"/>
    </row>
    <row r="46" spans="1:46" ht="12.75">
      <c r="A46" s="6"/>
      <c r="B46" s="6"/>
      <c r="C46" s="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14"/>
      <c r="AJ46" s="15"/>
      <c r="AK46" s="16"/>
      <c r="AL46" s="17"/>
      <c r="AM46" s="17"/>
      <c r="AN46" s="16"/>
      <c r="AO46" s="18"/>
      <c r="AP46" s="19"/>
      <c r="AQ46" s="15"/>
      <c r="AR46" s="19"/>
      <c r="AS46" s="19"/>
      <c r="AT46" s="7"/>
    </row>
    <row r="47" spans="1:46" ht="12.75">
      <c r="A47" s="6"/>
      <c r="B47" s="6"/>
      <c r="C47" s="6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14"/>
      <c r="AJ47" s="15"/>
      <c r="AK47" s="16"/>
      <c r="AL47" s="17"/>
      <c r="AM47" s="17"/>
      <c r="AN47" s="16"/>
      <c r="AO47" s="18"/>
      <c r="AP47" s="19"/>
      <c r="AQ47" s="15"/>
      <c r="AR47" s="19"/>
      <c r="AS47" s="19"/>
      <c r="AT47" s="70"/>
    </row>
    <row r="48" spans="1:46" ht="12.75">
      <c r="A48" s="6"/>
      <c r="B48" s="6"/>
      <c r="C48" s="6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14"/>
      <c r="AJ48" s="15"/>
      <c r="AK48" s="16"/>
      <c r="AL48" s="17"/>
      <c r="AM48" s="17"/>
      <c r="AN48" s="16"/>
      <c r="AO48" s="18"/>
      <c r="AP48" s="19"/>
      <c r="AQ48" s="15"/>
      <c r="AR48" s="19"/>
      <c r="AS48" s="19"/>
      <c r="AT48" s="70"/>
    </row>
    <row r="49" spans="1:46" ht="12.75">
      <c r="A49" s="8"/>
      <c r="B49" s="8"/>
      <c r="C49" s="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</row>
    <row r="50" spans="1:46" ht="12.75">
      <c r="A50" s="5"/>
      <c r="B50" s="5"/>
      <c r="C50" s="5"/>
    </row>
    <row r="51" spans="1:46">
      <c r="A51" s="2"/>
      <c r="B51" s="4"/>
      <c r="C51" s="4"/>
    </row>
    <row r="52" spans="1:46">
      <c r="A52" s="2"/>
      <c r="B52" s="4"/>
      <c r="C52" s="4"/>
    </row>
    <row r="53" spans="1:46">
      <c r="A53" s="2"/>
      <c r="B53" s="4"/>
      <c r="C53" s="4"/>
    </row>
  </sheetData>
  <mergeCells count="2">
    <mergeCell ref="AH5:AS5"/>
    <mergeCell ref="B6:Y6"/>
  </mergeCells>
  <conditionalFormatting sqref="D10:AH21">
    <cfRule type="expression" dxfId="45" priority="12">
      <formula>IF(ISTEXT(D10),ISERR(SEARCH(D10,"ВАПРОБК")))</formula>
    </cfRule>
  </conditionalFormatting>
  <conditionalFormatting sqref="D9:AG21">
    <cfRule type="cellIs" dxfId="44" priority="7" operator="equal">
      <formula>"В"</formula>
    </cfRule>
  </conditionalFormatting>
  <conditionalFormatting sqref="D10:AG21">
    <cfRule type="expression" dxfId="43" priority="10">
      <formula>IF(INDIRECT("'приказы'!R[-0]C[8]",)&lt;&gt;"",INDIRECT("'исходный '!R[-0]C",)&lt;&gt;INDIRECT("'приказы'!R[-0]C[8]",))</formula>
    </cfRule>
    <cfRule type="expression" dxfId="42" priority="11">
      <formula>--INDIRECT("'исходный '!R[-0]C",)&gt;24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9:AO19"/>
  <sheetViews>
    <sheetView topLeftCell="B1" workbookViewId="0">
      <selection activeCell="D29" sqref="D29"/>
    </sheetView>
  </sheetViews>
  <sheetFormatPr defaultRowHeight="12.75"/>
  <cols>
    <col min="1" max="1" width="15.28515625" customWidth="1"/>
    <col min="2" max="2" width="16.140625" customWidth="1"/>
    <col min="3" max="3" width="17.7109375" customWidth="1"/>
    <col min="4" max="5" width="21.5703125" customWidth="1"/>
    <col min="6" max="6" width="23.28515625" customWidth="1"/>
    <col min="7" max="8" width="23.5703125" customWidth="1"/>
    <col min="9" max="9" width="21.7109375" customWidth="1"/>
    <col min="10" max="10" width="22" customWidth="1"/>
    <col min="12" max="12" width="10.140625" bestFit="1" customWidth="1"/>
    <col min="13" max="13" width="12.5703125" customWidth="1"/>
    <col min="14" max="14" width="11.5703125" customWidth="1"/>
    <col min="15" max="15" width="11" customWidth="1"/>
    <col min="16" max="16" width="14.140625" customWidth="1"/>
    <col min="17" max="17" width="13.140625" customWidth="1"/>
    <col min="18" max="18" width="12" customWidth="1"/>
    <col min="19" max="19" width="10.42578125" customWidth="1"/>
    <col min="20" max="20" width="13.140625" customWidth="1"/>
    <col min="21" max="21" width="13.28515625" customWidth="1"/>
    <col min="22" max="22" width="14" customWidth="1"/>
    <col min="23" max="23" width="11" customWidth="1"/>
    <col min="24" max="24" width="12" customWidth="1"/>
    <col min="25" max="25" width="13" customWidth="1"/>
    <col min="26" max="26" width="12" customWidth="1"/>
    <col min="27" max="27" width="10.85546875" customWidth="1"/>
    <col min="28" max="28" width="10.140625" customWidth="1"/>
    <col min="29" max="29" width="10.5703125" customWidth="1"/>
    <col min="30" max="30" width="12.28515625" customWidth="1"/>
    <col min="31" max="32" width="11.28515625" customWidth="1"/>
    <col min="33" max="33" width="12.7109375" customWidth="1"/>
    <col min="34" max="34" width="11.85546875" customWidth="1"/>
    <col min="35" max="35" width="13" customWidth="1"/>
    <col min="36" max="36" width="12" customWidth="1"/>
    <col min="37" max="37" width="10.28515625" customWidth="1"/>
    <col min="38" max="38" width="9.85546875" customWidth="1"/>
    <col min="39" max="39" width="11.42578125" customWidth="1"/>
    <col min="40" max="40" width="12.42578125" customWidth="1"/>
    <col min="41" max="41" width="14.28515625" customWidth="1"/>
  </cols>
  <sheetData>
    <row r="9" spans="1:41" ht="62.25" customHeight="1">
      <c r="A9" s="98" t="s">
        <v>18</v>
      </c>
      <c r="B9" s="99" t="s">
        <v>1</v>
      </c>
      <c r="C9" s="100" t="s">
        <v>2</v>
      </c>
      <c r="D9" s="101" t="s">
        <v>38</v>
      </c>
      <c r="E9" s="101" t="s">
        <v>39</v>
      </c>
      <c r="F9" s="102" t="s">
        <v>5</v>
      </c>
      <c r="G9" s="102" t="s">
        <v>42</v>
      </c>
      <c r="H9" s="102" t="s">
        <v>43</v>
      </c>
      <c r="I9" s="103" t="s">
        <v>8</v>
      </c>
      <c r="J9" s="104" t="s">
        <v>9</v>
      </c>
      <c r="L9" s="110">
        <f>финальный!D9</f>
        <v>43252</v>
      </c>
      <c r="M9" s="110">
        <f>финальный!E9</f>
        <v>43253</v>
      </c>
      <c r="N9" s="110">
        <f>финальный!F9</f>
        <v>43254</v>
      </c>
      <c r="O9" s="110">
        <f>финальный!G9</f>
        <v>43255</v>
      </c>
      <c r="P9" s="110">
        <f>финальный!H9</f>
        <v>43256</v>
      </c>
      <c r="Q9" s="110">
        <f>финальный!I9</f>
        <v>43257</v>
      </c>
      <c r="R9" s="110">
        <f>финальный!J9</f>
        <v>43258</v>
      </c>
      <c r="S9" s="110">
        <f>финальный!K9</f>
        <v>43259</v>
      </c>
      <c r="T9" s="110">
        <f>финальный!L9</f>
        <v>43260</v>
      </c>
      <c r="U9" s="110">
        <f>финальный!M9</f>
        <v>43261</v>
      </c>
      <c r="V9" s="110">
        <f>финальный!N9</f>
        <v>43262</v>
      </c>
      <c r="W9" s="110">
        <f>финальный!O9</f>
        <v>43263</v>
      </c>
      <c r="X9" s="110">
        <f>финальный!P9</f>
        <v>43264</v>
      </c>
      <c r="Y9" s="110">
        <f>финальный!Q9</f>
        <v>43265</v>
      </c>
      <c r="Z9" s="110">
        <f>финальный!R9</f>
        <v>43266</v>
      </c>
      <c r="AA9" s="110">
        <f>финальный!S9</f>
        <v>43267</v>
      </c>
      <c r="AB9" s="110">
        <f>финальный!T9</f>
        <v>43268</v>
      </c>
      <c r="AC9" s="110">
        <f>финальный!U9</f>
        <v>43269</v>
      </c>
      <c r="AD9" s="110">
        <f>финальный!V9</f>
        <v>43270</v>
      </c>
      <c r="AE9" s="110">
        <f>финальный!W9</f>
        <v>43271</v>
      </c>
      <c r="AF9" s="110">
        <f>финальный!X9</f>
        <v>43272</v>
      </c>
      <c r="AG9" s="110">
        <f>финальный!Y9</f>
        <v>43273</v>
      </c>
      <c r="AH9" s="110">
        <f>финальный!Z9</f>
        <v>43274</v>
      </c>
      <c r="AI9" s="110">
        <f>финальный!AA9</f>
        <v>43275</v>
      </c>
      <c r="AJ9" s="110">
        <f>финальный!AB9</f>
        <v>43276</v>
      </c>
      <c r="AK9" s="110">
        <f>финальный!AC9</f>
        <v>43277</v>
      </c>
      <c r="AL9" s="110">
        <f>финальный!AD9</f>
        <v>43278</v>
      </c>
      <c r="AM9" s="110">
        <f>финальный!AE9</f>
        <v>43279</v>
      </c>
      <c r="AN9" s="110">
        <f>финальный!AF9</f>
        <v>43280</v>
      </c>
      <c r="AO9" s="110">
        <f>финальный!AG9</f>
        <v>43281</v>
      </c>
    </row>
    <row r="10" spans="1:41" ht="15">
      <c r="A10" s="92">
        <v>1</v>
      </c>
      <c r="B10" s="94"/>
      <c r="C10" s="97"/>
      <c r="D10" s="70" t="s">
        <v>40</v>
      </c>
      <c r="E10" s="70" t="s">
        <v>41</v>
      </c>
      <c r="F10" s="70"/>
      <c r="G10" s="70"/>
      <c r="H10" s="70"/>
      <c r="I10" s="70"/>
      <c r="J10" s="70"/>
      <c r="L10" s="70" t="str">
        <f t="array" ref="L10">IFERROR(LOOKUP("яя",IF(--LEFTB($D10:$J10,10)&lt;=L$9,IF(--RIGHTB($D10:$J10,10)&gt;=L$9,{"К","К","О","Б","Б","А","Р"},),)),"")</f>
        <v/>
      </c>
      <c r="M10" s="70" t="str">
        <f t="array" ref="M10">IFERROR(LOOKUP("яя",IF(--LEFTB($D10:$J10,10)&lt;=M$9,IF(--RIGHTB($D10:$J10,10)&gt;=M$9,{"К","К","О","Б","Б","А","Р"},),)),"")</f>
        <v/>
      </c>
      <c r="N10" s="70" t="str">
        <f t="array" ref="N10">IFERROR(LOOKUP("яя",IF(--LEFTB($D10:$J10,10)&lt;=N$9,IF(--RIGHTB($D10:$J10,10)&gt;=N$9,{"К","К","О","Б","Б","А","Р"},),)),"")</f>
        <v/>
      </c>
      <c r="O10" s="70" t="str">
        <f t="array" ref="O10">IFERROR(LOOKUP("яя",IF(--LEFTB($D10:$J10,10)&lt;=O$9,IF(--RIGHTB($D10:$J10,10)&gt;=O$9,{"К","К","О","Б","Б","А","Р"},),)),"")</f>
        <v>К</v>
      </c>
      <c r="P10" s="70" t="str">
        <f t="array" ref="P10">IFERROR(LOOKUP("яя",IF(--LEFTB($D10:$J10,10)&lt;=P$9,IF(--RIGHTB($D10:$J10,10)&gt;=P$9,{"К","К","О","Б","Б","А","Р"},),)),"")</f>
        <v>К</v>
      </c>
      <c r="Q10" s="70" t="str">
        <f t="array" ref="Q10">IFERROR(LOOKUP("яя",IF(--LEFTB($D10:$J10,10)&lt;=Q$9,IF(--RIGHTB($D10:$J10,10)&gt;=Q$9,{"К","К","О","Б","Б","А","Р"},),)),"")</f>
        <v>К</v>
      </c>
      <c r="R10" s="70" t="str">
        <f t="array" ref="R10">IFERROR(LOOKUP("яя",IF(--LEFTB($D10:$J10,10)&lt;=R$9,IF(--RIGHTB($D10:$J10,10)&gt;=R$9,{"К","К","О","Б","Б","А","Р"},),)),"")</f>
        <v>К</v>
      </c>
      <c r="S10" s="70" t="str">
        <f t="array" ref="S10">IFERROR(LOOKUP("яя",IF(--LEFTB($D10:$J10,10)&lt;=S$9,IF(--RIGHTB($D10:$J10,10)&gt;=S$9,{"К","К","О","Б","Б","А","Р"},),)),"")</f>
        <v>К</v>
      </c>
      <c r="T10" s="70" t="str">
        <f t="array" ref="T10">IFERROR(LOOKUP("яя",IF(--LEFTB($D10:$J10,10)&lt;=T$9,IF(--RIGHTB($D10:$J10,10)&gt;=T$9,{"К","К","О","Б","Б","А","Р"},),)),"")</f>
        <v>К</v>
      </c>
      <c r="U10" s="70" t="str">
        <f t="array" ref="U10">IFERROR(LOOKUP("яя",IF(--LEFTB($D10:$J10,10)&lt;=U$9,IF(--RIGHTB($D10:$J10,10)&gt;=U$9,{"К","К","О","Б","Б","А","Р"},),)),"")</f>
        <v/>
      </c>
      <c r="V10" s="70" t="str">
        <f t="array" ref="V10">IFERROR(LOOKUP("яя",IF(--LEFTB($D10:$J10,10)&lt;=V$9,IF(--RIGHTB($D10:$J10,10)&gt;=V$9,{"К","К","О","Б","Б","А","Р"},),)),"")</f>
        <v/>
      </c>
      <c r="W10" s="70" t="str">
        <f t="array" ref="W10">IFERROR(LOOKUP("яя",IF(--LEFTB($D10:$J10,10)&lt;=W$9,IF(--RIGHTB($D10:$J10,10)&gt;=W$9,{"К","К","О","Б","Б","А","Р"},),)),"")</f>
        <v/>
      </c>
      <c r="X10" s="70" t="str">
        <f t="array" ref="X10">IFERROR(LOOKUP("яя",IF(--LEFTB($D10:$J10,10)&lt;=X$9,IF(--RIGHTB($D10:$J10,10)&gt;=X$9,{"К","К","О","Б","Б","А","Р"},),)),"")</f>
        <v/>
      </c>
      <c r="Y10" s="70" t="str">
        <f t="array" ref="Y10">IFERROR(LOOKUP("яя",IF(--LEFTB($D10:$J10,10)&lt;=Y$9,IF(--RIGHTB($D10:$J10,10)&gt;=Y$9,{"К","К","О","Б","Б","А","Р"},),)),"")</f>
        <v/>
      </c>
      <c r="Z10" s="70" t="str">
        <f t="array" ref="Z10">IFERROR(LOOKUP("яя",IF(--LEFTB($D10:$J10,10)&lt;=Z$9,IF(--RIGHTB($D10:$J10,10)&gt;=Z$9,{"К","К","О","Б","Б","А","Р"},),)),"")</f>
        <v/>
      </c>
      <c r="AA10" s="70" t="str">
        <f t="array" ref="AA10">IFERROR(LOOKUP("яя",IF(--LEFTB($D10:$J10,10)&lt;=AA$9,IF(--RIGHTB($D10:$J10,10)&gt;=AA$9,{"К","К","О","Б","Б","А","Р"},),)),"")</f>
        <v/>
      </c>
      <c r="AB10" s="70" t="str">
        <f t="array" ref="AB10">IFERROR(LOOKUP("яя",IF(--LEFTB($D10:$J10,10)&lt;=AB$9,IF(--RIGHTB($D10:$J10,10)&gt;=AB$9,{"К","К","О","Б","Б","А","Р"},),)),"")</f>
        <v/>
      </c>
      <c r="AC10" s="70" t="str">
        <f t="array" ref="AC10">IFERROR(LOOKUP("яя",IF(--LEFTB($D10:$J10,10)&lt;=AC$9,IF(--RIGHTB($D10:$J10,10)&gt;=AC$9,{"К","К","О","Б","Б","А","Р"},),)),"")</f>
        <v/>
      </c>
      <c r="AD10" s="70" t="str">
        <f t="array" ref="AD10">IFERROR(LOOKUP("яя",IF(--LEFTB($D10:$J10,10)&lt;=AD$9,IF(--RIGHTB($D10:$J10,10)&gt;=AD$9,{"К","К","О","Б","Б","А","Р"},),)),"")</f>
        <v/>
      </c>
      <c r="AE10" s="70" t="str">
        <f t="array" ref="AE10">IFERROR(LOOKUP("яя",IF(--LEFTB($D10:$J10,10)&lt;=AE$9,IF(--RIGHTB($D10:$J10,10)&gt;=AE$9,{"К","К","О","Б","Б","А","Р"},),)),"")</f>
        <v/>
      </c>
      <c r="AF10" s="70" t="str">
        <f t="array" ref="AF10">IFERROR(LOOKUP("яя",IF(--LEFTB($D10:$J10,10)&lt;=AF$9,IF(--RIGHTB($D10:$J10,10)&gt;=AF$9,{"К","К","О","Б","Б","А","Р"},),)),"")</f>
        <v/>
      </c>
      <c r="AG10" s="70" t="str">
        <f t="array" ref="AG10">IFERROR(LOOKUP("яя",IF(--LEFTB($D10:$J10,10)&lt;=AG$9,IF(--RIGHTB($D10:$J10,10)&gt;=AG$9,{"К","К","О","Б","Б","А","Р"},),)),"")</f>
        <v/>
      </c>
      <c r="AH10" s="70" t="str">
        <f t="array" ref="AH10">IFERROR(LOOKUP("яя",IF(--LEFTB($D10:$J10,10)&lt;=AH$9,IF(--RIGHTB($D10:$J10,10)&gt;=AH$9,{"К","К","О","Б","Б","А","Р"},),)),"")</f>
        <v/>
      </c>
      <c r="AI10" s="70" t="str">
        <f t="array" ref="AI10">IFERROR(LOOKUP("яя",IF(--LEFTB($D10:$J10,10)&lt;=AI$9,IF(--RIGHTB($D10:$J10,10)&gt;=AI$9,{"К","К","О","Б","Б","А","Р"},),)),"")</f>
        <v/>
      </c>
      <c r="AJ10" s="70" t="str">
        <f t="array" ref="AJ10">IFERROR(LOOKUP("яя",IF(--LEFTB($D10:$J10,10)&lt;=AJ$9,IF(--RIGHTB($D10:$J10,10)&gt;=AJ$9,{"К","К","О","Б","Б","А","Р"},),)),"")</f>
        <v/>
      </c>
      <c r="AK10" s="70" t="str">
        <f t="array" ref="AK10">IFERROR(LOOKUP("яя",IF(--LEFTB($D10:$J10,10)&lt;=AK$9,IF(--RIGHTB($D10:$J10,10)&gt;=AK$9,{"К","К","О","Б","Б","А","Р"},),)),"")</f>
        <v/>
      </c>
      <c r="AL10" s="70" t="str">
        <f t="array" ref="AL10">IFERROR(LOOKUP("яя",IF(--LEFTB($D10:$J10,10)&lt;=AL$9,IF(--RIGHTB($D10:$J10,10)&gt;=AL$9,{"К","К","О","Б","Б","А","Р"},),)),"")</f>
        <v>К</v>
      </c>
      <c r="AM10" s="70" t="str">
        <f t="array" ref="AM10">IFERROR(LOOKUP("яя",IF(--LEFTB($D10:$J10,10)&lt;=AM$9,IF(--RIGHTB($D10:$J10,10)&gt;=AM$9,{"К","К","О","Б","Б","А","Р"},),)),"")</f>
        <v>К</v>
      </c>
      <c r="AN10" s="70" t="str">
        <f t="array" ref="AN10">IFERROR(LOOKUP("яя",IF(--LEFTB($D10:$J10,10)&lt;=AN$9,IF(--RIGHTB($D10:$J10,10)&gt;=AN$9,{"К","К","О","Б","Б","А","Р"},),)),"")</f>
        <v>К</v>
      </c>
      <c r="AO10" s="70" t="str">
        <f t="array" ref="AO10">IFERROR(LOOKUP("яя",IF(--LEFTB($D10:$J10,10)&lt;=AO$9,IF(--RIGHTB($D10:$J10,10)&gt;=AO$9,{"К","К","О","Б","Б","А","Р"},),)),"")</f>
        <v/>
      </c>
    </row>
    <row r="11" spans="1:41" ht="15">
      <c r="A11" s="92">
        <v>2</v>
      </c>
      <c r="B11" s="95"/>
      <c r="C11" s="97"/>
      <c r="D11" s="70"/>
      <c r="E11" s="70"/>
      <c r="F11" s="70"/>
      <c r="G11" s="70" t="s">
        <v>44</v>
      </c>
      <c r="H11" s="70" t="s">
        <v>45</v>
      </c>
      <c r="I11" s="70" t="s">
        <v>37</v>
      </c>
      <c r="J11" s="70"/>
      <c r="L11" s="70" t="str">
        <f t="array" ref="L11">IFERROR(LOOKUP("яя",IF(--LEFTB($D11:$J11,10)&lt;=L$9,IF(--RIGHTB($D11:$J11,10)&gt;=L$9,{"К","К","О","Б","Б","А","Р"},),)),"")</f>
        <v/>
      </c>
      <c r="M11" s="70" t="str">
        <f t="array" ref="M11">IFERROR(LOOKUP("яя",IF(--LEFTB($D11:$J11,10)&lt;=M$9,IF(--RIGHTB($D11:$J11,10)&gt;=M$9,{"К","К","О","Б","Б","А","Р"},),)),"")</f>
        <v/>
      </c>
      <c r="N11" s="70" t="str">
        <f t="array" ref="N11">IFERROR(LOOKUP("яя",IF(--LEFTB($D11:$J11,10)&lt;=N$9,IF(--RIGHTB($D11:$J11,10)&gt;=N$9,{"К","К","О","Б","Б","А","Р"},),)),"")</f>
        <v>Б</v>
      </c>
      <c r="O11" s="70" t="str">
        <f t="array" ref="O11">IFERROR(LOOKUP("яя",IF(--LEFTB($D11:$J11,10)&lt;=O$9,IF(--RIGHTB($D11:$J11,10)&gt;=O$9,{"К","К","О","Б","Б","А","Р"},),)),"")</f>
        <v>Б</v>
      </c>
      <c r="P11" s="70" t="str">
        <f t="array" ref="P11">IFERROR(LOOKUP("яя",IF(--LEFTB($D11:$J11,10)&lt;=P$9,IF(--RIGHTB($D11:$J11,10)&gt;=P$9,{"К","К","О","Б","Б","А","Р"},),)),"")</f>
        <v>Б</v>
      </c>
      <c r="Q11" s="70" t="str">
        <f t="array" ref="Q11">IFERROR(LOOKUP("яя",IF(--LEFTB($D11:$J11,10)&lt;=Q$9,IF(--RIGHTB($D11:$J11,10)&gt;=Q$9,{"К","К","О","Б","Б","А","Р"},),)),"")</f>
        <v>Б</v>
      </c>
      <c r="R11" s="70" t="str">
        <f t="array" ref="R11">IFERROR(LOOKUP("яя",IF(--LEFTB($D11:$J11,10)&lt;=R$9,IF(--RIGHTB($D11:$J11,10)&gt;=R$9,{"К","К","О","Б","Б","А","Р"},),)),"")</f>
        <v>Б</v>
      </c>
      <c r="S11" s="70" t="str">
        <f t="array" ref="S11">IFERROR(LOOKUP("яя",IF(--LEFTB($D11:$J11,10)&lt;=S$9,IF(--RIGHTB($D11:$J11,10)&gt;=S$9,{"К","К","О","Б","Б","А","Р"},),)),"")</f>
        <v>Б</v>
      </c>
      <c r="T11" s="70" t="str">
        <f t="array" ref="T11">IFERROR(LOOKUP("яя",IF(--LEFTB($D11:$J11,10)&lt;=T$9,IF(--RIGHTB($D11:$J11,10)&gt;=T$9,{"К","К","О","Б","Б","А","Р"},),)),"")</f>
        <v>Б</v>
      </c>
      <c r="U11" s="70" t="str">
        <f t="array" ref="U11">IFERROR(LOOKUP("яя",IF(--LEFTB($D11:$J11,10)&lt;=U$9,IF(--RIGHTB($D11:$J11,10)&gt;=U$9,{"К","К","О","Б","Б","А","Р"},),)),"")</f>
        <v/>
      </c>
      <c r="V11" s="70" t="str">
        <f t="array" ref="V11">IFERROR(LOOKUP("яя",IF(--LEFTB($D11:$J11,10)&lt;=V$9,IF(--RIGHTB($D11:$J11,10)&gt;=V$9,{"К","К","О","Б","Б","А","Р"},),)),"")</f>
        <v>А</v>
      </c>
      <c r="W11" s="70" t="str">
        <f t="array" ref="W11">IFERROR(LOOKUP("яя",IF(--LEFTB($D11:$J11,10)&lt;=W$9,IF(--RIGHTB($D11:$J11,10)&gt;=W$9,{"К","К","О","Б","Б","А","Р"},),)),"")</f>
        <v>А</v>
      </c>
      <c r="X11" s="70" t="str">
        <f t="array" ref="X11">IFERROR(LOOKUP("яя",IF(--LEFTB($D11:$J11,10)&lt;=X$9,IF(--RIGHTB($D11:$J11,10)&gt;=X$9,{"К","К","О","Б","Б","А","Р"},),)),"")</f>
        <v/>
      </c>
      <c r="Y11" s="70" t="str">
        <f t="array" ref="Y11">IFERROR(LOOKUP("яя",IF(--LEFTB($D11:$J11,10)&lt;=Y$9,IF(--RIGHTB($D11:$J11,10)&gt;=Y$9,{"К","К","О","Б","Б","А","Р"},),)),"")</f>
        <v/>
      </c>
      <c r="Z11" s="70" t="str">
        <f t="array" ref="Z11">IFERROR(LOOKUP("яя",IF(--LEFTB($D11:$J11,10)&lt;=Z$9,IF(--RIGHTB($D11:$J11,10)&gt;=Z$9,{"К","К","О","Б","Б","А","Р"},),)),"")</f>
        <v/>
      </c>
      <c r="AA11" s="70" t="str">
        <f t="array" ref="AA11">IFERROR(LOOKUP("яя",IF(--LEFTB($D11:$J11,10)&lt;=AA$9,IF(--RIGHTB($D11:$J11,10)&gt;=AA$9,{"К","К","О","Б","Б","А","Р"},),)),"")</f>
        <v/>
      </c>
      <c r="AB11" s="70" t="str">
        <f t="array" ref="AB11">IFERROR(LOOKUP("яя",IF(--LEFTB($D11:$J11,10)&lt;=AB$9,IF(--RIGHTB($D11:$J11,10)&gt;=AB$9,{"К","К","О","Б","Б","А","Р"},),)),"")</f>
        <v/>
      </c>
      <c r="AC11" s="70" t="str">
        <f t="array" ref="AC11">IFERROR(LOOKUP("яя",IF(--LEFTB($D11:$J11,10)&lt;=AC$9,IF(--RIGHTB($D11:$J11,10)&gt;=AC$9,{"К","К","О","Б","Б","А","Р"},),)),"")</f>
        <v/>
      </c>
      <c r="AD11" s="70" t="str">
        <f t="array" ref="AD11">IFERROR(LOOKUP("яя",IF(--LEFTB($D11:$J11,10)&lt;=AD$9,IF(--RIGHTB($D11:$J11,10)&gt;=AD$9,{"К","К","О","Б","Б","А","Р"},),)),"")</f>
        <v/>
      </c>
      <c r="AE11" s="70" t="str">
        <f t="array" ref="AE11">IFERROR(LOOKUP("яя",IF(--LEFTB($D11:$J11,10)&lt;=AE$9,IF(--RIGHTB($D11:$J11,10)&gt;=AE$9,{"К","К","О","Б","Б","А","Р"},),)),"")</f>
        <v/>
      </c>
      <c r="AF11" s="70" t="str">
        <f t="array" ref="AF11">IFERROR(LOOKUP("яя",IF(--LEFTB($D11:$J11,10)&lt;=AF$9,IF(--RIGHTB($D11:$J11,10)&gt;=AF$9,{"К","К","О","Б","Б","А","Р"},),)),"")</f>
        <v/>
      </c>
      <c r="AG11" s="70" t="str">
        <f t="array" ref="AG11">IFERROR(LOOKUP("яя",IF(--LEFTB($D11:$J11,10)&lt;=AG$9,IF(--RIGHTB($D11:$J11,10)&gt;=AG$9,{"К","К","О","Б","Б","А","Р"},),)),"")</f>
        <v/>
      </c>
      <c r="AH11" s="70" t="str">
        <f t="array" ref="AH11">IFERROR(LOOKUP("яя",IF(--LEFTB($D11:$J11,10)&lt;=AH$9,IF(--RIGHTB($D11:$J11,10)&gt;=AH$9,{"К","К","О","Б","Б","А","Р"},),)),"")</f>
        <v/>
      </c>
      <c r="AI11" s="70" t="str">
        <f t="array" ref="AI11">IFERROR(LOOKUP("яя",IF(--LEFTB($D11:$J11,10)&lt;=AI$9,IF(--RIGHTB($D11:$J11,10)&gt;=AI$9,{"К","К","О","Б","Б","А","Р"},),)),"")</f>
        <v/>
      </c>
      <c r="AJ11" s="70" t="str">
        <f t="array" ref="AJ11">IFERROR(LOOKUP("яя",IF(--LEFTB($D11:$J11,10)&lt;=AJ$9,IF(--RIGHTB($D11:$J11,10)&gt;=AJ$9,{"К","К","О","Б","Б","А","Р"},),)),"")</f>
        <v/>
      </c>
      <c r="AK11" s="70" t="str">
        <f t="array" ref="AK11">IFERROR(LOOKUP("яя",IF(--LEFTB($D11:$J11,10)&lt;=AK$9,IF(--RIGHTB($D11:$J11,10)&gt;=AK$9,{"К","К","О","Б","Б","А","Р"},),)),"")</f>
        <v>Б</v>
      </c>
      <c r="AL11" s="70" t="str">
        <f t="array" ref="AL11">IFERROR(LOOKUP("яя",IF(--LEFTB($D11:$J11,10)&lt;=AL$9,IF(--RIGHTB($D11:$J11,10)&gt;=AL$9,{"К","К","О","Б","Б","А","Р"},),)),"")</f>
        <v>Б</v>
      </c>
      <c r="AM11" s="70" t="str">
        <f t="array" ref="AM11">IFERROR(LOOKUP("яя",IF(--LEFTB($D11:$J11,10)&lt;=AM$9,IF(--RIGHTB($D11:$J11,10)&gt;=AM$9,{"К","К","О","Б","Б","А","Р"},),)),"")</f>
        <v>Б</v>
      </c>
      <c r="AN11" s="70" t="str">
        <f t="array" ref="AN11">IFERROR(LOOKUP("яя",IF(--LEFTB($D11:$J11,10)&lt;=AN$9,IF(--RIGHTB($D11:$J11,10)&gt;=AN$9,{"К","К","О","Б","Б","А","Р"},),)),"")</f>
        <v>Б</v>
      </c>
      <c r="AO11" s="70" t="str">
        <f t="array" ref="AO11">IFERROR(LOOKUP("яя",IF(--LEFTB($D11:$J11,10)&lt;=AO$9,IF(--RIGHTB($D11:$J11,10)&gt;=AO$9,{"К","К","О","Б","Б","А","Р"},),)),"")</f>
        <v/>
      </c>
    </row>
    <row r="12" spans="1:41" ht="15">
      <c r="A12" s="92">
        <v>3</v>
      </c>
      <c r="B12" s="94"/>
      <c r="C12" s="97"/>
      <c r="D12" s="70"/>
      <c r="E12" s="70"/>
      <c r="F12" s="70"/>
      <c r="G12" s="70"/>
      <c r="H12" s="70"/>
      <c r="I12" s="70"/>
      <c r="J12" s="70"/>
      <c r="L12" s="70" t="str">
        <f t="array" ref="L12">IFERROR(LOOKUP("яя",IF(--LEFTB($D12:$J12,10)&lt;=L$9,IF(--RIGHTB($D12:$J12,10)&gt;=L$9,{"К","К","О","Б","Б","А","Р"},),)),"")</f>
        <v/>
      </c>
      <c r="M12" s="70" t="str">
        <f t="array" ref="M12">IFERROR(LOOKUP("яя",IF(--LEFTB($D12:$J12,10)&lt;=M$9,IF(--RIGHTB($D12:$J12,10)&gt;=M$9,{"К","К","О","Б","Б","А","Р"},),)),"")</f>
        <v/>
      </c>
      <c r="N12" s="70" t="str">
        <f t="array" ref="N12">IFERROR(LOOKUP("яя",IF(--LEFTB($D12:$J12,10)&lt;=N$9,IF(--RIGHTB($D12:$J12,10)&gt;=N$9,{"К","К","О","Б","Б","А","Р"},),)),"")</f>
        <v/>
      </c>
      <c r="O12" s="70" t="str">
        <f t="array" ref="O12">IFERROR(LOOKUP("яя",IF(--LEFTB($D12:$J12,10)&lt;=O$9,IF(--RIGHTB($D12:$J12,10)&gt;=O$9,{"К","К","О","Б","Б","А","Р"},),)),"")</f>
        <v/>
      </c>
      <c r="P12" s="70" t="str">
        <f t="array" ref="P12">IFERROR(LOOKUP("яя",IF(--LEFTB($D12:$J12,10)&lt;=P$9,IF(--RIGHTB($D12:$J12,10)&gt;=P$9,{"К","К","О","Б","Б","А","Р"},),)),"")</f>
        <v/>
      </c>
      <c r="Q12" s="70" t="str">
        <f t="array" ref="Q12">IFERROR(LOOKUP("яя",IF(--LEFTB($D12:$J12,10)&lt;=Q$9,IF(--RIGHTB($D12:$J12,10)&gt;=Q$9,{"К","К","О","Б","Б","А","Р"},),)),"")</f>
        <v/>
      </c>
      <c r="R12" s="70" t="str">
        <f t="array" ref="R12">IFERROR(LOOKUP("яя",IF(--LEFTB($D12:$J12,10)&lt;=R$9,IF(--RIGHTB($D12:$J12,10)&gt;=R$9,{"К","К","О","Б","Б","А","Р"},),)),"")</f>
        <v/>
      </c>
      <c r="S12" s="70" t="str">
        <f t="array" ref="S12">IFERROR(LOOKUP("яя",IF(--LEFTB($D12:$J12,10)&lt;=S$9,IF(--RIGHTB($D12:$J12,10)&gt;=S$9,{"К","К","О","Б","Б","А","Р"},),)),"")</f>
        <v/>
      </c>
      <c r="T12" s="70" t="str">
        <f t="array" ref="T12">IFERROR(LOOKUP("яя",IF(--LEFTB($D12:$J12,10)&lt;=T$9,IF(--RIGHTB($D12:$J12,10)&gt;=T$9,{"К","К","О","Б","Б","А","Р"},),)),"")</f>
        <v/>
      </c>
      <c r="U12" s="70" t="str">
        <f t="array" ref="U12">IFERROR(LOOKUP("яя",IF(--LEFTB($D12:$J12,10)&lt;=U$9,IF(--RIGHTB($D12:$J12,10)&gt;=U$9,{"К","К","О","Б","Б","А","Р"},),)),"")</f>
        <v/>
      </c>
      <c r="V12" s="70" t="str">
        <f t="array" ref="V12">IFERROR(LOOKUP("яя",IF(--LEFTB($D12:$J12,10)&lt;=V$9,IF(--RIGHTB($D12:$J12,10)&gt;=V$9,{"К","К","О","Б","Б","А","Р"},),)),"")</f>
        <v/>
      </c>
      <c r="W12" s="70" t="str">
        <f t="array" ref="W12">IFERROR(LOOKUP("яя",IF(--LEFTB($D12:$J12,10)&lt;=W$9,IF(--RIGHTB($D12:$J12,10)&gt;=W$9,{"К","К","О","Б","Б","А","Р"},),)),"")</f>
        <v/>
      </c>
      <c r="X12" s="70" t="str">
        <f t="array" ref="X12">IFERROR(LOOKUP("яя",IF(--LEFTB($D12:$J12,10)&lt;=X$9,IF(--RIGHTB($D12:$J12,10)&gt;=X$9,{"К","К","О","Б","Б","А","Р"},),)),"")</f>
        <v/>
      </c>
      <c r="Y12" s="70" t="str">
        <f t="array" ref="Y12">IFERROR(LOOKUP("яя",IF(--LEFTB($D12:$J12,10)&lt;=Y$9,IF(--RIGHTB($D12:$J12,10)&gt;=Y$9,{"К","К","О","Б","Б","А","Р"},),)),"")</f>
        <v/>
      </c>
      <c r="Z12" s="70" t="str">
        <f t="array" ref="Z12">IFERROR(LOOKUP("яя",IF(--LEFTB($D12:$J12,10)&lt;=Z$9,IF(--RIGHTB($D12:$J12,10)&gt;=Z$9,{"К","К","О","Б","Б","А","Р"},),)),"")</f>
        <v/>
      </c>
      <c r="AA12" s="70" t="str">
        <f t="array" ref="AA12">IFERROR(LOOKUP("яя",IF(--LEFTB($D12:$J12,10)&lt;=AA$9,IF(--RIGHTB($D12:$J12,10)&gt;=AA$9,{"К","К","О","Б","Б","А","Р"},),)),"")</f>
        <v/>
      </c>
      <c r="AB12" s="70" t="str">
        <f t="array" ref="AB12">IFERROR(LOOKUP("яя",IF(--LEFTB($D12:$J12,10)&lt;=AB$9,IF(--RIGHTB($D12:$J12,10)&gt;=AB$9,{"К","К","О","Б","Б","А","Р"},),)),"")</f>
        <v/>
      </c>
      <c r="AC12" s="70" t="str">
        <f t="array" ref="AC12">IFERROR(LOOKUP("яя",IF(--LEFTB($D12:$J12,10)&lt;=AC$9,IF(--RIGHTB($D12:$J12,10)&gt;=AC$9,{"К","К","О","Б","Б","А","Р"},),)),"")</f>
        <v/>
      </c>
      <c r="AD12" s="70" t="str">
        <f t="array" ref="AD12">IFERROR(LOOKUP("яя",IF(--LEFTB($D12:$J12,10)&lt;=AD$9,IF(--RIGHTB($D12:$J12,10)&gt;=AD$9,{"К","К","О","Б","Б","А","Р"},),)),"")</f>
        <v/>
      </c>
      <c r="AE12" s="70" t="str">
        <f t="array" ref="AE12">IFERROR(LOOKUP("яя",IF(--LEFTB($D12:$J12,10)&lt;=AE$9,IF(--RIGHTB($D12:$J12,10)&gt;=AE$9,{"К","К","О","Б","Б","А","Р"},),)),"")</f>
        <v/>
      </c>
      <c r="AF12" s="70" t="str">
        <f t="array" ref="AF12">IFERROR(LOOKUP("яя",IF(--LEFTB($D12:$J12,10)&lt;=AF$9,IF(--RIGHTB($D12:$J12,10)&gt;=AF$9,{"К","К","О","Б","Б","А","Р"},),)),"")</f>
        <v/>
      </c>
      <c r="AG12" s="70" t="str">
        <f t="array" ref="AG12">IFERROR(LOOKUP("яя",IF(--LEFTB($D12:$J12,10)&lt;=AG$9,IF(--RIGHTB($D12:$J12,10)&gt;=AG$9,{"К","К","О","Б","Б","А","Р"},),)),"")</f>
        <v/>
      </c>
      <c r="AH12" s="70" t="str">
        <f t="array" ref="AH12">IFERROR(LOOKUP("яя",IF(--LEFTB($D12:$J12,10)&lt;=AH$9,IF(--RIGHTB($D12:$J12,10)&gt;=AH$9,{"К","К","О","Б","Б","А","Р"},),)),"")</f>
        <v/>
      </c>
      <c r="AI12" s="70" t="str">
        <f t="array" ref="AI12">IFERROR(LOOKUP("яя",IF(--LEFTB($D12:$J12,10)&lt;=AI$9,IF(--RIGHTB($D12:$J12,10)&gt;=AI$9,{"К","К","О","Б","Б","А","Р"},),)),"")</f>
        <v/>
      </c>
      <c r="AJ12" s="70" t="str">
        <f t="array" ref="AJ12">IFERROR(LOOKUP("яя",IF(--LEFTB($D12:$J12,10)&lt;=AJ$9,IF(--RIGHTB($D12:$J12,10)&gt;=AJ$9,{"К","К","О","Б","Б","А","Р"},),)),"")</f>
        <v/>
      </c>
      <c r="AK12" s="70" t="str">
        <f t="array" ref="AK12">IFERROR(LOOKUP("яя",IF(--LEFTB($D12:$J12,10)&lt;=AK$9,IF(--RIGHTB($D12:$J12,10)&gt;=AK$9,{"К","К","О","Б","Б","А","Р"},),)),"")</f>
        <v/>
      </c>
      <c r="AL12" s="70" t="str">
        <f t="array" ref="AL12">IFERROR(LOOKUP("яя",IF(--LEFTB($D12:$J12,10)&lt;=AL$9,IF(--RIGHTB($D12:$J12,10)&gt;=AL$9,{"К","К","О","Б","Б","А","Р"},),)),"")</f>
        <v/>
      </c>
      <c r="AM12" s="70" t="str">
        <f t="array" ref="AM12">IFERROR(LOOKUP("яя",IF(--LEFTB($D12:$J12,10)&lt;=AM$9,IF(--RIGHTB($D12:$J12,10)&gt;=AM$9,{"К","К","О","Б","Б","А","Р"},),)),"")</f>
        <v/>
      </c>
      <c r="AN12" s="70" t="str">
        <f t="array" ref="AN12">IFERROR(LOOKUP("яя",IF(--LEFTB($D12:$J12,10)&lt;=AN$9,IF(--RIGHTB($D12:$J12,10)&gt;=AN$9,{"К","К","О","Б","Б","А","Р"},),)),"")</f>
        <v/>
      </c>
      <c r="AO12" s="70" t="str">
        <f t="array" ref="AO12">IFERROR(LOOKUP("яя",IF(--LEFTB($D12:$J12,10)&lt;=AO$9,IF(--RIGHTB($D12:$J12,10)&gt;=AO$9,{"К","К","О","Б","Б","А","Р"},),)),"")</f>
        <v/>
      </c>
    </row>
    <row r="13" spans="1:41" ht="15">
      <c r="A13" s="92">
        <v>4</v>
      </c>
      <c r="B13" s="94"/>
      <c r="C13" s="97"/>
      <c r="D13" s="70"/>
      <c r="E13" s="70"/>
      <c r="F13" s="70"/>
      <c r="G13" s="70"/>
      <c r="H13" s="70"/>
      <c r="I13" s="70"/>
      <c r="J13" s="70"/>
      <c r="L13" s="70" t="str">
        <f t="array" ref="L13">IFERROR(LOOKUP("яя",IF(--LEFTB($D13:$J13,10)&lt;=L$9,IF(--RIGHTB($D13:$J13,10)&gt;=L$9,{"К","К","О","Б","Б","А","Р"},),)),"")</f>
        <v/>
      </c>
      <c r="M13" s="70" t="str">
        <f t="array" ref="M13">IFERROR(LOOKUP("яя",IF(--LEFTB($D13:$J13,10)&lt;=M$9,IF(--RIGHTB($D13:$J13,10)&gt;=M$9,{"К","К","О","Б","Б","А","Р"},),)),"")</f>
        <v/>
      </c>
      <c r="N13" s="70" t="str">
        <f t="array" ref="N13">IFERROR(LOOKUP("яя",IF(--LEFTB($D13:$J13,10)&lt;=N$9,IF(--RIGHTB($D13:$J13,10)&gt;=N$9,{"К","К","О","Б","Б","А","Р"},),)),"")</f>
        <v/>
      </c>
      <c r="O13" s="70" t="str">
        <f t="array" ref="O13">IFERROR(LOOKUP("яя",IF(--LEFTB($D13:$J13,10)&lt;=O$9,IF(--RIGHTB($D13:$J13,10)&gt;=O$9,{"К","К","О","Б","Б","А","Р"},),)),"")</f>
        <v/>
      </c>
      <c r="P13" s="70" t="str">
        <f t="array" ref="P13">IFERROR(LOOKUP("яя",IF(--LEFTB($D13:$J13,10)&lt;=P$9,IF(--RIGHTB($D13:$J13,10)&gt;=P$9,{"К","К","О","Б","Б","А","Р"},),)),"")</f>
        <v/>
      </c>
      <c r="Q13" s="70" t="str">
        <f t="array" ref="Q13">IFERROR(LOOKUP("яя",IF(--LEFTB($D13:$J13,10)&lt;=Q$9,IF(--RIGHTB($D13:$J13,10)&gt;=Q$9,{"К","К","О","Б","Б","А","Р"},),)),"")</f>
        <v/>
      </c>
      <c r="R13" s="70" t="str">
        <f t="array" ref="R13">IFERROR(LOOKUP("яя",IF(--LEFTB($D13:$J13,10)&lt;=R$9,IF(--RIGHTB($D13:$J13,10)&gt;=R$9,{"К","К","О","Б","Б","А","Р"},),)),"")</f>
        <v/>
      </c>
      <c r="S13" s="70" t="str">
        <f t="array" ref="S13">IFERROR(LOOKUP("яя",IF(--LEFTB($D13:$J13,10)&lt;=S$9,IF(--RIGHTB($D13:$J13,10)&gt;=S$9,{"К","К","О","Б","Б","А","Р"},),)),"")</f>
        <v/>
      </c>
      <c r="T13" s="70" t="str">
        <f t="array" ref="T13">IFERROR(LOOKUP("яя",IF(--LEFTB($D13:$J13,10)&lt;=T$9,IF(--RIGHTB($D13:$J13,10)&gt;=T$9,{"К","К","О","Б","Б","А","Р"},),)),"")</f>
        <v/>
      </c>
      <c r="U13" s="70" t="str">
        <f t="array" ref="U13">IFERROR(LOOKUP("яя",IF(--LEFTB($D13:$J13,10)&lt;=U$9,IF(--RIGHTB($D13:$J13,10)&gt;=U$9,{"К","К","О","Б","Б","А","Р"},),)),"")</f>
        <v/>
      </c>
      <c r="V13" s="70" t="str">
        <f t="array" ref="V13">IFERROR(LOOKUP("яя",IF(--LEFTB($D13:$J13,10)&lt;=V$9,IF(--RIGHTB($D13:$J13,10)&gt;=V$9,{"К","К","О","Б","Б","А","Р"},),)),"")</f>
        <v/>
      </c>
      <c r="W13" s="70" t="str">
        <f t="array" ref="W13">IFERROR(LOOKUP("яя",IF(--LEFTB($D13:$J13,10)&lt;=W$9,IF(--RIGHTB($D13:$J13,10)&gt;=W$9,{"К","К","О","Б","Б","А","Р"},),)),"")</f>
        <v/>
      </c>
      <c r="X13" s="70" t="str">
        <f t="array" ref="X13">IFERROR(LOOKUP("яя",IF(--LEFTB($D13:$J13,10)&lt;=X$9,IF(--RIGHTB($D13:$J13,10)&gt;=X$9,{"К","К","О","Б","Б","А","Р"},),)),"")</f>
        <v/>
      </c>
      <c r="Y13" s="70" t="str">
        <f t="array" ref="Y13">IFERROR(LOOKUP("яя",IF(--LEFTB($D13:$J13,10)&lt;=Y$9,IF(--RIGHTB($D13:$J13,10)&gt;=Y$9,{"К","К","О","Б","Б","А","Р"},),)),"")</f>
        <v/>
      </c>
      <c r="Z13" s="70" t="str">
        <f t="array" ref="Z13">IFERROR(LOOKUP("яя",IF(--LEFTB($D13:$J13,10)&lt;=Z$9,IF(--RIGHTB($D13:$J13,10)&gt;=Z$9,{"К","К","О","Б","Б","А","Р"},),)),"")</f>
        <v/>
      </c>
      <c r="AA13" s="70" t="str">
        <f t="array" ref="AA13">IFERROR(LOOKUP("яя",IF(--LEFTB($D13:$J13,10)&lt;=AA$9,IF(--RIGHTB($D13:$J13,10)&gt;=AA$9,{"К","К","О","Б","Б","А","Р"},),)),"")</f>
        <v/>
      </c>
      <c r="AB13" s="70" t="str">
        <f t="array" ref="AB13">IFERROR(LOOKUP("яя",IF(--LEFTB($D13:$J13,10)&lt;=AB$9,IF(--RIGHTB($D13:$J13,10)&gt;=AB$9,{"К","К","О","Б","Б","А","Р"},),)),"")</f>
        <v/>
      </c>
      <c r="AC13" s="70" t="str">
        <f t="array" ref="AC13">IFERROR(LOOKUP("яя",IF(--LEFTB($D13:$J13,10)&lt;=AC$9,IF(--RIGHTB($D13:$J13,10)&gt;=AC$9,{"К","К","О","Б","Б","А","Р"},),)),"")</f>
        <v/>
      </c>
      <c r="AD13" s="70" t="str">
        <f t="array" ref="AD13">IFERROR(LOOKUP("яя",IF(--LEFTB($D13:$J13,10)&lt;=AD$9,IF(--RIGHTB($D13:$J13,10)&gt;=AD$9,{"К","К","О","Б","Б","А","Р"},),)),"")</f>
        <v/>
      </c>
      <c r="AE13" s="70" t="str">
        <f t="array" ref="AE13">IFERROR(LOOKUP("яя",IF(--LEFTB($D13:$J13,10)&lt;=AE$9,IF(--RIGHTB($D13:$J13,10)&gt;=AE$9,{"К","К","О","Б","Б","А","Р"},),)),"")</f>
        <v/>
      </c>
      <c r="AF13" s="70" t="str">
        <f t="array" ref="AF13">IFERROR(LOOKUP("яя",IF(--LEFTB($D13:$J13,10)&lt;=AF$9,IF(--RIGHTB($D13:$J13,10)&gt;=AF$9,{"К","К","О","Б","Б","А","Р"},),)),"")</f>
        <v/>
      </c>
      <c r="AG13" s="70" t="str">
        <f t="array" ref="AG13">IFERROR(LOOKUP("яя",IF(--LEFTB($D13:$J13,10)&lt;=AG$9,IF(--RIGHTB($D13:$J13,10)&gt;=AG$9,{"К","К","О","Б","Б","А","Р"},),)),"")</f>
        <v/>
      </c>
      <c r="AH13" s="70" t="str">
        <f t="array" ref="AH13">IFERROR(LOOKUP("яя",IF(--LEFTB($D13:$J13,10)&lt;=AH$9,IF(--RIGHTB($D13:$J13,10)&gt;=AH$9,{"К","К","О","Б","Б","А","Р"},),)),"")</f>
        <v/>
      </c>
      <c r="AI13" s="70" t="str">
        <f t="array" ref="AI13">IFERROR(LOOKUP("яя",IF(--LEFTB($D13:$J13,10)&lt;=AI$9,IF(--RIGHTB($D13:$J13,10)&gt;=AI$9,{"К","К","О","Б","Б","А","Р"},),)),"")</f>
        <v/>
      </c>
      <c r="AJ13" s="70" t="str">
        <f t="array" ref="AJ13">IFERROR(LOOKUP("яя",IF(--LEFTB($D13:$J13,10)&lt;=AJ$9,IF(--RIGHTB($D13:$J13,10)&gt;=AJ$9,{"К","К","О","Б","Б","А","Р"},),)),"")</f>
        <v/>
      </c>
      <c r="AK13" s="70" t="str">
        <f t="array" ref="AK13">IFERROR(LOOKUP("яя",IF(--LEFTB($D13:$J13,10)&lt;=AK$9,IF(--RIGHTB($D13:$J13,10)&gt;=AK$9,{"К","К","О","Б","Б","А","Р"},),)),"")</f>
        <v/>
      </c>
      <c r="AL13" s="70" t="str">
        <f t="array" ref="AL13">IFERROR(LOOKUP("яя",IF(--LEFTB($D13:$J13,10)&lt;=AL$9,IF(--RIGHTB($D13:$J13,10)&gt;=AL$9,{"К","К","О","Б","Б","А","Р"},),)),"")</f>
        <v/>
      </c>
      <c r="AM13" s="70" t="str">
        <f t="array" ref="AM13">IFERROR(LOOKUP("яя",IF(--LEFTB($D13:$J13,10)&lt;=AM$9,IF(--RIGHTB($D13:$J13,10)&gt;=AM$9,{"К","К","О","Б","Б","А","Р"},),)),"")</f>
        <v/>
      </c>
      <c r="AN13" s="70" t="str">
        <f t="array" ref="AN13">IFERROR(LOOKUP("яя",IF(--LEFTB($D13:$J13,10)&lt;=AN$9,IF(--RIGHTB($D13:$J13,10)&gt;=AN$9,{"К","К","О","Б","Б","А","Р"},),)),"")</f>
        <v/>
      </c>
      <c r="AO13" s="70" t="str">
        <f t="array" ref="AO13">IFERROR(LOOKUP("яя",IF(--LEFTB($D13:$J13,10)&lt;=AO$9,IF(--RIGHTB($D13:$J13,10)&gt;=AO$9,{"К","К","О","Б","Б","А","Р"},),)),"")</f>
        <v/>
      </c>
    </row>
    <row r="14" spans="1:41" ht="15">
      <c r="A14" s="92">
        <v>5</v>
      </c>
      <c r="B14" s="94"/>
      <c r="C14" s="97"/>
      <c r="D14" s="70"/>
      <c r="E14" s="70"/>
      <c r="F14" s="70" t="s">
        <v>46</v>
      </c>
      <c r="G14" s="70"/>
      <c r="H14" s="70"/>
      <c r="I14" s="70"/>
      <c r="J14" s="70"/>
      <c r="L14" s="70" t="str">
        <f t="array" ref="L14">IFERROR(LOOKUP("яя",IF(--LEFTB($D14:$J14,10)&lt;=L$9,IF(--RIGHTB($D14:$J14,10)&gt;=L$9,{"К","К","О","Б","Б","А","Р"},),)),"")</f>
        <v/>
      </c>
      <c r="M14" s="70" t="str">
        <f t="array" ref="M14">IFERROR(LOOKUP("яя",IF(--LEFTB($D14:$J14,10)&lt;=M$9,IF(--RIGHTB($D14:$J14,10)&gt;=M$9,{"К","К","О","Б","Б","А","Р"},),)),"")</f>
        <v/>
      </c>
      <c r="N14" s="70" t="str">
        <f t="array" ref="N14">IFERROR(LOOKUP("яя",IF(--LEFTB($D14:$J14,10)&lt;=N$9,IF(--RIGHTB($D14:$J14,10)&gt;=N$9,{"К","К","О","Б","Б","А","Р"},),)),"")</f>
        <v/>
      </c>
      <c r="O14" s="70" t="str">
        <f t="array" ref="O14">IFERROR(LOOKUP("яя",IF(--LEFTB($D14:$J14,10)&lt;=O$9,IF(--RIGHTB($D14:$J14,10)&gt;=O$9,{"К","К","О","Б","Б","А","Р"},),)),"")</f>
        <v/>
      </c>
      <c r="P14" s="70" t="str">
        <f t="array" ref="P14">IFERROR(LOOKUP("яя",IF(--LEFTB($D14:$J14,10)&lt;=P$9,IF(--RIGHTB($D14:$J14,10)&gt;=P$9,{"К","К","О","Б","Б","А","Р"},),)),"")</f>
        <v>О</v>
      </c>
      <c r="Q14" s="70" t="str">
        <f t="array" ref="Q14">IFERROR(LOOKUP("яя",IF(--LEFTB($D14:$J14,10)&lt;=Q$9,IF(--RIGHTB($D14:$J14,10)&gt;=Q$9,{"К","К","О","Б","Б","А","Р"},),)),"")</f>
        <v>О</v>
      </c>
      <c r="R14" s="70" t="str">
        <f t="array" ref="R14">IFERROR(LOOKUP("яя",IF(--LEFTB($D14:$J14,10)&lt;=R$9,IF(--RIGHTB($D14:$J14,10)&gt;=R$9,{"К","К","О","Б","Б","А","Р"},),)),"")</f>
        <v>О</v>
      </c>
      <c r="S14" s="70" t="str">
        <f t="array" ref="S14">IFERROR(LOOKUP("яя",IF(--LEFTB($D14:$J14,10)&lt;=S$9,IF(--RIGHTB($D14:$J14,10)&gt;=S$9,{"К","К","О","Б","Б","А","Р"},),)),"")</f>
        <v>О</v>
      </c>
      <c r="T14" s="70" t="str">
        <f t="array" ref="T14">IFERROR(LOOKUP("яя",IF(--LEFTB($D14:$J14,10)&lt;=T$9,IF(--RIGHTB($D14:$J14,10)&gt;=T$9,{"К","К","О","Б","Б","А","Р"},),)),"")</f>
        <v>О</v>
      </c>
      <c r="U14" s="70" t="str">
        <f t="array" ref="U14">IFERROR(LOOKUP("яя",IF(--LEFTB($D14:$J14,10)&lt;=U$9,IF(--RIGHTB($D14:$J14,10)&gt;=U$9,{"К","К","О","Б","Б","А","Р"},),)),"")</f>
        <v>О</v>
      </c>
      <c r="V14" s="70" t="str">
        <f t="array" ref="V14">IFERROR(LOOKUP("яя",IF(--LEFTB($D14:$J14,10)&lt;=V$9,IF(--RIGHTB($D14:$J14,10)&gt;=V$9,{"К","К","О","Б","Б","А","Р"},),)),"")</f>
        <v>О</v>
      </c>
      <c r="W14" s="70" t="str">
        <f t="array" ref="W14">IFERROR(LOOKUP("яя",IF(--LEFTB($D14:$J14,10)&lt;=W$9,IF(--RIGHTB($D14:$J14,10)&gt;=W$9,{"К","К","О","Б","Б","А","Р"},),)),"")</f>
        <v>О</v>
      </c>
      <c r="X14" s="70" t="str">
        <f t="array" ref="X14">IFERROR(LOOKUP("яя",IF(--LEFTB($D14:$J14,10)&lt;=X$9,IF(--RIGHTB($D14:$J14,10)&gt;=X$9,{"К","К","О","Б","Б","А","Р"},),)),"")</f>
        <v>О</v>
      </c>
      <c r="Y14" s="70" t="str">
        <f t="array" ref="Y14">IFERROR(LOOKUP("яя",IF(--LEFTB($D14:$J14,10)&lt;=Y$9,IF(--RIGHTB($D14:$J14,10)&gt;=Y$9,{"К","К","О","Б","Б","А","Р"},),)),"")</f>
        <v>О</v>
      </c>
      <c r="Z14" s="70" t="str">
        <f t="array" ref="Z14">IFERROR(LOOKUP("яя",IF(--LEFTB($D14:$J14,10)&lt;=Z$9,IF(--RIGHTB($D14:$J14,10)&gt;=Z$9,{"К","К","О","Б","Б","А","Р"},),)),"")</f>
        <v>О</v>
      </c>
      <c r="AA14" s="70" t="str">
        <f t="array" ref="AA14">IFERROR(LOOKUP("яя",IF(--LEFTB($D14:$J14,10)&lt;=AA$9,IF(--RIGHTB($D14:$J14,10)&gt;=AA$9,{"К","К","О","Б","Б","А","Р"},),)),"")</f>
        <v>О</v>
      </c>
      <c r="AB14" s="70" t="str">
        <f t="array" ref="AB14">IFERROR(LOOKUP("яя",IF(--LEFTB($D14:$J14,10)&lt;=AB$9,IF(--RIGHTB($D14:$J14,10)&gt;=AB$9,{"К","К","О","Б","Б","А","Р"},),)),"")</f>
        <v/>
      </c>
      <c r="AC14" s="70" t="str">
        <f t="array" ref="AC14">IFERROR(LOOKUP("яя",IF(--LEFTB($D14:$J14,10)&lt;=AC$9,IF(--RIGHTB($D14:$J14,10)&gt;=AC$9,{"К","К","О","Б","Б","А","Р"},),)),"")</f>
        <v/>
      </c>
      <c r="AD14" s="70" t="str">
        <f t="array" ref="AD14">IFERROR(LOOKUP("яя",IF(--LEFTB($D14:$J14,10)&lt;=AD$9,IF(--RIGHTB($D14:$J14,10)&gt;=AD$9,{"К","К","О","Б","Б","А","Р"},),)),"")</f>
        <v/>
      </c>
      <c r="AE14" s="70" t="str">
        <f t="array" ref="AE14">IFERROR(LOOKUP("яя",IF(--LEFTB($D14:$J14,10)&lt;=AE$9,IF(--RIGHTB($D14:$J14,10)&gt;=AE$9,{"К","К","О","Б","Б","А","Р"},),)),"")</f>
        <v/>
      </c>
      <c r="AF14" s="70" t="str">
        <f t="array" ref="AF14">IFERROR(LOOKUP("яя",IF(--LEFTB($D14:$J14,10)&lt;=AF$9,IF(--RIGHTB($D14:$J14,10)&gt;=AF$9,{"К","К","О","Б","Б","А","Р"},),)),"")</f>
        <v/>
      </c>
      <c r="AG14" s="70" t="str">
        <f t="array" ref="AG14">IFERROR(LOOKUP("яя",IF(--LEFTB($D14:$J14,10)&lt;=AG$9,IF(--RIGHTB($D14:$J14,10)&gt;=AG$9,{"К","К","О","Б","Б","А","Р"},),)),"")</f>
        <v/>
      </c>
      <c r="AH14" s="70" t="str">
        <f t="array" ref="AH14">IFERROR(LOOKUP("яя",IF(--LEFTB($D14:$J14,10)&lt;=AH$9,IF(--RIGHTB($D14:$J14,10)&gt;=AH$9,{"К","К","О","Б","Б","А","Р"},),)),"")</f>
        <v/>
      </c>
      <c r="AI14" s="70" t="str">
        <f t="array" ref="AI14">IFERROR(LOOKUP("яя",IF(--LEFTB($D14:$J14,10)&lt;=AI$9,IF(--RIGHTB($D14:$J14,10)&gt;=AI$9,{"К","К","О","Б","Б","А","Р"},),)),"")</f>
        <v/>
      </c>
      <c r="AJ14" s="70" t="str">
        <f t="array" ref="AJ14">IFERROR(LOOKUP("яя",IF(--LEFTB($D14:$J14,10)&lt;=AJ$9,IF(--RIGHTB($D14:$J14,10)&gt;=AJ$9,{"К","К","О","Б","Б","А","Р"},),)),"")</f>
        <v/>
      </c>
      <c r="AK14" s="70" t="str">
        <f t="array" ref="AK14">IFERROR(LOOKUP("яя",IF(--LEFTB($D14:$J14,10)&lt;=AK$9,IF(--RIGHTB($D14:$J14,10)&gt;=AK$9,{"К","К","О","Б","Б","А","Р"},),)),"")</f>
        <v/>
      </c>
      <c r="AL14" s="70" t="str">
        <f t="array" ref="AL14">IFERROR(LOOKUP("яя",IF(--LEFTB($D14:$J14,10)&lt;=AL$9,IF(--RIGHTB($D14:$J14,10)&gt;=AL$9,{"К","К","О","Б","Б","А","Р"},),)),"")</f>
        <v/>
      </c>
      <c r="AM14" s="70" t="str">
        <f t="array" ref="AM14">IFERROR(LOOKUP("яя",IF(--LEFTB($D14:$J14,10)&lt;=AM$9,IF(--RIGHTB($D14:$J14,10)&gt;=AM$9,{"К","К","О","Б","Б","А","Р"},),)),"")</f>
        <v/>
      </c>
      <c r="AN14" s="70" t="str">
        <f t="array" ref="AN14">IFERROR(LOOKUP("яя",IF(--LEFTB($D14:$J14,10)&lt;=AN$9,IF(--RIGHTB($D14:$J14,10)&gt;=AN$9,{"К","К","О","Б","Б","А","Р"},),)),"")</f>
        <v/>
      </c>
      <c r="AO14" s="70" t="str">
        <f t="array" ref="AO14">IFERROR(LOOKUP("яя",IF(--LEFTB($D14:$J14,10)&lt;=AO$9,IF(--RIGHTB($D14:$J14,10)&gt;=AO$9,{"К","К","О","Б","Б","А","Р"},),)),"")</f>
        <v/>
      </c>
    </row>
    <row r="15" spans="1:41" ht="15">
      <c r="A15" s="92">
        <v>6</v>
      </c>
      <c r="B15" s="94"/>
      <c r="C15" s="97"/>
      <c r="D15" s="70"/>
      <c r="E15" s="70"/>
      <c r="F15" s="70"/>
      <c r="G15" s="70"/>
      <c r="H15" s="70"/>
      <c r="I15" s="70"/>
      <c r="J15" s="70"/>
      <c r="L15" s="70" t="str">
        <f t="array" ref="L15">IFERROR(LOOKUP("яя",IF(--LEFTB($D15:$J15,10)&lt;=L$9,IF(--RIGHTB($D15:$J15,10)&gt;=L$9,{"К","К","О","Б","Б","А","Р"},),)),"")</f>
        <v/>
      </c>
      <c r="M15" s="70" t="str">
        <f t="array" ref="M15">IFERROR(LOOKUP("яя",IF(--LEFTB($D15:$J15,10)&lt;=M$9,IF(--RIGHTB($D15:$J15,10)&gt;=M$9,{"К","К","О","Б","Б","А","Р"},),)),"")</f>
        <v/>
      </c>
      <c r="N15" s="70" t="str">
        <f t="array" ref="N15">IFERROR(LOOKUP("яя",IF(--LEFTB($D15:$J15,10)&lt;=N$9,IF(--RIGHTB($D15:$J15,10)&gt;=N$9,{"К","К","О","Б","Б","А","Р"},),)),"")</f>
        <v/>
      </c>
      <c r="O15" s="70" t="str">
        <f t="array" ref="O15">IFERROR(LOOKUP("яя",IF(--LEFTB($D15:$J15,10)&lt;=O$9,IF(--RIGHTB($D15:$J15,10)&gt;=O$9,{"К","К","О","Б","Б","А","Р"},),)),"")</f>
        <v/>
      </c>
      <c r="P15" s="70" t="str">
        <f t="array" ref="P15">IFERROR(LOOKUP("яя",IF(--LEFTB($D15:$J15,10)&lt;=P$9,IF(--RIGHTB($D15:$J15,10)&gt;=P$9,{"К","К","О","Б","Б","А","Р"},),)),"")</f>
        <v/>
      </c>
      <c r="Q15" s="70" t="str">
        <f t="array" ref="Q15">IFERROR(LOOKUP("яя",IF(--LEFTB($D15:$J15,10)&lt;=Q$9,IF(--RIGHTB($D15:$J15,10)&gt;=Q$9,{"К","К","О","Б","Б","А","Р"},),)),"")</f>
        <v/>
      </c>
      <c r="R15" s="70" t="str">
        <f t="array" ref="R15">IFERROR(LOOKUP("яя",IF(--LEFTB($D15:$J15,10)&lt;=R$9,IF(--RIGHTB($D15:$J15,10)&gt;=R$9,{"К","К","О","Б","Б","А","Р"},),)),"")</f>
        <v/>
      </c>
      <c r="S15" s="70" t="str">
        <f t="array" ref="S15">IFERROR(LOOKUP("яя",IF(--LEFTB($D15:$J15,10)&lt;=S$9,IF(--RIGHTB($D15:$J15,10)&gt;=S$9,{"К","К","О","Б","Б","А","Р"},),)),"")</f>
        <v/>
      </c>
      <c r="T15" s="70" t="str">
        <f t="array" ref="T15">IFERROR(LOOKUP("яя",IF(--LEFTB($D15:$J15,10)&lt;=T$9,IF(--RIGHTB($D15:$J15,10)&gt;=T$9,{"К","К","О","Б","Б","А","Р"},),)),"")</f>
        <v/>
      </c>
      <c r="U15" s="70" t="str">
        <f t="array" ref="U15">IFERROR(LOOKUP("яя",IF(--LEFTB($D15:$J15,10)&lt;=U$9,IF(--RIGHTB($D15:$J15,10)&gt;=U$9,{"К","К","О","Б","Б","А","Р"},),)),"")</f>
        <v/>
      </c>
      <c r="V15" s="70" t="str">
        <f t="array" ref="V15">IFERROR(LOOKUP("яя",IF(--LEFTB($D15:$J15,10)&lt;=V$9,IF(--RIGHTB($D15:$J15,10)&gt;=V$9,{"К","К","О","Б","Б","А","Р"},),)),"")</f>
        <v/>
      </c>
      <c r="W15" s="70" t="str">
        <f t="array" ref="W15">IFERROR(LOOKUP("яя",IF(--LEFTB($D15:$J15,10)&lt;=W$9,IF(--RIGHTB($D15:$J15,10)&gt;=W$9,{"К","К","О","Б","Б","А","Р"},),)),"")</f>
        <v/>
      </c>
      <c r="X15" s="70" t="str">
        <f t="array" ref="X15">IFERROR(LOOKUP("яя",IF(--LEFTB($D15:$J15,10)&lt;=X$9,IF(--RIGHTB($D15:$J15,10)&gt;=X$9,{"К","К","О","Б","Б","А","Р"},),)),"")</f>
        <v/>
      </c>
      <c r="Y15" s="70" t="str">
        <f t="array" ref="Y15">IFERROR(LOOKUP("яя",IF(--LEFTB($D15:$J15,10)&lt;=Y$9,IF(--RIGHTB($D15:$J15,10)&gt;=Y$9,{"К","К","О","Б","Б","А","Р"},),)),"")</f>
        <v/>
      </c>
      <c r="Z15" s="70" t="str">
        <f t="array" ref="Z15">IFERROR(LOOKUP("яя",IF(--LEFTB($D15:$J15,10)&lt;=Z$9,IF(--RIGHTB($D15:$J15,10)&gt;=Z$9,{"К","К","О","Б","Б","А","Р"},),)),"")</f>
        <v/>
      </c>
      <c r="AA15" s="70" t="str">
        <f t="array" ref="AA15">IFERROR(LOOKUP("яя",IF(--LEFTB($D15:$J15,10)&lt;=AA$9,IF(--RIGHTB($D15:$J15,10)&gt;=AA$9,{"К","К","О","Б","Б","А","Р"},),)),"")</f>
        <v/>
      </c>
      <c r="AB15" s="70" t="str">
        <f t="array" ref="AB15">IFERROR(LOOKUP("яя",IF(--LEFTB($D15:$J15,10)&lt;=AB$9,IF(--RIGHTB($D15:$J15,10)&gt;=AB$9,{"К","К","О","Б","Б","А","Р"},),)),"")</f>
        <v/>
      </c>
      <c r="AC15" s="70" t="str">
        <f t="array" ref="AC15">IFERROR(LOOKUP("яя",IF(--LEFTB($D15:$J15,10)&lt;=AC$9,IF(--RIGHTB($D15:$J15,10)&gt;=AC$9,{"К","К","О","Б","Б","А","Р"},),)),"")</f>
        <v/>
      </c>
      <c r="AD15" s="70" t="str">
        <f t="array" ref="AD15">IFERROR(LOOKUP("яя",IF(--LEFTB($D15:$J15,10)&lt;=AD$9,IF(--RIGHTB($D15:$J15,10)&gt;=AD$9,{"К","К","О","Б","Б","А","Р"},),)),"")</f>
        <v/>
      </c>
      <c r="AE15" s="70" t="str">
        <f t="array" ref="AE15">IFERROR(LOOKUP("яя",IF(--LEFTB($D15:$J15,10)&lt;=AE$9,IF(--RIGHTB($D15:$J15,10)&gt;=AE$9,{"К","К","О","Б","Б","А","Р"},),)),"")</f>
        <v/>
      </c>
      <c r="AF15" s="70" t="str">
        <f t="array" ref="AF15">IFERROR(LOOKUP("яя",IF(--LEFTB($D15:$J15,10)&lt;=AF$9,IF(--RIGHTB($D15:$J15,10)&gt;=AF$9,{"К","К","О","Б","Б","А","Р"},),)),"")</f>
        <v/>
      </c>
      <c r="AG15" s="70" t="str">
        <f t="array" ref="AG15">IFERROR(LOOKUP("яя",IF(--LEFTB($D15:$J15,10)&lt;=AG$9,IF(--RIGHTB($D15:$J15,10)&gt;=AG$9,{"К","К","О","Б","Б","А","Р"},),)),"")</f>
        <v/>
      </c>
      <c r="AH15" s="70" t="str">
        <f t="array" ref="AH15">IFERROR(LOOKUP("яя",IF(--LEFTB($D15:$J15,10)&lt;=AH$9,IF(--RIGHTB($D15:$J15,10)&gt;=AH$9,{"К","К","О","Б","Б","А","Р"},),)),"")</f>
        <v/>
      </c>
      <c r="AI15" s="70" t="str">
        <f t="array" ref="AI15">IFERROR(LOOKUP("яя",IF(--LEFTB($D15:$J15,10)&lt;=AI$9,IF(--RIGHTB($D15:$J15,10)&gt;=AI$9,{"К","К","О","Б","Б","А","Р"},),)),"")</f>
        <v/>
      </c>
      <c r="AJ15" s="70" t="str">
        <f t="array" ref="AJ15">IFERROR(LOOKUP("яя",IF(--LEFTB($D15:$J15,10)&lt;=AJ$9,IF(--RIGHTB($D15:$J15,10)&gt;=AJ$9,{"К","К","О","Б","Б","А","Р"},),)),"")</f>
        <v/>
      </c>
      <c r="AK15" s="70" t="str">
        <f t="array" ref="AK15">IFERROR(LOOKUP("яя",IF(--LEFTB($D15:$J15,10)&lt;=AK$9,IF(--RIGHTB($D15:$J15,10)&gt;=AK$9,{"К","К","О","Б","Б","А","Р"},),)),"")</f>
        <v/>
      </c>
      <c r="AL15" s="70" t="str">
        <f t="array" ref="AL15">IFERROR(LOOKUP("яя",IF(--LEFTB($D15:$J15,10)&lt;=AL$9,IF(--RIGHTB($D15:$J15,10)&gt;=AL$9,{"К","К","О","Б","Б","А","Р"},),)),"")</f>
        <v/>
      </c>
      <c r="AM15" s="70" t="str">
        <f t="array" ref="AM15">IFERROR(LOOKUP("яя",IF(--LEFTB($D15:$J15,10)&lt;=AM$9,IF(--RIGHTB($D15:$J15,10)&gt;=AM$9,{"К","К","О","Б","Б","А","Р"},),)),"")</f>
        <v/>
      </c>
      <c r="AN15" s="70" t="str">
        <f t="array" ref="AN15">IFERROR(LOOKUP("яя",IF(--LEFTB($D15:$J15,10)&lt;=AN$9,IF(--RIGHTB($D15:$J15,10)&gt;=AN$9,{"К","К","О","Б","Б","А","Р"},),)),"")</f>
        <v/>
      </c>
      <c r="AO15" s="70" t="str">
        <f t="array" ref="AO15">IFERROR(LOOKUP("яя",IF(--LEFTB($D15:$J15,10)&lt;=AO$9,IF(--RIGHTB($D15:$J15,10)&gt;=AO$9,{"К","К","О","Б","Б","А","Р"},),)),"")</f>
        <v/>
      </c>
    </row>
    <row r="16" spans="1:41" ht="15">
      <c r="A16" s="92">
        <v>7</v>
      </c>
      <c r="B16" s="94"/>
      <c r="C16" s="97"/>
      <c r="D16" s="70"/>
      <c r="E16" s="70"/>
      <c r="F16" s="70"/>
      <c r="G16" s="70"/>
      <c r="H16" s="70"/>
      <c r="I16" s="70"/>
      <c r="J16" s="70"/>
      <c r="L16" s="70" t="str">
        <f t="array" ref="L16">IFERROR(LOOKUP("яя",IF(--LEFTB($D16:$J16,10)&lt;=L$9,IF(--RIGHTB($D16:$J16,10)&gt;=L$9,{"К","К","О","Б","Б","А","Р"},),)),"")</f>
        <v/>
      </c>
      <c r="M16" s="70" t="str">
        <f t="array" ref="M16">IFERROR(LOOKUP("яя",IF(--LEFTB($D16:$J16,10)&lt;=M$9,IF(--RIGHTB($D16:$J16,10)&gt;=M$9,{"К","К","О","Б","Б","А","Р"},),)),"")</f>
        <v/>
      </c>
      <c r="N16" s="70" t="str">
        <f t="array" ref="N16">IFERROR(LOOKUP("яя",IF(--LEFTB($D16:$J16,10)&lt;=N$9,IF(--RIGHTB($D16:$J16,10)&gt;=N$9,{"К","К","О","Б","Б","А","Р"},),)),"")</f>
        <v/>
      </c>
      <c r="O16" s="70" t="str">
        <f t="array" ref="O16">IFERROR(LOOKUP("яя",IF(--LEFTB($D16:$J16,10)&lt;=O$9,IF(--RIGHTB($D16:$J16,10)&gt;=O$9,{"К","К","О","Б","Б","А","Р"},),)),"")</f>
        <v/>
      </c>
      <c r="P16" s="70" t="str">
        <f t="array" ref="P16">IFERROR(LOOKUP("яя",IF(--LEFTB($D16:$J16,10)&lt;=P$9,IF(--RIGHTB($D16:$J16,10)&gt;=P$9,{"К","К","О","Б","Б","А","Р"},),)),"")</f>
        <v/>
      </c>
      <c r="Q16" s="70" t="str">
        <f t="array" ref="Q16">IFERROR(LOOKUP("яя",IF(--LEFTB($D16:$J16,10)&lt;=Q$9,IF(--RIGHTB($D16:$J16,10)&gt;=Q$9,{"К","К","О","Б","Б","А","Р"},),)),"")</f>
        <v/>
      </c>
      <c r="R16" s="70" t="str">
        <f t="array" ref="R16">IFERROR(LOOKUP("яя",IF(--LEFTB($D16:$J16,10)&lt;=R$9,IF(--RIGHTB($D16:$J16,10)&gt;=R$9,{"К","К","О","Б","Б","А","Р"},),)),"")</f>
        <v/>
      </c>
      <c r="S16" s="70" t="str">
        <f t="array" ref="S16">IFERROR(LOOKUP("яя",IF(--LEFTB($D16:$J16,10)&lt;=S$9,IF(--RIGHTB($D16:$J16,10)&gt;=S$9,{"К","К","О","Б","Б","А","Р"},),)),"")</f>
        <v/>
      </c>
      <c r="T16" s="70" t="str">
        <f t="array" ref="T16">IFERROR(LOOKUP("яя",IF(--LEFTB($D16:$J16,10)&lt;=T$9,IF(--RIGHTB($D16:$J16,10)&gt;=T$9,{"К","К","О","Б","Б","А","Р"},),)),"")</f>
        <v/>
      </c>
      <c r="U16" s="70" t="str">
        <f t="array" ref="U16">IFERROR(LOOKUP("яя",IF(--LEFTB($D16:$J16,10)&lt;=U$9,IF(--RIGHTB($D16:$J16,10)&gt;=U$9,{"К","К","О","Б","Б","А","Р"},),)),"")</f>
        <v/>
      </c>
      <c r="V16" s="70" t="str">
        <f t="array" ref="V16">IFERROR(LOOKUP("яя",IF(--LEFTB($D16:$J16,10)&lt;=V$9,IF(--RIGHTB($D16:$J16,10)&gt;=V$9,{"К","К","О","Б","Б","А","Р"},),)),"")</f>
        <v/>
      </c>
      <c r="W16" s="70" t="str">
        <f t="array" ref="W16">IFERROR(LOOKUP("яя",IF(--LEFTB($D16:$J16,10)&lt;=W$9,IF(--RIGHTB($D16:$J16,10)&gt;=W$9,{"К","К","О","Б","Б","А","Р"},),)),"")</f>
        <v/>
      </c>
      <c r="X16" s="70" t="str">
        <f t="array" ref="X16">IFERROR(LOOKUP("яя",IF(--LEFTB($D16:$J16,10)&lt;=X$9,IF(--RIGHTB($D16:$J16,10)&gt;=X$9,{"К","К","О","Б","Б","А","Р"},),)),"")</f>
        <v/>
      </c>
      <c r="Y16" s="70" t="str">
        <f t="array" ref="Y16">IFERROR(LOOKUP("яя",IF(--LEFTB($D16:$J16,10)&lt;=Y$9,IF(--RIGHTB($D16:$J16,10)&gt;=Y$9,{"К","К","О","Б","Б","А","Р"},),)),"")</f>
        <v/>
      </c>
      <c r="Z16" s="70" t="str">
        <f t="array" ref="Z16">IFERROR(LOOKUP("яя",IF(--LEFTB($D16:$J16,10)&lt;=Z$9,IF(--RIGHTB($D16:$J16,10)&gt;=Z$9,{"К","К","О","Б","Б","А","Р"},),)),"")</f>
        <v/>
      </c>
      <c r="AA16" s="70" t="str">
        <f t="array" ref="AA16">IFERROR(LOOKUP("яя",IF(--LEFTB($D16:$J16,10)&lt;=AA$9,IF(--RIGHTB($D16:$J16,10)&gt;=AA$9,{"К","К","О","Б","Б","А","Р"},),)),"")</f>
        <v/>
      </c>
      <c r="AB16" s="70" t="str">
        <f t="array" ref="AB16">IFERROR(LOOKUP("яя",IF(--LEFTB($D16:$J16,10)&lt;=AB$9,IF(--RIGHTB($D16:$J16,10)&gt;=AB$9,{"К","К","О","Б","Б","А","Р"},),)),"")</f>
        <v/>
      </c>
      <c r="AC16" s="70" t="str">
        <f t="array" ref="AC16">IFERROR(LOOKUP("яя",IF(--LEFTB($D16:$J16,10)&lt;=AC$9,IF(--RIGHTB($D16:$J16,10)&gt;=AC$9,{"К","К","О","Б","Б","А","Р"},),)),"")</f>
        <v/>
      </c>
      <c r="AD16" s="70" t="str">
        <f t="array" ref="AD16">IFERROR(LOOKUP("яя",IF(--LEFTB($D16:$J16,10)&lt;=AD$9,IF(--RIGHTB($D16:$J16,10)&gt;=AD$9,{"К","К","О","Б","Б","А","Р"},),)),"")</f>
        <v/>
      </c>
      <c r="AE16" s="70" t="str">
        <f t="array" ref="AE16">IFERROR(LOOKUP("яя",IF(--LEFTB($D16:$J16,10)&lt;=AE$9,IF(--RIGHTB($D16:$J16,10)&gt;=AE$9,{"К","К","О","Б","Б","А","Р"},),)),"")</f>
        <v/>
      </c>
      <c r="AF16" s="70" t="str">
        <f t="array" ref="AF16">IFERROR(LOOKUP("яя",IF(--LEFTB($D16:$J16,10)&lt;=AF$9,IF(--RIGHTB($D16:$J16,10)&gt;=AF$9,{"К","К","О","Б","Б","А","Р"},),)),"")</f>
        <v/>
      </c>
      <c r="AG16" s="70" t="str">
        <f t="array" ref="AG16">IFERROR(LOOKUP("яя",IF(--LEFTB($D16:$J16,10)&lt;=AG$9,IF(--RIGHTB($D16:$J16,10)&gt;=AG$9,{"К","К","О","Б","Б","А","Р"},),)),"")</f>
        <v/>
      </c>
      <c r="AH16" s="70" t="str">
        <f t="array" ref="AH16">IFERROR(LOOKUP("яя",IF(--LEFTB($D16:$J16,10)&lt;=AH$9,IF(--RIGHTB($D16:$J16,10)&gt;=AH$9,{"К","К","О","Б","Б","А","Р"},),)),"")</f>
        <v/>
      </c>
      <c r="AI16" s="70" t="str">
        <f t="array" ref="AI16">IFERROR(LOOKUP("яя",IF(--LEFTB($D16:$J16,10)&lt;=AI$9,IF(--RIGHTB($D16:$J16,10)&gt;=AI$9,{"К","К","О","Б","Б","А","Р"},),)),"")</f>
        <v/>
      </c>
      <c r="AJ16" s="70" t="str">
        <f t="array" ref="AJ16">IFERROR(LOOKUP("яя",IF(--LEFTB($D16:$J16,10)&lt;=AJ$9,IF(--RIGHTB($D16:$J16,10)&gt;=AJ$9,{"К","К","О","Б","Б","А","Р"},),)),"")</f>
        <v/>
      </c>
      <c r="AK16" s="70" t="str">
        <f t="array" ref="AK16">IFERROR(LOOKUP("яя",IF(--LEFTB($D16:$J16,10)&lt;=AK$9,IF(--RIGHTB($D16:$J16,10)&gt;=AK$9,{"К","К","О","Б","Б","А","Р"},),)),"")</f>
        <v/>
      </c>
      <c r="AL16" s="70" t="str">
        <f t="array" ref="AL16">IFERROR(LOOKUP("яя",IF(--LEFTB($D16:$J16,10)&lt;=AL$9,IF(--RIGHTB($D16:$J16,10)&gt;=AL$9,{"К","К","О","Б","Б","А","Р"},),)),"")</f>
        <v/>
      </c>
      <c r="AM16" s="70" t="str">
        <f t="array" ref="AM16">IFERROR(LOOKUP("яя",IF(--LEFTB($D16:$J16,10)&lt;=AM$9,IF(--RIGHTB($D16:$J16,10)&gt;=AM$9,{"К","К","О","Б","Б","А","Р"},),)),"")</f>
        <v/>
      </c>
      <c r="AN16" s="70" t="str">
        <f t="array" ref="AN16">IFERROR(LOOKUP("яя",IF(--LEFTB($D16:$J16,10)&lt;=AN$9,IF(--RIGHTB($D16:$J16,10)&gt;=AN$9,{"К","К","О","Б","Б","А","Р"},),)),"")</f>
        <v/>
      </c>
      <c r="AO16" s="70" t="str">
        <f t="array" ref="AO16">IFERROR(LOOKUP("яя",IF(--LEFTB($D16:$J16,10)&lt;=AO$9,IF(--RIGHTB($D16:$J16,10)&gt;=AO$9,{"К","К","О","Б","Б","А","Р"},),)),"")</f>
        <v/>
      </c>
    </row>
    <row r="17" spans="1:41" ht="15">
      <c r="A17" s="92">
        <v>8</v>
      </c>
      <c r="B17" s="96"/>
      <c r="C17" s="97"/>
      <c r="D17" s="70"/>
      <c r="E17" s="70"/>
      <c r="F17" s="70" t="s">
        <v>34</v>
      </c>
      <c r="G17" s="70"/>
      <c r="H17" s="70"/>
      <c r="I17" s="70"/>
      <c r="J17" s="70"/>
      <c r="L17" s="70" t="str">
        <f t="array" ref="L17">IFERROR(LOOKUP("яя",IF(--LEFTB($D17:$J17,10)&lt;=L$9,IF(--RIGHTB($D17:$J17,10)&gt;=L$9,{"К","К","О","Б","Б","А","Р"},),)),"")</f>
        <v/>
      </c>
      <c r="M17" s="70" t="str">
        <f t="array" ref="M17">IFERROR(LOOKUP("яя",IF(--LEFTB($D17:$J17,10)&lt;=M$9,IF(--RIGHTB($D17:$J17,10)&gt;=M$9,{"К","К","О","Б","Б","А","Р"},),)),"")</f>
        <v/>
      </c>
      <c r="N17" s="70" t="str">
        <f t="array" ref="N17">IFERROR(LOOKUP("яя",IF(--LEFTB($D17:$J17,10)&lt;=N$9,IF(--RIGHTB($D17:$J17,10)&gt;=N$9,{"К","К","О","Б","Б","А","Р"},),)),"")</f>
        <v/>
      </c>
      <c r="O17" s="70" t="str">
        <f t="array" ref="O17">IFERROR(LOOKUP("яя",IF(--LEFTB($D17:$J17,10)&lt;=O$9,IF(--RIGHTB($D17:$J17,10)&gt;=O$9,{"К","К","О","Б","Б","А","Р"},),)),"")</f>
        <v/>
      </c>
      <c r="P17" s="70" t="str">
        <f t="array" ref="P17">IFERROR(LOOKUP("яя",IF(--LEFTB($D17:$J17,10)&lt;=P$9,IF(--RIGHTB($D17:$J17,10)&gt;=P$9,{"К","К","О","Б","Б","А","Р"},),)),"")</f>
        <v/>
      </c>
      <c r="Q17" s="70" t="str">
        <f t="array" ref="Q17">IFERROR(LOOKUP("яя",IF(--LEFTB($D17:$J17,10)&lt;=Q$9,IF(--RIGHTB($D17:$J17,10)&gt;=Q$9,{"К","К","О","Б","Б","А","Р"},),)),"")</f>
        <v/>
      </c>
      <c r="R17" s="70" t="str">
        <f t="array" ref="R17">IFERROR(LOOKUP("яя",IF(--LEFTB($D17:$J17,10)&lt;=R$9,IF(--RIGHTB($D17:$J17,10)&gt;=R$9,{"К","К","О","Б","Б","А","Р"},),)),"")</f>
        <v/>
      </c>
      <c r="S17" s="70" t="str">
        <f t="array" ref="S17">IFERROR(LOOKUP("яя",IF(--LEFTB($D17:$J17,10)&lt;=S$9,IF(--RIGHTB($D17:$J17,10)&gt;=S$9,{"К","К","О","Б","Б","А","Р"},),)),"")</f>
        <v/>
      </c>
      <c r="T17" s="70" t="str">
        <f t="array" ref="T17">IFERROR(LOOKUP("яя",IF(--LEFTB($D17:$J17,10)&lt;=T$9,IF(--RIGHTB($D17:$J17,10)&gt;=T$9,{"К","К","О","Б","Б","А","Р"},),)),"")</f>
        <v/>
      </c>
      <c r="U17" s="70" t="str">
        <f t="array" ref="U17">IFERROR(LOOKUP("яя",IF(--LEFTB($D17:$J17,10)&lt;=U$9,IF(--RIGHTB($D17:$J17,10)&gt;=U$9,{"К","К","О","Б","Б","А","Р"},),)),"")</f>
        <v/>
      </c>
      <c r="V17" s="70" t="str">
        <f t="array" ref="V17">IFERROR(LOOKUP("яя",IF(--LEFTB($D17:$J17,10)&lt;=V$9,IF(--RIGHTB($D17:$J17,10)&gt;=V$9,{"К","К","О","Б","Б","А","Р"},),)),"")</f>
        <v>О</v>
      </c>
      <c r="W17" s="70" t="str">
        <f t="array" ref="W17">IFERROR(LOOKUP("яя",IF(--LEFTB($D17:$J17,10)&lt;=W$9,IF(--RIGHTB($D17:$J17,10)&gt;=W$9,{"К","К","О","Б","Б","А","Р"},),)),"")</f>
        <v>О</v>
      </c>
      <c r="X17" s="70" t="str">
        <f t="array" ref="X17">IFERROR(LOOKUP("яя",IF(--LEFTB($D17:$J17,10)&lt;=X$9,IF(--RIGHTB($D17:$J17,10)&gt;=X$9,{"К","К","О","Б","Б","А","Р"},),)),"")</f>
        <v>О</v>
      </c>
      <c r="Y17" s="70" t="str">
        <f t="array" ref="Y17">IFERROR(LOOKUP("яя",IF(--LEFTB($D17:$J17,10)&lt;=Y$9,IF(--RIGHTB($D17:$J17,10)&gt;=Y$9,{"К","К","О","Б","Б","А","Р"},),)),"")</f>
        <v>О</v>
      </c>
      <c r="Z17" s="70" t="str">
        <f t="array" ref="Z17">IFERROR(LOOKUP("яя",IF(--LEFTB($D17:$J17,10)&lt;=Z$9,IF(--RIGHTB($D17:$J17,10)&gt;=Z$9,{"К","К","О","Б","Б","А","Р"},),)),"")</f>
        <v>О</v>
      </c>
      <c r="AA17" s="70" t="str">
        <f t="array" ref="AA17">IFERROR(LOOKUP("яя",IF(--LEFTB($D17:$J17,10)&lt;=AA$9,IF(--RIGHTB($D17:$J17,10)&gt;=AA$9,{"К","К","О","Б","Б","А","Р"},),)),"")</f>
        <v>О</v>
      </c>
      <c r="AB17" s="70" t="str">
        <f t="array" ref="AB17">IFERROR(LOOKUP("яя",IF(--LEFTB($D17:$J17,10)&lt;=AB$9,IF(--RIGHTB($D17:$J17,10)&gt;=AB$9,{"К","К","О","Б","Б","А","Р"},),)),"")</f>
        <v>О</v>
      </c>
      <c r="AC17" s="70" t="str">
        <f t="array" ref="AC17">IFERROR(LOOKUP("яя",IF(--LEFTB($D17:$J17,10)&lt;=AC$9,IF(--RIGHTB($D17:$J17,10)&gt;=AC$9,{"К","К","О","Б","Б","А","Р"},),)),"")</f>
        <v>О</v>
      </c>
      <c r="AD17" s="70" t="str">
        <f t="array" ref="AD17">IFERROR(LOOKUP("яя",IF(--LEFTB($D17:$J17,10)&lt;=AD$9,IF(--RIGHTB($D17:$J17,10)&gt;=AD$9,{"К","К","О","Б","Б","А","Р"},),)),"")</f>
        <v>О</v>
      </c>
      <c r="AE17" s="70" t="str">
        <f t="array" ref="AE17">IFERROR(LOOKUP("яя",IF(--LEFTB($D17:$J17,10)&lt;=AE$9,IF(--RIGHTB($D17:$J17,10)&gt;=AE$9,{"К","К","О","Б","Б","А","Р"},),)),"")</f>
        <v>О</v>
      </c>
      <c r="AF17" s="70" t="str">
        <f t="array" ref="AF17">IFERROR(LOOKUP("яя",IF(--LEFTB($D17:$J17,10)&lt;=AF$9,IF(--RIGHTB($D17:$J17,10)&gt;=AF$9,{"К","К","О","Б","Б","А","Р"},),)),"")</f>
        <v>О</v>
      </c>
      <c r="AG17" s="70" t="str">
        <f t="array" ref="AG17">IFERROR(LOOKUP("яя",IF(--LEFTB($D17:$J17,10)&lt;=AG$9,IF(--RIGHTB($D17:$J17,10)&gt;=AG$9,{"К","К","О","Б","Б","А","Р"},),)),"")</f>
        <v/>
      </c>
      <c r="AH17" s="70" t="str">
        <f t="array" ref="AH17">IFERROR(LOOKUP("яя",IF(--LEFTB($D17:$J17,10)&lt;=AH$9,IF(--RIGHTB($D17:$J17,10)&gt;=AH$9,{"К","К","О","Б","Б","А","Р"},),)),"")</f>
        <v/>
      </c>
      <c r="AI17" s="70" t="str">
        <f t="array" ref="AI17">IFERROR(LOOKUP("яя",IF(--LEFTB($D17:$J17,10)&lt;=AI$9,IF(--RIGHTB($D17:$J17,10)&gt;=AI$9,{"К","К","О","Б","Б","А","Р"},),)),"")</f>
        <v/>
      </c>
      <c r="AJ17" s="70" t="str">
        <f t="array" ref="AJ17">IFERROR(LOOKUP("яя",IF(--LEFTB($D17:$J17,10)&lt;=AJ$9,IF(--RIGHTB($D17:$J17,10)&gt;=AJ$9,{"К","К","О","Б","Б","А","Р"},),)),"")</f>
        <v/>
      </c>
      <c r="AK17" s="70" t="str">
        <f t="array" ref="AK17">IFERROR(LOOKUP("яя",IF(--LEFTB($D17:$J17,10)&lt;=AK$9,IF(--RIGHTB($D17:$J17,10)&gt;=AK$9,{"К","К","О","Б","Б","А","Р"},),)),"")</f>
        <v/>
      </c>
      <c r="AL17" s="70" t="str">
        <f t="array" ref="AL17">IFERROR(LOOKUP("яя",IF(--LEFTB($D17:$J17,10)&lt;=AL$9,IF(--RIGHTB($D17:$J17,10)&gt;=AL$9,{"К","К","О","Б","Б","А","Р"},),)),"")</f>
        <v/>
      </c>
      <c r="AM17" s="70" t="str">
        <f t="array" ref="AM17">IFERROR(LOOKUP("яя",IF(--LEFTB($D17:$J17,10)&lt;=AM$9,IF(--RIGHTB($D17:$J17,10)&gt;=AM$9,{"К","К","О","Б","Б","А","Р"},),)),"")</f>
        <v/>
      </c>
      <c r="AN17" s="70" t="str">
        <f t="array" ref="AN17">IFERROR(LOOKUP("яя",IF(--LEFTB($D17:$J17,10)&lt;=AN$9,IF(--RIGHTB($D17:$J17,10)&gt;=AN$9,{"К","К","О","Б","Б","А","Р"},),)),"")</f>
        <v/>
      </c>
      <c r="AO17" s="70" t="str">
        <f t="array" ref="AO17">IFERROR(LOOKUP("яя",IF(--LEFTB($D17:$J17,10)&lt;=AO$9,IF(--RIGHTB($D17:$J17,10)&gt;=AO$9,{"К","К","О","Б","Б","А","Р"},),)),"")</f>
        <v/>
      </c>
    </row>
    <row r="18" spans="1:41" ht="15">
      <c r="A18" s="92">
        <v>9</v>
      </c>
      <c r="B18" s="94"/>
      <c r="C18" s="97"/>
      <c r="D18" s="88"/>
      <c r="E18" s="70"/>
      <c r="F18" s="70"/>
      <c r="G18" s="70" t="s">
        <v>36</v>
      </c>
      <c r="H18" s="70"/>
      <c r="I18" s="70"/>
      <c r="J18" s="70"/>
      <c r="L18" s="70" t="str">
        <f t="array" ref="L18">IFERROR(LOOKUP("яя",IF(--LEFTB($D18:$J18,10)&lt;=L$9,IF(--RIGHTB($D18:$J18,10)&gt;=L$9,{"К","К","О","Б","Б","А","Р"},),)),"")</f>
        <v/>
      </c>
      <c r="M18" s="70" t="str">
        <f t="array" ref="M18">IFERROR(LOOKUP("яя",IF(--LEFTB($D18:$J18,10)&lt;=M$9,IF(--RIGHTB($D18:$J18,10)&gt;=M$9,{"К","К","О","Б","Б","А","Р"},),)),"")</f>
        <v/>
      </c>
      <c r="N18" s="70" t="str">
        <f t="array" ref="N18">IFERROR(LOOKUP("яя",IF(--LEFTB($D18:$J18,10)&lt;=N$9,IF(--RIGHTB($D18:$J18,10)&gt;=N$9,{"К","К","О","Б","Б","А","Р"},),)),"")</f>
        <v/>
      </c>
      <c r="O18" s="70" t="str">
        <f t="array" ref="O18">IFERROR(LOOKUP("яя",IF(--LEFTB($D18:$J18,10)&lt;=O$9,IF(--RIGHTB($D18:$J18,10)&gt;=O$9,{"К","К","О","Б","Б","А","Р"},),)),"")</f>
        <v/>
      </c>
      <c r="P18" s="70" t="str">
        <f t="array" ref="P18">IFERROR(LOOKUP("яя",IF(--LEFTB($D18:$J18,10)&lt;=P$9,IF(--RIGHTB($D18:$J18,10)&gt;=P$9,{"К","К","О","Б","Б","А","Р"},),)),"")</f>
        <v/>
      </c>
      <c r="Q18" s="70" t="str">
        <f t="array" ref="Q18">IFERROR(LOOKUP("яя",IF(--LEFTB($D18:$J18,10)&lt;=Q$9,IF(--RIGHTB($D18:$J18,10)&gt;=Q$9,{"К","К","О","Б","Б","А","Р"},),)),"")</f>
        <v/>
      </c>
      <c r="R18" s="70" t="str">
        <f t="array" ref="R18">IFERROR(LOOKUP("яя",IF(--LEFTB($D18:$J18,10)&lt;=R$9,IF(--RIGHTB($D18:$J18,10)&gt;=R$9,{"К","К","О","Б","Б","А","Р"},),)),"")</f>
        <v/>
      </c>
      <c r="S18" s="70" t="str">
        <f t="array" ref="S18">IFERROR(LOOKUP("яя",IF(--LEFTB($D18:$J18,10)&lt;=S$9,IF(--RIGHTB($D18:$J18,10)&gt;=S$9,{"К","К","О","Б","Б","А","Р"},),)),"")</f>
        <v/>
      </c>
      <c r="T18" s="70" t="str">
        <f t="array" ref="T18">IFERROR(LOOKUP("яя",IF(--LEFTB($D18:$J18,10)&lt;=T$9,IF(--RIGHTB($D18:$J18,10)&gt;=T$9,{"К","К","О","Б","Б","А","Р"},),)),"")</f>
        <v/>
      </c>
      <c r="U18" s="70" t="str">
        <f t="array" ref="U18">IFERROR(LOOKUP("яя",IF(--LEFTB($D18:$J18,10)&lt;=U$9,IF(--RIGHTB($D18:$J18,10)&gt;=U$9,{"К","К","О","Б","Б","А","Р"},),)),"")</f>
        <v/>
      </c>
      <c r="V18" s="70" t="str">
        <f t="array" ref="V18">IFERROR(LOOKUP("яя",IF(--LEFTB($D18:$J18,10)&lt;=V$9,IF(--RIGHTB($D18:$J18,10)&gt;=V$9,{"К","К","О","Б","Б","А","Р"},),)),"")</f>
        <v/>
      </c>
      <c r="W18" s="70" t="str">
        <f t="array" ref="W18">IFERROR(LOOKUP("яя",IF(--LEFTB($D18:$J18,10)&lt;=W$9,IF(--RIGHTB($D18:$J18,10)&gt;=W$9,{"К","К","О","Б","Б","А","Р"},),)),"")</f>
        <v/>
      </c>
      <c r="X18" s="70" t="str">
        <f t="array" ref="X18">IFERROR(LOOKUP("яя",IF(--LEFTB($D18:$J18,10)&lt;=X$9,IF(--RIGHTB($D18:$J18,10)&gt;=X$9,{"К","К","О","Б","Б","А","Р"},),)),"")</f>
        <v/>
      </c>
      <c r="Y18" s="70" t="str">
        <f t="array" ref="Y18">IFERROR(LOOKUP("яя",IF(--LEFTB($D18:$J18,10)&lt;=Y$9,IF(--RIGHTB($D18:$J18,10)&gt;=Y$9,{"К","К","О","Б","Б","А","Р"},),)),"")</f>
        <v/>
      </c>
      <c r="Z18" s="70" t="str">
        <f t="array" ref="Z18">IFERROR(LOOKUP("яя",IF(--LEFTB($D18:$J18,10)&lt;=Z$9,IF(--RIGHTB($D18:$J18,10)&gt;=Z$9,{"К","К","О","Б","Б","А","Р"},),)),"")</f>
        <v/>
      </c>
      <c r="AA18" s="70" t="str">
        <f t="array" ref="AA18">IFERROR(LOOKUP("яя",IF(--LEFTB($D18:$J18,10)&lt;=AA$9,IF(--RIGHTB($D18:$J18,10)&gt;=AA$9,{"К","К","О","Б","Б","А","Р"},),)),"")</f>
        <v/>
      </c>
      <c r="AB18" s="70" t="str">
        <f t="array" ref="AB18">IFERROR(LOOKUP("яя",IF(--LEFTB($D18:$J18,10)&lt;=AB$9,IF(--RIGHTB($D18:$J18,10)&gt;=AB$9,{"К","К","О","Б","Б","А","Р"},),)),"")</f>
        <v/>
      </c>
      <c r="AC18" s="70" t="str">
        <f t="array" ref="AC18">IFERROR(LOOKUP("яя",IF(--LEFTB($D18:$J18,10)&lt;=AC$9,IF(--RIGHTB($D18:$J18,10)&gt;=AC$9,{"К","К","О","Б","Б","А","Р"},),)),"")</f>
        <v/>
      </c>
      <c r="AD18" s="70" t="str">
        <f t="array" ref="AD18">IFERROR(LOOKUP("яя",IF(--LEFTB($D18:$J18,10)&lt;=AD$9,IF(--RIGHTB($D18:$J18,10)&gt;=AD$9,{"К","К","О","Б","Б","А","Р"},),)),"")</f>
        <v>Б</v>
      </c>
      <c r="AE18" s="70" t="str">
        <f t="array" ref="AE18">IFERROR(LOOKUP("яя",IF(--LEFTB($D18:$J18,10)&lt;=AE$9,IF(--RIGHTB($D18:$J18,10)&gt;=AE$9,{"К","К","О","Б","Б","А","Р"},),)),"")</f>
        <v>Б</v>
      </c>
      <c r="AF18" s="70" t="str">
        <f t="array" ref="AF18">IFERROR(LOOKUP("яя",IF(--LEFTB($D18:$J18,10)&lt;=AF$9,IF(--RIGHTB($D18:$J18,10)&gt;=AF$9,{"К","К","О","Б","Б","А","Р"},),)),"")</f>
        <v>Б</v>
      </c>
      <c r="AG18" s="70" t="str">
        <f t="array" ref="AG18">IFERROR(LOOKUP("яя",IF(--LEFTB($D18:$J18,10)&lt;=AG$9,IF(--RIGHTB($D18:$J18,10)&gt;=AG$9,{"К","К","О","Б","Б","А","Р"},),)),"")</f>
        <v>Б</v>
      </c>
      <c r="AH18" s="70" t="str">
        <f t="array" ref="AH18">IFERROR(LOOKUP("яя",IF(--LEFTB($D18:$J18,10)&lt;=AH$9,IF(--RIGHTB($D18:$J18,10)&gt;=AH$9,{"К","К","О","Б","Б","А","Р"},),)),"")</f>
        <v>Б</v>
      </c>
      <c r="AI18" s="70" t="str">
        <f t="array" ref="AI18">IFERROR(LOOKUP("яя",IF(--LEFTB($D18:$J18,10)&lt;=AI$9,IF(--RIGHTB($D18:$J18,10)&gt;=AI$9,{"К","К","О","Б","Б","А","Р"},),)),"")</f>
        <v>Б</v>
      </c>
      <c r="AJ18" s="70" t="str">
        <f t="array" ref="AJ18">IFERROR(LOOKUP("яя",IF(--LEFTB($D18:$J18,10)&lt;=AJ$9,IF(--RIGHTB($D18:$J18,10)&gt;=AJ$9,{"К","К","О","Б","Б","А","Р"},),)),"")</f>
        <v>Б</v>
      </c>
      <c r="AK18" s="70" t="str">
        <f t="array" ref="AK18">IFERROR(LOOKUP("яя",IF(--LEFTB($D18:$J18,10)&lt;=AK$9,IF(--RIGHTB($D18:$J18,10)&gt;=AK$9,{"К","К","О","Б","Б","А","Р"},),)),"")</f>
        <v>Б</v>
      </c>
      <c r="AL18" s="70" t="str">
        <f t="array" ref="AL18">IFERROR(LOOKUP("яя",IF(--LEFTB($D18:$J18,10)&lt;=AL$9,IF(--RIGHTB($D18:$J18,10)&gt;=AL$9,{"К","К","О","Б","Б","А","Р"},),)),"")</f>
        <v>Б</v>
      </c>
      <c r="AM18" s="70" t="str">
        <f t="array" ref="AM18">IFERROR(LOOKUP("яя",IF(--LEFTB($D18:$J18,10)&lt;=AM$9,IF(--RIGHTB($D18:$J18,10)&gt;=AM$9,{"К","К","О","Б","Б","А","Р"},),)),"")</f>
        <v>Б</v>
      </c>
      <c r="AN18" s="70" t="str">
        <f t="array" ref="AN18">IFERROR(LOOKUP("яя",IF(--LEFTB($D18:$J18,10)&lt;=AN$9,IF(--RIGHTB($D18:$J18,10)&gt;=AN$9,{"К","К","О","Б","Б","А","Р"},),)),"")</f>
        <v>Б</v>
      </c>
      <c r="AO18" s="70" t="str">
        <f t="array" ref="AO18">IFERROR(LOOKUP("яя",IF(--LEFTB($D18:$J18,10)&lt;=AO$9,IF(--RIGHTB($D18:$J18,10)&gt;=AO$9,{"К","К","О","Б","Б","А","Р"},),)),"")</f>
        <v/>
      </c>
    </row>
    <row r="19" spans="1:41" ht="15">
      <c r="A19" s="92">
        <v>10</v>
      </c>
      <c r="B19" s="94"/>
      <c r="C19" s="97"/>
      <c r="D19" s="88"/>
      <c r="E19" s="70"/>
      <c r="F19" s="70"/>
      <c r="G19" s="70"/>
      <c r="H19" s="70"/>
      <c r="I19" s="70"/>
      <c r="J19" s="70"/>
      <c r="L19" s="70" t="str">
        <f t="array" ref="L19">IFERROR(LOOKUP("яя",IF(--LEFTB($D19:$J19,10)&lt;=L$9,IF(--RIGHTB($D19:$J19,10)&gt;=L$9,{"К","К","О","Б","Б","А","Р"},),)),"")</f>
        <v/>
      </c>
      <c r="M19" s="70" t="str">
        <f t="array" ref="M19">IFERROR(LOOKUP("яя",IF(--LEFTB($D19:$J19,10)&lt;=M$9,IF(--RIGHTB($D19:$J19,10)&gt;=M$9,{"К","К","О","Б","Б","А","Р"},),)),"")</f>
        <v/>
      </c>
      <c r="N19" s="70" t="str">
        <f t="array" ref="N19">IFERROR(LOOKUP("яя",IF(--LEFTB($D19:$J19,10)&lt;=N$9,IF(--RIGHTB($D19:$J19,10)&gt;=N$9,{"К","К","О","Б","Б","А","Р"},),)),"")</f>
        <v/>
      </c>
      <c r="O19" s="70" t="str">
        <f t="array" ref="O19">IFERROR(LOOKUP("яя",IF(--LEFTB($D19:$J19,10)&lt;=O$9,IF(--RIGHTB($D19:$J19,10)&gt;=O$9,{"К","К","О","Б","Б","А","Р"},),)),"")</f>
        <v/>
      </c>
      <c r="P19" s="70" t="str">
        <f t="array" ref="P19">IFERROR(LOOKUP("яя",IF(--LEFTB($D19:$J19,10)&lt;=P$9,IF(--RIGHTB($D19:$J19,10)&gt;=P$9,{"К","К","О","Б","Б","А","Р"},),)),"")</f>
        <v/>
      </c>
      <c r="Q19" s="70" t="str">
        <f t="array" ref="Q19">IFERROR(LOOKUP("яя",IF(--LEFTB($D19:$J19,10)&lt;=Q$9,IF(--RIGHTB($D19:$J19,10)&gt;=Q$9,{"К","К","О","Б","Б","А","Р"},),)),"")</f>
        <v/>
      </c>
      <c r="R19" s="70" t="str">
        <f t="array" ref="R19">IFERROR(LOOKUP("яя",IF(--LEFTB($D19:$J19,10)&lt;=R$9,IF(--RIGHTB($D19:$J19,10)&gt;=R$9,{"К","К","О","Б","Б","А","Р"},),)),"")</f>
        <v/>
      </c>
      <c r="S19" s="70" t="str">
        <f t="array" ref="S19">IFERROR(LOOKUP("яя",IF(--LEFTB($D19:$J19,10)&lt;=S$9,IF(--RIGHTB($D19:$J19,10)&gt;=S$9,{"К","К","О","Б","Б","А","Р"},),)),"")</f>
        <v/>
      </c>
      <c r="T19" s="70" t="str">
        <f t="array" ref="T19">IFERROR(LOOKUP("яя",IF(--LEFTB($D19:$J19,10)&lt;=T$9,IF(--RIGHTB($D19:$J19,10)&gt;=T$9,{"К","К","О","Б","Б","А","Р"},),)),"")</f>
        <v/>
      </c>
      <c r="U19" s="70" t="str">
        <f t="array" ref="U19">IFERROR(LOOKUP("яя",IF(--LEFTB($D19:$J19,10)&lt;=U$9,IF(--RIGHTB($D19:$J19,10)&gt;=U$9,{"К","К","О","Б","Б","А","Р"},),)),"")</f>
        <v/>
      </c>
      <c r="V19" s="70" t="str">
        <f t="array" ref="V19">IFERROR(LOOKUP("яя",IF(--LEFTB($D19:$J19,10)&lt;=V$9,IF(--RIGHTB($D19:$J19,10)&gt;=V$9,{"К","К","О","Б","Б","А","Р"},),)),"")</f>
        <v/>
      </c>
      <c r="W19" s="70" t="str">
        <f t="array" ref="W19">IFERROR(LOOKUP("яя",IF(--LEFTB($D19:$J19,10)&lt;=W$9,IF(--RIGHTB($D19:$J19,10)&gt;=W$9,{"К","К","О","Б","Б","А","Р"},),)),"")</f>
        <v/>
      </c>
      <c r="X19" s="70" t="str">
        <f t="array" ref="X19">IFERROR(LOOKUP("яя",IF(--LEFTB($D19:$J19,10)&lt;=X$9,IF(--RIGHTB($D19:$J19,10)&gt;=X$9,{"К","К","О","Б","Б","А","Р"},),)),"")</f>
        <v/>
      </c>
      <c r="Y19" s="70" t="str">
        <f t="array" ref="Y19">IFERROR(LOOKUP("яя",IF(--LEFTB($D19:$J19,10)&lt;=Y$9,IF(--RIGHTB($D19:$J19,10)&gt;=Y$9,{"К","К","О","Б","Б","А","Р"},),)),"")</f>
        <v/>
      </c>
      <c r="Z19" s="70" t="str">
        <f t="array" ref="Z19">IFERROR(LOOKUP("яя",IF(--LEFTB($D19:$J19,10)&lt;=Z$9,IF(--RIGHTB($D19:$J19,10)&gt;=Z$9,{"К","К","О","Б","Б","А","Р"},),)),"")</f>
        <v/>
      </c>
      <c r="AA19" s="70" t="str">
        <f t="array" ref="AA19">IFERROR(LOOKUP("яя",IF(--LEFTB($D19:$J19,10)&lt;=AA$9,IF(--RIGHTB($D19:$J19,10)&gt;=AA$9,{"К","К","О","Б","Б","А","Р"},),)),"")</f>
        <v/>
      </c>
      <c r="AB19" s="70" t="str">
        <f t="array" ref="AB19">IFERROR(LOOKUP("яя",IF(--LEFTB($D19:$J19,10)&lt;=AB$9,IF(--RIGHTB($D19:$J19,10)&gt;=AB$9,{"К","К","О","Б","Б","А","Р"},),)),"")</f>
        <v/>
      </c>
      <c r="AC19" s="70" t="str">
        <f t="array" ref="AC19">IFERROR(LOOKUP("яя",IF(--LEFTB($D19:$J19,10)&lt;=AC$9,IF(--RIGHTB($D19:$J19,10)&gt;=AC$9,{"К","К","О","Б","Б","А","Р"},),)),"")</f>
        <v/>
      </c>
      <c r="AD19" s="70" t="str">
        <f t="array" ref="AD19">IFERROR(LOOKUP("яя",IF(--LEFTB($D19:$J19,10)&lt;=AD$9,IF(--RIGHTB($D19:$J19,10)&gt;=AD$9,{"К","К","О","Б","Б","А","Р"},),)),"")</f>
        <v/>
      </c>
      <c r="AE19" s="70" t="str">
        <f t="array" ref="AE19">IFERROR(LOOKUP("яя",IF(--LEFTB($D19:$J19,10)&lt;=AE$9,IF(--RIGHTB($D19:$J19,10)&gt;=AE$9,{"К","К","О","Б","Б","А","Р"},),)),"")</f>
        <v/>
      </c>
      <c r="AF19" s="70" t="str">
        <f t="array" ref="AF19">IFERROR(LOOKUP("яя",IF(--LEFTB($D19:$J19,10)&lt;=AF$9,IF(--RIGHTB($D19:$J19,10)&gt;=AF$9,{"К","К","О","Б","Б","А","Р"},),)),"")</f>
        <v/>
      </c>
      <c r="AG19" s="70" t="str">
        <f t="array" ref="AG19">IFERROR(LOOKUP("яя",IF(--LEFTB($D19:$J19,10)&lt;=AG$9,IF(--RIGHTB($D19:$J19,10)&gt;=AG$9,{"К","К","О","Б","Б","А","Р"},),)),"")</f>
        <v/>
      </c>
      <c r="AH19" s="70" t="str">
        <f t="array" ref="AH19">IFERROR(LOOKUP("яя",IF(--LEFTB($D19:$J19,10)&lt;=AH$9,IF(--RIGHTB($D19:$J19,10)&gt;=AH$9,{"К","К","О","Б","Б","А","Р"},),)),"")</f>
        <v/>
      </c>
      <c r="AI19" s="70" t="str">
        <f t="array" ref="AI19">IFERROR(LOOKUP("яя",IF(--LEFTB($D19:$J19,10)&lt;=AI$9,IF(--RIGHTB($D19:$J19,10)&gt;=AI$9,{"К","К","О","Б","Б","А","Р"},),)),"")</f>
        <v/>
      </c>
      <c r="AJ19" s="70" t="str">
        <f t="array" ref="AJ19">IFERROR(LOOKUP("яя",IF(--LEFTB($D19:$J19,10)&lt;=AJ$9,IF(--RIGHTB($D19:$J19,10)&gt;=AJ$9,{"К","К","О","Б","Б","А","Р"},),)),"")</f>
        <v/>
      </c>
      <c r="AK19" s="70" t="str">
        <f t="array" ref="AK19">IFERROR(LOOKUP("яя",IF(--LEFTB($D19:$J19,10)&lt;=AK$9,IF(--RIGHTB($D19:$J19,10)&gt;=AK$9,{"К","К","О","Б","Б","А","Р"},),)),"")</f>
        <v/>
      </c>
      <c r="AL19" s="70" t="str">
        <f t="array" ref="AL19">IFERROR(LOOKUP("яя",IF(--LEFTB($D19:$J19,10)&lt;=AL$9,IF(--RIGHTB($D19:$J19,10)&gt;=AL$9,{"К","К","О","Б","Б","А","Р"},),)),"")</f>
        <v/>
      </c>
      <c r="AM19" s="70" t="str">
        <f t="array" ref="AM19">IFERROR(LOOKUP("яя",IF(--LEFTB($D19:$J19,10)&lt;=AM$9,IF(--RIGHTB($D19:$J19,10)&gt;=AM$9,{"К","К","О","Б","Б","А","Р"},),)),"")</f>
        <v/>
      </c>
      <c r="AN19" s="70" t="str">
        <f t="array" ref="AN19">IFERROR(LOOKUP("яя",IF(--LEFTB($D19:$J19,10)&lt;=AN$9,IF(--RIGHTB($D19:$J19,10)&gt;=AN$9,{"К","К","О","Б","Б","А","Р"},),)),"")</f>
        <v/>
      </c>
      <c r="AO19" s="70" t="str">
        <f t="array" ref="AO19">IFERROR(LOOKUP("яя",IF(--LEFTB($D19:$J19,10)&lt;=AO$9,IF(--RIGHTB($D19:$J19,10)&gt;=AO$9,{"К","К","О","Б","Б","А","Р"},),)),"")</f>
        <v/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1"/>
  <sheetViews>
    <sheetView tabSelected="1" workbookViewId="0">
      <selection activeCell="I19" sqref="I19"/>
    </sheetView>
  </sheetViews>
  <sheetFormatPr defaultRowHeight="12.75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>
      <c r="A1" s="153" t="s">
        <v>48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3" spans="1:11">
      <c r="A3" s="121" t="s">
        <v>49</v>
      </c>
    </row>
    <row r="4" spans="1:11">
      <c r="A4" s="121"/>
    </row>
    <row r="5" spans="1:11" ht="12.75" customHeight="1">
      <c r="A5" s="122"/>
      <c r="B5" s="152" t="s">
        <v>50</v>
      </c>
      <c r="C5" s="152"/>
      <c r="D5" s="152" t="s">
        <v>51</v>
      </c>
      <c r="E5" s="152"/>
      <c r="F5" s="152"/>
      <c r="G5" s="152"/>
      <c r="H5" s="152"/>
      <c r="I5" s="152"/>
      <c r="J5" s="152"/>
      <c r="K5" s="152"/>
    </row>
    <row r="6" spans="1:11" ht="12.75" customHeight="1">
      <c r="A6" s="122" t="s">
        <v>52</v>
      </c>
      <c r="B6" s="152" t="s">
        <v>53</v>
      </c>
      <c r="C6" s="152" t="s">
        <v>54</v>
      </c>
      <c r="D6" s="152" t="s">
        <v>55</v>
      </c>
      <c r="E6" s="152"/>
      <c r="F6" s="152"/>
      <c r="G6" s="152"/>
      <c r="H6" s="152" t="s">
        <v>56</v>
      </c>
      <c r="I6" s="152"/>
      <c r="J6" s="152"/>
      <c r="K6" s="152"/>
    </row>
    <row r="7" spans="1:11" ht="12.75" customHeight="1">
      <c r="A7" s="122" t="s">
        <v>57</v>
      </c>
      <c r="B7" s="152"/>
      <c r="C7" s="152"/>
      <c r="D7" s="152" t="s">
        <v>58</v>
      </c>
      <c r="E7" s="152"/>
      <c r="F7" s="152"/>
      <c r="G7" s="152"/>
      <c r="H7" s="152" t="s">
        <v>58</v>
      </c>
      <c r="I7" s="152"/>
      <c r="J7" s="152"/>
      <c r="K7" s="152"/>
    </row>
    <row r="8" spans="1:11">
      <c r="A8" s="122" t="s">
        <v>59</v>
      </c>
      <c r="B8" s="152"/>
      <c r="C8" s="152"/>
      <c r="D8" s="152" t="s">
        <v>60</v>
      </c>
      <c r="E8" s="152"/>
      <c r="F8" s="152"/>
      <c r="G8" s="152"/>
      <c r="H8" s="152" t="s">
        <v>61</v>
      </c>
      <c r="I8" s="152"/>
      <c r="J8" s="152"/>
      <c r="K8" s="152"/>
    </row>
    <row r="9" spans="1:11">
      <c r="A9" s="122" t="s">
        <v>62</v>
      </c>
      <c r="B9" s="152"/>
      <c r="C9" s="152"/>
      <c r="D9" s="152" t="s">
        <v>63</v>
      </c>
      <c r="E9" s="152"/>
      <c r="F9" s="152"/>
      <c r="G9" s="152"/>
      <c r="H9" s="152" t="s">
        <v>63</v>
      </c>
      <c r="I9" s="152"/>
      <c r="J9" s="152"/>
      <c r="K9" s="152"/>
    </row>
    <row r="10" spans="1:11" ht="12.75" customHeight="1">
      <c r="A10" s="122" t="s">
        <v>64</v>
      </c>
      <c r="B10" s="152"/>
      <c r="C10" s="152"/>
      <c r="D10" s="152" t="s">
        <v>65</v>
      </c>
      <c r="E10" s="152"/>
      <c r="F10" s="152" t="s">
        <v>66</v>
      </c>
      <c r="G10" s="152"/>
      <c r="H10" s="152" t="s">
        <v>65</v>
      </c>
      <c r="I10" s="152"/>
      <c r="J10" s="152" t="s">
        <v>66</v>
      </c>
      <c r="K10" s="152"/>
    </row>
    <row r="11" spans="1:11" ht="12.75" customHeight="1">
      <c r="A11" s="122"/>
      <c r="B11" s="152" t="s">
        <v>67</v>
      </c>
      <c r="C11" s="152"/>
      <c r="D11" s="122" t="s">
        <v>67</v>
      </c>
      <c r="E11" s="122" t="s">
        <v>68</v>
      </c>
      <c r="F11" s="122" t="s">
        <v>67</v>
      </c>
      <c r="G11" s="122" t="s">
        <v>69</v>
      </c>
      <c r="H11" s="122" t="s">
        <v>67</v>
      </c>
      <c r="I11" s="122" t="s">
        <v>69</v>
      </c>
      <c r="J11" s="122" t="s">
        <v>67</v>
      </c>
      <c r="K11" s="122" t="s">
        <v>69</v>
      </c>
    </row>
    <row r="12" spans="1:11">
      <c r="A12" s="123" t="s">
        <v>70</v>
      </c>
      <c r="B12" s="123"/>
      <c r="C12" s="123"/>
      <c r="D12" s="123"/>
      <c r="E12" s="123"/>
      <c r="F12" s="123"/>
      <c r="G12" s="123"/>
      <c r="H12" s="123"/>
      <c r="I12" s="123"/>
      <c r="J12" s="123"/>
      <c r="K12" s="123"/>
    </row>
    <row r="13" spans="1:11">
      <c r="A13" s="123" t="s">
        <v>71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3"/>
    </row>
    <row r="14" spans="1:11">
      <c r="A14" s="123" t="s">
        <v>72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3"/>
    </row>
    <row r="15" spans="1:11">
      <c r="A15" s="122" t="s">
        <v>73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</row>
    <row r="16" spans="1:11">
      <c r="A16" s="123" t="s">
        <v>74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</row>
    <row r="17" spans="1:11">
      <c r="A17" s="123" t="s">
        <v>75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</row>
    <row r="18" spans="1:11">
      <c r="A18" s="123" t="s">
        <v>76</v>
      </c>
      <c r="B18" s="123"/>
      <c r="C18" s="123"/>
      <c r="D18" s="123">
        <v>150</v>
      </c>
      <c r="E18" s="123">
        <v>155</v>
      </c>
      <c r="F18" s="123"/>
      <c r="G18" s="124">
        <v>159</v>
      </c>
      <c r="H18" s="123"/>
      <c r="I18" s="123">
        <v>140</v>
      </c>
      <c r="J18" s="123"/>
      <c r="K18" s="123">
        <v>143</v>
      </c>
    </row>
    <row r="19" spans="1:11">
      <c r="A19" s="122" t="s">
        <v>77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11">
      <c r="A20" s="122" t="s">
        <v>78</v>
      </c>
      <c r="B20" s="122"/>
      <c r="C20" s="122"/>
      <c r="D20" s="122"/>
      <c r="E20" s="122"/>
      <c r="F20" s="133"/>
      <c r="G20" s="130"/>
      <c r="H20" s="134"/>
      <c r="I20" s="122"/>
      <c r="J20" s="122"/>
      <c r="K20" s="122"/>
    </row>
    <row r="21" spans="1:11">
      <c r="A21" s="123" t="s">
        <v>79</v>
      </c>
      <c r="B21" s="123"/>
      <c r="C21" s="123"/>
      <c r="D21" s="123"/>
      <c r="E21" s="123"/>
      <c r="F21" s="131"/>
      <c r="G21" s="135"/>
      <c r="H21" s="132"/>
      <c r="I21" s="123"/>
      <c r="J21" s="123"/>
      <c r="K21" s="123"/>
    </row>
    <row r="22" spans="1:11">
      <c r="A22" s="123" t="s">
        <v>80</v>
      </c>
      <c r="B22" s="123"/>
      <c r="C22" s="123"/>
      <c r="D22" s="123"/>
      <c r="E22" s="123"/>
      <c r="F22" s="131"/>
      <c r="G22" s="123"/>
      <c r="H22" s="132"/>
      <c r="I22" s="123"/>
      <c r="J22" s="123"/>
      <c r="K22" s="123"/>
    </row>
    <row r="23" spans="1:11">
      <c r="A23" s="123" t="s">
        <v>81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</row>
    <row r="24" spans="1:11">
      <c r="A24" s="122" t="s">
        <v>82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</row>
    <row r="25" spans="1:11">
      <c r="A25" s="122" t="s">
        <v>83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</row>
    <row r="26" spans="1:11">
      <c r="A26" s="123" t="s">
        <v>84</v>
      </c>
      <c r="B26" s="123"/>
      <c r="C26" s="123"/>
      <c r="D26" s="123"/>
      <c r="E26" s="123"/>
      <c r="F26" s="123"/>
      <c r="G26" s="123"/>
      <c r="H26" s="123"/>
      <c r="I26" s="123"/>
      <c r="J26" s="123"/>
      <c r="K26" s="123"/>
    </row>
    <row r="27" spans="1:11">
      <c r="A27" s="123" t="s">
        <v>85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</row>
    <row r="28" spans="1:11">
      <c r="A28" s="123" t="s">
        <v>86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</row>
    <row r="29" spans="1:11">
      <c r="A29" s="122" t="s">
        <v>87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</row>
    <row r="30" spans="1:11">
      <c r="A30" s="122" t="s">
        <v>88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</row>
    <row r="31" spans="1:11" ht="25.5">
      <c r="A31" s="122" t="s">
        <v>89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</row>
  </sheetData>
  <mergeCells count="18"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  <mergeCell ref="B11:C11"/>
    <mergeCell ref="H8:K8"/>
    <mergeCell ref="D9:G9"/>
    <mergeCell ref="H9:K9"/>
    <mergeCell ref="D10:E10"/>
    <mergeCell ref="F10:G10"/>
    <mergeCell ref="H10:I10"/>
    <mergeCell ref="J10:K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/>
  <dimension ref="A1:C17"/>
  <sheetViews>
    <sheetView workbookViewId="0">
      <selection activeCell="A2" sqref="A2:C17"/>
    </sheetView>
  </sheetViews>
  <sheetFormatPr defaultRowHeight="12.75"/>
  <cols>
    <col min="1" max="1" width="21.28515625" customWidth="1"/>
    <col min="2" max="2" width="11.140625" customWidth="1"/>
    <col min="3" max="3" width="18" customWidth="1"/>
  </cols>
  <sheetData>
    <row r="1" spans="1:3">
      <c r="A1" s="70" t="s">
        <v>30</v>
      </c>
      <c r="B1" s="70" t="s">
        <v>31</v>
      </c>
      <c r="C1" s="70" t="s">
        <v>32</v>
      </c>
    </row>
    <row r="2" spans="1:3">
      <c r="A2" s="87">
        <v>43101</v>
      </c>
      <c r="B2" s="88"/>
      <c r="C2" s="87">
        <v>43168</v>
      </c>
    </row>
    <row r="3" spans="1:3">
      <c r="A3" s="87">
        <v>43102</v>
      </c>
      <c r="B3" s="88"/>
      <c r="C3" s="87">
        <v>43220</v>
      </c>
    </row>
    <row r="4" spans="1:3">
      <c r="A4" s="87">
        <v>43107</v>
      </c>
      <c r="B4" s="88"/>
      <c r="C4" s="87">
        <v>43228</v>
      </c>
    </row>
    <row r="5" spans="1:3">
      <c r="A5" s="87">
        <v>43167</v>
      </c>
      <c r="B5" s="88"/>
      <c r="C5" s="87">
        <v>43343</v>
      </c>
    </row>
    <row r="6" spans="1:3">
      <c r="A6" s="87">
        <v>43180</v>
      </c>
      <c r="B6" s="88"/>
      <c r="C6" s="87"/>
    </row>
    <row r="7" spans="1:3">
      <c r="A7" s="87">
        <v>43181</v>
      </c>
      <c r="B7" s="88"/>
      <c r="C7" s="88"/>
    </row>
    <row r="8" spans="1:3">
      <c r="A8" s="87">
        <v>43182</v>
      </c>
      <c r="B8" s="88"/>
      <c r="C8" s="88"/>
    </row>
    <row r="9" spans="1:3">
      <c r="A9" s="87">
        <v>43221</v>
      </c>
      <c r="B9" s="88"/>
      <c r="C9" s="88"/>
    </row>
    <row r="10" spans="1:3">
      <c r="A10" s="87">
        <v>43227</v>
      </c>
      <c r="B10" s="88"/>
      <c r="C10" s="88"/>
    </row>
    <row r="11" spans="1:3">
      <c r="A11" s="87">
        <v>43229</v>
      </c>
      <c r="B11" s="88"/>
      <c r="C11" s="88"/>
    </row>
    <row r="12" spans="1:3">
      <c r="A12" s="87">
        <v>43287</v>
      </c>
      <c r="B12" s="88"/>
      <c r="C12" s="88"/>
    </row>
    <row r="13" spans="1:3">
      <c r="A13" s="87">
        <v>43333</v>
      </c>
      <c r="B13" s="88"/>
      <c r="C13" s="88"/>
    </row>
    <row r="14" spans="1:3">
      <c r="A14" s="87">
        <v>43342</v>
      </c>
      <c r="B14" s="88"/>
      <c r="C14" s="88"/>
    </row>
    <row r="15" spans="1:3">
      <c r="A15" s="87">
        <v>43435</v>
      </c>
      <c r="B15" s="88"/>
      <c r="C15" s="87">
        <v>43437</v>
      </c>
    </row>
    <row r="16" spans="1:3">
      <c r="A16" s="87">
        <v>43450</v>
      </c>
      <c r="B16" s="88"/>
      <c r="C16" s="87">
        <v>43452</v>
      </c>
    </row>
    <row r="17" spans="1:3">
      <c r="A17" s="87">
        <v>43451</v>
      </c>
      <c r="B17" s="88"/>
      <c r="C17" s="87">
        <v>43465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исходный </vt:lpstr>
      <vt:lpstr>финальный</vt:lpstr>
      <vt:lpstr>приказы</vt:lpstr>
      <vt:lpstr>норма часов</vt:lpstr>
      <vt:lpstr>праздники</vt:lpstr>
      <vt:lpstr>праздики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2016-09-07T04:29:49Z</cp:lastPrinted>
  <dcterms:created xsi:type="dcterms:W3CDTF">2016-05-04T09:03:20Z</dcterms:created>
  <dcterms:modified xsi:type="dcterms:W3CDTF">2018-08-14T06:09:08Z</dcterms:modified>
</cp:coreProperties>
</file>