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YandexDisk\Личные папки\Компьютер ЯндексДиск\Excel Формулы\"/>
    </mc:Choice>
  </mc:AlternateContent>
  <bookViews>
    <workbookView xWindow="0" yWindow="0" windowWidth="20700" windowHeight="8460"/>
  </bookViews>
  <sheets>
    <sheet name="Пример1" sheetId="2" r:id="rId1"/>
    <sheet name="Пример2" sheetId="1" r:id="rId2"/>
    <sheet name="Пример3" sheetId="3" r:id="rId3"/>
  </sheets>
  <externalReferences>
    <externalReference r:id="rId4"/>
  </externalReferences>
  <definedNames>
    <definedName name="_xlnm._FilterDatabase" localSheetId="0" hidden="1">Пример1!$A$1:$C$16</definedName>
    <definedName name="_xlnm._FilterDatabase" localSheetId="1" hidden="1">Пример2!$A$1:$I$210</definedName>
    <definedName name="БанкКасса">[1]Списки!$A$2:$A$12</definedName>
    <definedName name="Город">Пример1!$E$4:$E$6</definedName>
    <definedName name="ГруппаНоменклатура">[1]Списки!$E$2:$E$7</definedName>
    <definedName name="Список">Пример2!$E$213:$E$214</definedName>
    <definedName name="СтатьяБюджета">[1]Списки!$C$2:$C$57</definedName>
    <definedName name="ФАКТ">Пример3!$A$2:$O$25</definedName>
    <definedName name="ЦФО">[1]Списки!$B$2:$B$7</definedName>
  </definedName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3" l="1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R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R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R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R9" i="3"/>
  <c r="O9" i="3"/>
  <c r="N9" i="3"/>
  <c r="M9" i="3"/>
  <c r="L9" i="3"/>
  <c r="K9" i="3"/>
  <c r="J9" i="3"/>
  <c r="I9" i="3"/>
  <c r="H9" i="3"/>
  <c r="G9" i="3"/>
  <c r="F9" i="3"/>
  <c r="E9" i="3"/>
  <c r="D9" i="3"/>
  <c r="C9" i="3"/>
  <c r="R8" i="3"/>
  <c r="O8" i="3"/>
  <c r="N8" i="3"/>
  <c r="M8" i="3"/>
  <c r="L8" i="3"/>
  <c r="K8" i="3"/>
  <c r="J8" i="3"/>
  <c r="I8" i="3"/>
  <c r="H8" i="3"/>
  <c r="G8" i="3"/>
  <c r="F8" i="3"/>
  <c r="E8" i="3"/>
  <c r="D8" i="3"/>
  <c r="C8" i="3"/>
  <c r="R7" i="3"/>
  <c r="O7" i="3"/>
  <c r="N7" i="3"/>
  <c r="M7" i="3"/>
  <c r="L7" i="3"/>
  <c r="K7" i="3"/>
  <c r="J7" i="3"/>
  <c r="I7" i="3"/>
  <c r="H7" i="3"/>
  <c r="G7" i="3"/>
  <c r="F7" i="3"/>
  <c r="E7" i="3"/>
  <c r="D7" i="3"/>
  <c r="C7" i="3"/>
  <c r="R6" i="3"/>
  <c r="O6" i="3"/>
  <c r="N6" i="3"/>
  <c r="M6" i="3"/>
  <c r="L6" i="3"/>
  <c r="K6" i="3"/>
  <c r="J6" i="3"/>
  <c r="I6" i="3"/>
  <c r="H6" i="3"/>
  <c r="G6" i="3"/>
  <c r="F6" i="3"/>
  <c r="E6" i="3"/>
  <c r="D6" i="3"/>
  <c r="C6" i="3"/>
  <c r="R5" i="3"/>
  <c r="O5" i="3"/>
  <c r="N5" i="3"/>
  <c r="M5" i="3"/>
  <c r="L5" i="3"/>
  <c r="K5" i="3"/>
  <c r="J5" i="3"/>
  <c r="I5" i="3"/>
  <c r="H5" i="3"/>
  <c r="G5" i="3"/>
  <c r="F5" i="3"/>
  <c r="E5" i="3"/>
  <c r="D5" i="3"/>
  <c r="C5" i="3"/>
  <c r="R4" i="3"/>
  <c r="O4" i="3"/>
  <c r="N4" i="3"/>
  <c r="M4" i="3"/>
  <c r="L4" i="3"/>
  <c r="K4" i="3"/>
  <c r="J4" i="3"/>
  <c r="I4" i="3"/>
  <c r="H4" i="3"/>
  <c r="G4" i="3"/>
  <c r="F4" i="3"/>
  <c r="E4" i="3"/>
  <c r="D4" i="3"/>
  <c r="C4" i="3"/>
  <c r="O3" i="3"/>
  <c r="N3" i="3"/>
  <c r="M3" i="3"/>
  <c r="L3" i="3"/>
  <c r="K3" i="3"/>
  <c r="J3" i="3"/>
  <c r="I3" i="3"/>
  <c r="H3" i="3"/>
  <c r="G3" i="3"/>
  <c r="F3" i="3"/>
  <c r="E3" i="3"/>
  <c r="D3" i="3"/>
  <c r="C3" i="3"/>
  <c r="O2" i="3"/>
  <c r="N2" i="3"/>
  <c r="M2" i="3"/>
  <c r="L2" i="3"/>
  <c r="K2" i="3"/>
  <c r="J2" i="3"/>
  <c r="I2" i="3"/>
  <c r="H2" i="3"/>
  <c r="G2" i="3"/>
  <c r="F2" i="3"/>
  <c r="E2" i="3"/>
  <c r="D2" i="3"/>
  <c r="C227" i="1" l="1"/>
  <c r="D226" i="1"/>
  <c r="D225" i="1"/>
  <c r="I7" i="2"/>
  <c r="I6" i="2"/>
  <c r="I5" i="2"/>
  <c r="I4" i="2"/>
  <c r="I3" i="2"/>
  <c r="I2" i="2"/>
  <c r="D223" i="1"/>
  <c r="D222" i="1"/>
  <c r="D224" i="1"/>
  <c r="K7" i="2"/>
  <c r="K6" i="2"/>
  <c r="K3" i="2"/>
  <c r="K4" i="2"/>
  <c r="K5" i="2"/>
  <c r="K2" i="2"/>
  <c r="I209" i="1" l="1"/>
  <c r="I208" i="1"/>
  <c r="I207" i="1"/>
  <c r="I206" i="1"/>
  <c r="I205" i="1"/>
  <c r="I204" i="1"/>
  <c r="I203" i="1"/>
  <c r="I202" i="1"/>
  <c r="I201" i="1"/>
  <c r="I200" i="1"/>
  <c r="I199" i="1"/>
  <c r="B199" i="1"/>
  <c r="I198" i="1"/>
  <c r="I197" i="1"/>
  <c r="I196" i="1"/>
  <c r="I195" i="1"/>
  <c r="I194" i="1"/>
  <c r="B194" i="1"/>
  <c r="I193" i="1"/>
  <c r="I192" i="1"/>
  <c r="I191" i="1"/>
  <c r="I190" i="1"/>
  <c r="I189" i="1"/>
  <c r="I188" i="1"/>
  <c r="I187" i="1"/>
  <c r="I186" i="1"/>
  <c r="I185" i="1"/>
  <c r="B185" i="1"/>
  <c r="C224" i="1" s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B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7" i="1"/>
  <c r="I6" i="1"/>
  <c r="I5" i="1"/>
  <c r="I4" i="1"/>
  <c r="I3" i="1"/>
  <c r="C225" i="1" l="1"/>
  <c r="C226" i="1"/>
  <c r="C223" i="1"/>
  <c r="C222" i="1"/>
</calcChain>
</file>

<file path=xl/sharedStrings.xml><?xml version="1.0" encoding="utf-8"?>
<sst xmlns="http://schemas.openxmlformats.org/spreadsheetml/2006/main" count="974" uniqueCount="84">
  <si>
    <t>Дата</t>
  </si>
  <si>
    <t>Сумма</t>
  </si>
  <si>
    <t>БанкКассаСклад</t>
  </si>
  <si>
    <t>Контрагент</t>
  </si>
  <si>
    <t>СтатьяБюджета</t>
  </si>
  <si>
    <t>ЦФО</t>
  </si>
  <si>
    <t>ГруппаНоменклатура</t>
  </si>
  <si>
    <t>Кол-во</t>
  </si>
  <si>
    <t>Стр</t>
  </si>
  <si>
    <t>УК</t>
  </si>
  <si>
    <t>Офис</t>
  </si>
  <si>
    <t>ИТС</t>
  </si>
  <si>
    <t>Брокер</t>
  </si>
  <si>
    <t>ИТС РосЕвроБанк RUR</t>
  </si>
  <si>
    <t>Автомобили</t>
  </si>
  <si>
    <t>ИТР</t>
  </si>
  <si>
    <t>ИТР РосЕвроБанк RUR</t>
  </si>
  <si>
    <t>Магазин</t>
  </si>
  <si>
    <t>Приложения (ПО)</t>
  </si>
  <si>
    <t>ДЭФО-МСК</t>
  </si>
  <si>
    <t>Покупка ОС</t>
  </si>
  <si>
    <t>Офисное оборудование</t>
  </si>
  <si>
    <t>ИКЕА-ДОМ</t>
  </si>
  <si>
    <t>Склад Офис</t>
  </si>
  <si>
    <t>Поступление ОС</t>
  </si>
  <si>
    <t>Автоним</t>
  </si>
  <si>
    <t>Мэйджор Кар Плюс</t>
  </si>
  <si>
    <t>Амортизация ОС</t>
  </si>
  <si>
    <t>Аренда</t>
  </si>
  <si>
    <t>Измайлово Премиум</t>
  </si>
  <si>
    <t>ГИБДД</t>
  </si>
  <si>
    <t>ЗАО ТСЦ ВЕНТУС</t>
  </si>
  <si>
    <t>Попович Н.</t>
  </si>
  <si>
    <t>Покупка НМА</t>
  </si>
  <si>
    <t>ФСИС</t>
  </si>
  <si>
    <t>НМА</t>
  </si>
  <si>
    <t>Мазур Н.З.</t>
  </si>
  <si>
    <t>Добавочный капитал</t>
  </si>
  <si>
    <t>Поступление НМА</t>
  </si>
  <si>
    <t>Продажа ОС</t>
  </si>
  <si>
    <t>Мэйджор Сервис</t>
  </si>
  <si>
    <t>конец таблицы</t>
  </si>
  <si>
    <t>добавление новых строк ТОЛЬКО вставкой новых ВЫШЕ красной двойной линии</t>
  </si>
  <si>
    <t>Город</t>
  </si>
  <si>
    <t>Месяц</t>
  </si>
  <si>
    <t>Харьков</t>
  </si>
  <si>
    <t>01 январь</t>
  </si>
  <si>
    <t>03 март</t>
  </si>
  <si>
    <t>Одесса</t>
  </si>
  <si>
    <t>Москва</t>
  </si>
  <si>
    <t>Тбилисси</t>
  </si>
  <si>
    <t>Николаев</t>
  </si>
  <si>
    <t>http://www.excelworld.ru/forum/2-33681-1</t>
  </si>
  <si>
    <t>Условия Отбора</t>
  </si>
  <si>
    <t>Варианты Формул</t>
  </si>
  <si>
    <t>наиболее быстрый расчет</t>
  </si>
  <si>
    <t>не работает в Гугл Таблицах</t>
  </si>
  <si>
    <t>Страховка</t>
  </si>
  <si>
    <t>не работает в Эксель</t>
  </si>
  <si>
    <t>=ArrayFormula(СУММЕСЛИМН(B3:B212;A3:A212;A218;МУМНОЖ(--(E3:E212=ТРАНСП(Список));СТРОКА(Список)^0);"&gt;0"))</t>
  </si>
  <si>
    <t>?</t>
  </si>
  <si>
    <t>http://www.excelworld.ru/forum/23-38779-1#256652</t>
  </si>
  <si>
    <t>https://www.planetaexcel.ru/forum/index.php?PAGE_NAME=read&amp;FID=5&amp;TID=106609&amp;TITLE_SEO=106609-kakie-plyusy-i-minusy-u-gugl-tablits-po-sravneniyu-s-excel</t>
  </si>
  <si>
    <t>https://www.planetaexcel.ru/forum/index.php?PAGE_NAME=message&amp;FID=1&amp;TID=88692&amp;TITLE_SEO=88692-summirovanie-dannykh-iz-massiva-so-slozhnymi-usloviyami&amp;MID=735445&amp;tags=&amp;q=сумеслимн+по+нескольким+условиям&amp;FORUM_ID%5B0%5D=1&amp;DATE_CHANGE=0&amp;order=relevance&amp;s=Найти#message735445</t>
  </si>
  <si>
    <t>Пример</t>
  </si>
  <si>
    <t>Источники</t>
  </si>
  <si>
    <t>Имя</t>
  </si>
  <si>
    <t>Цвет</t>
  </si>
  <si>
    <t>ДатаНач</t>
  </si>
  <si>
    <t>ДатаКон</t>
  </si>
  <si>
    <t>ВсеДаты</t>
  </si>
  <si>
    <t>Коля</t>
  </si>
  <si>
    <t>красный</t>
  </si>
  <si>
    <t>петя</t>
  </si>
  <si>
    <t>желтый</t>
  </si>
  <si>
    <t>Вася</t>
  </si>
  <si>
    <t>зеленый</t>
  </si>
  <si>
    <t>Лена</t>
  </si>
  <si>
    <t>оранжевый</t>
  </si>
  <si>
    <t>КОля</t>
  </si>
  <si>
    <t>Зина</t>
  </si>
  <si>
    <t xml:space="preserve"> андрей</t>
  </si>
  <si>
    <t>Макисм</t>
  </si>
  <si>
    <t>1, 2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</si>
</sst>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[$-419]d\ mmm\ yy;@"/>
    <numFmt numFmtId="165" formatCode="#,##0.00;\(#,##0.00\)"/>
    <numFmt numFmtId="166" formatCode="#,##0;\(#,##0\)"/>
    <numFmt numFmtId="167" formatCode="[$-F800]dddd\,\ mmmm\ dd\,\ yyyy"/>
    <numFmt numFmtId="169" formatCode="_-* #,##0\ _₽_-;\-* #,##0\ _₽_-;_-* &quot;-&quot;??\ _₽_-;_-@_-"/>
    <numFmt numFmtId="170" formatCode="[$-F400]h:mm:ss\ AM/PM"/>
  </numFmts>
  <fonts count="1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name val="Arial"/>
      <family val="2"/>
      <charset val="204"/>
    </font>
    <font>
      <sz val="11"/>
      <color rgb="FF0070C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164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1"/>
    </xf>
    <xf numFmtId="1" fontId="4" fillId="0" borderId="0" xfId="0" applyNumberFormat="1" applyFont="1" applyAlignment="1">
      <alignment horizontal="left"/>
    </xf>
    <xf numFmtId="0" fontId="5" fillId="0" borderId="0" xfId="0" applyFont="1" applyAlignment="1"/>
    <xf numFmtId="164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 indent="1"/>
    </xf>
    <xf numFmtId="0" fontId="5" fillId="0" borderId="0" xfId="0" quotePrefix="1" applyFont="1" applyAlignment="1">
      <alignment horizontal="left" indent="1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left"/>
    </xf>
    <xf numFmtId="164" fontId="5" fillId="0" borderId="0" xfId="0" applyNumberFormat="1" applyFont="1" applyAlignment="1"/>
    <xf numFmtId="165" fontId="5" fillId="0" borderId="0" xfId="0" applyNumberFormat="1" applyFont="1" applyFill="1" applyAlignment="1"/>
    <xf numFmtId="0" fontId="5" fillId="0" borderId="0" xfId="0" applyFont="1" applyFill="1" applyAlignment="1">
      <alignment horizontal="left" indent="1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166" fontId="5" fillId="0" borderId="0" xfId="0" applyNumberFormat="1" applyFont="1" applyFill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164" fontId="5" fillId="0" borderId="0" xfId="0" applyNumberFormat="1" applyFont="1" applyFill="1" applyAlignment="1"/>
    <xf numFmtId="1" fontId="6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165" fontId="5" fillId="0" borderId="0" xfId="0" applyNumberFormat="1" applyFont="1" applyAlignment="1"/>
    <xf numFmtId="164" fontId="5" fillId="3" borderId="0" xfId="0" applyNumberFormat="1" applyFont="1" applyFill="1" applyAlignment="1"/>
    <xf numFmtId="165" fontId="5" fillId="3" borderId="0" xfId="0" applyNumberFormat="1" applyFont="1" applyFill="1" applyAlignment="1"/>
    <xf numFmtId="0" fontId="5" fillId="3" borderId="0" xfId="0" applyFont="1" applyFill="1" applyAlignment="1">
      <alignment horizontal="left" indent="1"/>
    </xf>
    <xf numFmtId="0" fontId="7" fillId="0" borderId="0" xfId="0" applyFont="1" applyAlignment="1"/>
    <xf numFmtId="165" fontId="5" fillId="0" borderId="0" xfId="0" applyNumberFormat="1" applyFont="1" applyFill="1" applyAlignment="1">
      <alignment horizontal="left" indent="1"/>
    </xf>
    <xf numFmtId="165" fontId="5" fillId="0" borderId="0" xfId="0" applyNumberFormat="1" applyFont="1" applyFill="1" applyAlignment="1">
      <alignment horizontal="right"/>
    </xf>
    <xf numFmtId="165" fontId="5" fillId="3" borderId="0" xfId="0" applyNumberFormat="1" applyFont="1" applyFill="1" applyAlignment="1">
      <alignment horizontal="right"/>
    </xf>
    <xf numFmtId="164" fontId="8" fillId="0" borderId="1" xfId="0" applyNumberFormat="1" applyFont="1" applyFill="1" applyBorder="1" applyAlignment="1"/>
    <xf numFmtId="165" fontId="8" fillId="0" borderId="1" xfId="0" applyNumberFormat="1" applyFont="1" applyFill="1" applyBorder="1" applyAlignment="1"/>
    <xf numFmtId="0" fontId="8" fillId="0" borderId="1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right" vertical="center"/>
    </xf>
    <xf numFmtId="1" fontId="6" fillId="0" borderId="0" xfId="0" applyNumberFormat="1" applyFont="1" applyAlignment="1"/>
    <xf numFmtId="0" fontId="9" fillId="0" borderId="0" xfId="0" applyFont="1" applyAlignment="1">
      <alignment horizontal="center" vertical="center"/>
    </xf>
    <xf numFmtId="0" fontId="10" fillId="0" borderId="0" xfId="1" applyFont="1"/>
    <xf numFmtId="0" fontId="2" fillId="0" borderId="0" xfId="1"/>
    <xf numFmtId="0" fontId="10" fillId="0" borderId="3" xfId="1" applyFont="1" applyBorder="1"/>
    <xf numFmtId="0" fontId="10" fillId="0" borderId="4" xfId="1" applyFont="1" applyBorder="1"/>
    <xf numFmtId="0" fontId="10" fillId="0" borderId="5" xfId="1" applyFont="1" applyBorder="1"/>
    <xf numFmtId="0" fontId="2" fillId="0" borderId="0" xfId="1" applyAlignment="1">
      <alignment horizontal="left" indent="1"/>
    </xf>
    <xf numFmtId="0" fontId="2" fillId="0" borderId="0" xfId="1" applyAlignment="1">
      <alignment horizontal="center"/>
    </xf>
    <xf numFmtId="0" fontId="10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5" fontId="5" fillId="0" borderId="7" xfId="0" applyNumberFormat="1" applyFont="1" applyFill="1" applyBorder="1" applyAlignment="1"/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indent="1"/>
    </xf>
    <xf numFmtId="0" fontId="3" fillId="2" borderId="8" xfId="0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5" fontId="5" fillId="0" borderId="10" xfId="0" applyNumberFormat="1" applyFont="1" applyFill="1" applyBorder="1" applyAlignment="1"/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indent="1"/>
    </xf>
    <xf numFmtId="0" fontId="5" fillId="0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 indent="1"/>
    </xf>
    <xf numFmtId="165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indent="1"/>
    </xf>
    <xf numFmtId="164" fontId="5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66" fontId="9" fillId="0" borderId="0" xfId="0" applyNumberFormat="1" applyFont="1" applyFill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2" fillId="0" borderId="0" xfId="1" applyFill="1" applyAlignment="1">
      <alignment horizontal="center"/>
    </xf>
    <xf numFmtId="0" fontId="2" fillId="0" borderId="0" xfId="1" applyFill="1" applyAlignment="1">
      <alignment horizontal="left" indent="1"/>
    </xf>
    <xf numFmtId="0" fontId="11" fillId="0" borderId="0" xfId="1" applyFont="1" applyFill="1"/>
    <xf numFmtId="167" fontId="11" fillId="0" borderId="0" xfId="1" applyNumberFormat="1" applyFont="1" applyFill="1"/>
    <xf numFmtId="0" fontId="11" fillId="4" borderId="0" xfId="1" applyFont="1" applyFill="1"/>
    <xf numFmtId="0" fontId="9" fillId="0" borderId="0" xfId="0" applyFont="1" applyFill="1" applyAlignment="1">
      <alignment horizontal="left" indent="1"/>
    </xf>
    <xf numFmtId="0" fontId="9" fillId="0" borderId="0" xfId="0" quotePrefix="1" applyFont="1" applyAlignment="1">
      <alignment horizontal="left" vertical="center" indent="1"/>
    </xf>
    <xf numFmtId="0" fontId="10" fillId="0" borderId="0" xfId="1" applyFont="1" applyAlignment="1">
      <alignment horizontal="left" vertical="center" wrapText="1" indent="1"/>
    </xf>
    <xf numFmtId="0" fontId="1" fillId="0" borderId="0" xfId="1" applyFont="1" applyAlignment="1">
      <alignment horizontal="left" indent="1"/>
    </xf>
    <xf numFmtId="0" fontId="10" fillId="0" borderId="0" xfId="1" applyFont="1" applyAlignment="1">
      <alignment horizontal="left" vertical="center" indent="1"/>
    </xf>
    <xf numFmtId="0" fontId="10" fillId="0" borderId="0" xfId="2" applyFont="1" applyAlignment="1">
      <alignment horizontal="center" vertical="center"/>
    </xf>
    <xf numFmtId="17" fontId="10" fillId="0" borderId="0" xfId="2" applyNumberFormat="1" applyFont="1" applyAlignment="1">
      <alignment horizontal="center" vertical="center"/>
    </xf>
    <xf numFmtId="0" fontId="1" fillId="0" borderId="0" xfId="2"/>
    <xf numFmtId="14" fontId="1" fillId="4" borderId="0" xfId="2" applyNumberFormat="1" applyFill="1"/>
    <xf numFmtId="14" fontId="1" fillId="0" borderId="0" xfId="2" applyNumberFormat="1"/>
    <xf numFmtId="169" fontId="0" fillId="0" borderId="0" xfId="3" applyNumberFormat="1" applyFont="1"/>
    <xf numFmtId="169" fontId="10" fillId="0" borderId="0" xfId="3" applyNumberFormat="1" applyFont="1"/>
    <xf numFmtId="170" fontId="1" fillId="0" borderId="0" xfId="2" applyNumberFormat="1"/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&#1051;&#1080;&#1095;&#1085;&#1099;&#1077;%20&#1087;&#1072;&#1087;&#1082;&#1080;/Work%20&#1056;&#1072;&#1073;&#1086;&#1095;&#1080;&#1077;%20&#1060;&#1072;&#1081;&#1083;&#1099;%20&#1071;&#1085;&#1076;&#1077;&#1082;&#1089;&#1044;&#1080;&#1089;&#1082;/&#1053;&#1086;&#1074;&#1099;&#1077;%20&#1092;&#1086;&#1088;&#1084;&#1091;&#1083;&#1099;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&quot;&quot;&quot;"/>
      <sheetName val="CF_Месяц"/>
      <sheetName val="СводCF-RUR"/>
      <sheetName val="СводCF-EUR-REB"/>
      <sheetName val="СводCF-EUR-TB"/>
      <sheetName val="___"/>
      <sheetName val="PL_Месяц"/>
      <sheetName val="PL_ЦФО"/>
      <sheetName val="СводPL"/>
      <sheetName val="+++"/>
      <sheetName val="Оборотка"/>
      <sheetName val="ОбороткаГруппы"/>
      <sheetName val="BS_Месяц"/>
      <sheetName val="Списки"/>
      <sheetName val="==="/>
      <sheetName val="СводСкладТовары"/>
      <sheetName val="~~~"/>
      <sheetName val="ОбороткаИТиПОиСвязь"/>
      <sheetName val="ОбороткаВал"/>
      <sheetName val="ОбороткаНалоги"/>
      <sheetName val="ОбороткаСтрах"/>
      <sheetName val="ОбороткаРазработкаСайта"/>
      <sheetName val="СводОС"/>
      <sheetName val="СводНМА"/>
      <sheetName val="СводРеклама"/>
      <sheetName val="СводСайт"/>
      <sheetName val="СводДомены"/>
      <sheetName val="СводЗаймы"/>
      <sheetName val="СводИТ"/>
      <sheetName val="СводКомпании"/>
      <sheetName val="---"/>
      <sheetName val="УчетПолит"/>
      <sheetName val="Курсы"/>
      <sheetName val="Справка"/>
      <sheetName val="DraftСвод"/>
      <sheetName val="DraftБаланс"/>
      <sheetName val="DraftУникальны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ИТР Касса</v>
          </cell>
          <cell r="B2" t="str">
            <v>Аренда</v>
          </cell>
          <cell r="C2" t="str">
            <v>Facebook</v>
          </cell>
          <cell r="E2" t="str">
            <v>Автомобили</v>
          </cell>
        </row>
        <row r="3">
          <cell r="A3" t="str">
            <v>ИТР РосЕвроБанк RUR</v>
          </cell>
          <cell r="B3" t="str">
            <v>Брокер</v>
          </cell>
          <cell r="C3" t="str">
            <v>Instagram</v>
          </cell>
          <cell r="E3" t="str">
            <v>Домены</v>
          </cell>
        </row>
        <row r="4">
          <cell r="A4" t="str">
            <v>ИТР ТинькоффБанк RUR</v>
          </cell>
          <cell r="B4" t="str">
            <v>Офис</v>
          </cell>
          <cell r="C4" t="str">
            <v>SEO</v>
          </cell>
          <cell r="E4" t="str">
            <v>НМА</v>
          </cell>
        </row>
        <row r="5">
          <cell r="A5" t="str">
            <v>ИТС Касса</v>
          </cell>
          <cell r="B5" t="str">
            <v>ОперЛизинг</v>
          </cell>
          <cell r="C5" t="str">
            <v>VKontakte</v>
          </cell>
          <cell r="E5" t="str">
            <v>Офисное оборудование</v>
          </cell>
        </row>
        <row r="6">
          <cell r="A6" t="str">
            <v>ИТС РосЕвроБанк EUR</v>
          </cell>
          <cell r="B6" t="str">
            <v>Прочие проекты</v>
          </cell>
          <cell r="C6" t="str">
            <v>Амортизация ОС</v>
          </cell>
          <cell r="E6" t="str">
            <v>Приложения (ПО)</v>
          </cell>
        </row>
        <row r="7">
          <cell r="A7" t="str">
            <v>ИТС РосЕвроБанк RUR</v>
          </cell>
          <cell r="B7" t="str">
            <v>Торговля</v>
          </cell>
          <cell r="C7" t="str">
            <v>Аренда офиса</v>
          </cell>
          <cell r="E7" t="str">
            <v>Товар</v>
          </cell>
        </row>
        <row r="8">
          <cell r="A8" t="str">
            <v>ИТС ТинькоффБанк EUR</v>
          </cell>
          <cell r="C8" t="str">
            <v>Банк комиссии</v>
          </cell>
        </row>
        <row r="9">
          <cell r="A9" t="str">
            <v>ИТС ТинькоффБанк RUR</v>
          </cell>
          <cell r="C9" t="str">
            <v>Бегун</v>
          </cell>
        </row>
        <row r="10">
          <cell r="A10" t="str">
            <v>Склад Офис</v>
          </cell>
          <cell r="C10" t="str">
            <v>Бухгалтерские услуги</v>
          </cell>
        </row>
        <row r="11">
          <cell r="A11" t="str">
            <v>Склад Товары</v>
          </cell>
          <cell r="C11" t="str">
            <v>Выручка Аренда ТС</v>
          </cell>
        </row>
        <row r="12">
          <cell r="A12" t="str">
            <v>УК</v>
          </cell>
          <cell r="C12" t="str">
            <v>Выручка Бронирование</v>
          </cell>
        </row>
        <row r="13">
          <cell r="C13" t="str">
            <v>Выручка Опер. лизинг</v>
          </cell>
        </row>
        <row r="14">
          <cell r="C14" t="str">
            <v>Выручка Продажа товара</v>
          </cell>
        </row>
        <row r="15">
          <cell r="C15" t="str">
            <v>Добавочный капитал</v>
          </cell>
        </row>
        <row r="16">
          <cell r="C16" t="str">
            <v>Другие платежи</v>
          </cell>
        </row>
        <row r="17">
          <cell r="C17" t="str">
            <v>Займы выданные</v>
          </cell>
        </row>
        <row r="18">
          <cell r="C18" t="str">
            <v>Займы полученные</v>
          </cell>
        </row>
        <row r="19">
          <cell r="C19" t="str">
            <v>ИТ расходы</v>
          </cell>
        </row>
        <row r="20">
          <cell r="C20" t="str">
            <v>Канцтовары</v>
          </cell>
        </row>
        <row r="21">
          <cell r="C21" t="str">
            <v>Командировки</v>
          </cell>
        </row>
        <row r="22">
          <cell r="C22" t="str">
            <v>Комисии Контекстная Реклама</v>
          </cell>
        </row>
        <row r="23">
          <cell r="C23" t="str">
            <v>Конвертация валюты</v>
          </cell>
        </row>
        <row r="24">
          <cell r="C24" t="str">
            <v>Контекстная реклама Гугл</v>
          </cell>
        </row>
        <row r="25">
          <cell r="C25" t="str">
            <v>Контекстная реклама Яндекс</v>
          </cell>
        </row>
        <row r="26">
          <cell r="C26" t="str">
            <v>Контент</v>
          </cell>
        </row>
        <row r="27">
          <cell r="C27" t="str">
            <v>Курсовая разница</v>
          </cell>
        </row>
        <row r="28">
          <cell r="C28" t="str">
            <v>Налог на прибыль</v>
          </cell>
        </row>
        <row r="29">
          <cell r="C29" t="str">
            <v>НДС к уплате</v>
          </cell>
        </row>
        <row r="30">
          <cell r="C30" t="str">
            <v>НДФЛ</v>
          </cell>
        </row>
        <row r="31">
          <cell r="C31" t="str">
            <v>Переоценка Активов</v>
          </cell>
        </row>
        <row r="32">
          <cell r="C32" t="str">
            <v>Покупка НМА</v>
          </cell>
        </row>
        <row r="33">
          <cell r="C33" t="str">
            <v>Покупка ОС</v>
          </cell>
        </row>
        <row r="34">
          <cell r="C34" t="str">
            <v>Покупка товара</v>
          </cell>
        </row>
        <row r="35">
          <cell r="C35" t="str">
            <v>Поступление НМА</v>
          </cell>
        </row>
        <row r="36">
          <cell r="C36" t="str">
            <v>Поступление ОС</v>
          </cell>
        </row>
        <row r="37">
          <cell r="C37" t="str">
            <v>Поступление товара на склад</v>
          </cell>
        </row>
        <row r="38">
          <cell r="C38" t="str">
            <v>Продажа ОС</v>
          </cell>
        </row>
        <row r="39">
          <cell r="C39" t="str">
            <v>Проценты по кредитам к уплате</v>
          </cell>
        </row>
        <row r="40">
          <cell r="C40" t="str">
            <v>Прочая реклама</v>
          </cell>
        </row>
        <row r="41">
          <cell r="C41" t="str">
            <v>Прочие доходы</v>
          </cell>
        </row>
        <row r="42">
          <cell r="C42" t="str">
            <v>Прочие налоги</v>
          </cell>
        </row>
        <row r="43">
          <cell r="C43" t="str">
            <v>Разработка сайта</v>
          </cell>
        </row>
        <row r="44">
          <cell r="C44" t="str">
            <v>Расходы на а\м прочие</v>
          </cell>
        </row>
        <row r="45">
          <cell r="C45" t="str">
            <v>Расходы на ПО</v>
          </cell>
        </row>
        <row r="46">
          <cell r="C46" t="str">
            <v>Расчеты с п\л</v>
          </cell>
        </row>
        <row r="47">
          <cell r="C47" t="str">
            <v>Себестоимость товара</v>
          </cell>
        </row>
        <row r="48">
          <cell r="C48" t="str">
            <v>Страховка а\м</v>
          </cell>
        </row>
        <row r="49">
          <cell r="C49" t="str">
            <v>ТО и ремонт а\м</v>
          </cell>
        </row>
        <row r="50">
          <cell r="C50" t="str">
            <v>Топливо</v>
          </cell>
        </row>
        <row r="51">
          <cell r="C51" t="str">
            <v>Услуги связи</v>
          </cell>
        </row>
        <row r="52">
          <cell r="C52" t="str">
            <v>Уставной капитал</v>
          </cell>
        </row>
        <row r="53">
          <cell r="C53" t="str">
            <v>Финансовые услуги</v>
          </cell>
        </row>
        <row r="54">
          <cell r="C54" t="str">
            <v>ФОТ Взносы АУП</v>
          </cell>
        </row>
        <row r="55">
          <cell r="C55" t="str">
            <v>ФОТ Маркетинг</v>
          </cell>
        </row>
        <row r="56">
          <cell r="C56" t="str">
            <v>ФОТ Оклады АУП</v>
          </cell>
        </row>
        <row r="57">
          <cell r="C57" t="str">
            <v>Юридические услуги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">
          <cell r="A1" t="str">
            <v>Дата</v>
          </cell>
        </row>
      </sheetData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="90" zoomScaleNormal="90" workbookViewId="0">
      <pane ySplit="1" topLeftCell="A2" activePane="bottomLeft" state="frozen"/>
      <selection pane="bottomLeft" activeCell="H11" sqref="H11"/>
    </sheetView>
  </sheetViews>
  <sheetFormatPr defaultRowHeight="15" x14ac:dyDescent="0.25"/>
  <cols>
    <col min="1" max="1" width="11.7109375" style="41" bestFit="1" customWidth="1"/>
    <col min="2" max="2" width="15" style="41" customWidth="1"/>
    <col min="3" max="3" width="12" style="41" bestFit="1" customWidth="1"/>
    <col min="4" max="4" width="5.140625" style="41" customWidth="1"/>
    <col min="5" max="5" width="15.7109375" style="41" bestFit="1" customWidth="1"/>
    <col min="6" max="6" width="5.140625" style="41" customWidth="1"/>
    <col min="7" max="7" width="23" style="45" customWidth="1"/>
    <col min="8" max="8" width="12.140625" style="45" customWidth="1"/>
    <col min="9" max="9" width="18.28515625" style="46" bestFit="1" customWidth="1"/>
    <col min="10" max="10" width="18.28515625" style="45" customWidth="1"/>
    <col min="11" max="259" width="9.140625" style="41"/>
    <col min="260" max="260" width="9.85546875" style="41" bestFit="1" customWidth="1"/>
    <col min="261" max="261" width="11.85546875" style="41" customWidth="1"/>
    <col min="262" max="515" width="9.140625" style="41"/>
    <col min="516" max="516" width="9.85546875" style="41" bestFit="1" customWidth="1"/>
    <col min="517" max="517" width="11.85546875" style="41" customWidth="1"/>
    <col min="518" max="771" width="9.140625" style="41"/>
    <col min="772" max="772" width="9.85546875" style="41" bestFit="1" customWidth="1"/>
    <col min="773" max="773" width="11.85546875" style="41" customWidth="1"/>
    <col min="774" max="1027" width="9.140625" style="41"/>
    <col min="1028" max="1028" width="9.85546875" style="41" bestFit="1" customWidth="1"/>
    <col min="1029" max="1029" width="11.85546875" style="41" customWidth="1"/>
    <col min="1030" max="1283" width="9.140625" style="41"/>
    <col min="1284" max="1284" width="9.85546875" style="41" bestFit="1" customWidth="1"/>
    <col min="1285" max="1285" width="11.85546875" style="41" customWidth="1"/>
    <col min="1286" max="1539" width="9.140625" style="41"/>
    <col min="1540" max="1540" width="9.85546875" style="41" bestFit="1" customWidth="1"/>
    <col min="1541" max="1541" width="11.85546875" style="41" customWidth="1"/>
    <col min="1542" max="1795" width="9.140625" style="41"/>
    <col min="1796" max="1796" width="9.85546875" style="41" bestFit="1" customWidth="1"/>
    <col min="1797" max="1797" width="11.85546875" style="41" customWidth="1"/>
    <col min="1798" max="2051" width="9.140625" style="41"/>
    <col min="2052" max="2052" width="9.85546875" style="41" bestFit="1" customWidth="1"/>
    <col min="2053" max="2053" width="11.85546875" style="41" customWidth="1"/>
    <col min="2054" max="2307" width="9.140625" style="41"/>
    <col min="2308" max="2308" width="9.85546875" style="41" bestFit="1" customWidth="1"/>
    <col min="2309" max="2309" width="11.85546875" style="41" customWidth="1"/>
    <col min="2310" max="2563" width="9.140625" style="41"/>
    <col min="2564" max="2564" width="9.85546875" style="41" bestFit="1" customWidth="1"/>
    <col min="2565" max="2565" width="11.85546875" style="41" customWidth="1"/>
    <col min="2566" max="2819" width="9.140625" style="41"/>
    <col min="2820" max="2820" width="9.85546875" style="41" bestFit="1" customWidth="1"/>
    <col min="2821" max="2821" width="11.85546875" style="41" customWidth="1"/>
    <col min="2822" max="3075" width="9.140625" style="41"/>
    <col min="3076" max="3076" width="9.85546875" style="41" bestFit="1" customWidth="1"/>
    <col min="3077" max="3077" width="11.85546875" style="41" customWidth="1"/>
    <col min="3078" max="3331" width="9.140625" style="41"/>
    <col min="3332" max="3332" width="9.85546875" style="41" bestFit="1" customWidth="1"/>
    <col min="3333" max="3333" width="11.85546875" style="41" customWidth="1"/>
    <col min="3334" max="3587" width="9.140625" style="41"/>
    <col min="3588" max="3588" width="9.85546875" style="41" bestFit="1" customWidth="1"/>
    <col min="3589" max="3589" width="11.85546875" style="41" customWidth="1"/>
    <col min="3590" max="3843" width="9.140625" style="41"/>
    <col min="3844" max="3844" width="9.85546875" style="41" bestFit="1" customWidth="1"/>
    <col min="3845" max="3845" width="11.85546875" style="41" customWidth="1"/>
    <col min="3846" max="4099" width="9.140625" style="41"/>
    <col min="4100" max="4100" width="9.85546875" style="41" bestFit="1" customWidth="1"/>
    <col min="4101" max="4101" width="11.85546875" style="41" customWidth="1"/>
    <col min="4102" max="4355" width="9.140625" style="41"/>
    <col min="4356" max="4356" width="9.85546875" style="41" bestFit="1" customWidth="1"/>
    <col min="4357" max="4357" width="11.85546875" style="41" customWidth="1"/>
    <col min="4358" max="4611" width="9.140625" style="41"/>
    <col min="4612" max="4612" width="9.85546875" style="41" bestFit="1" customWidth="1"/>
    <col min="4613" max="4613" width="11.85546875" style="41" customWidth="1"/>
    <col min="4614" max="4867" width="9.140625" style="41"/>
    <col min="4868" max="4868" width="9.85546875" style="41" bestFit="1" customWidth="1"/>
    <col min="4869" max="4869" width="11.85546875" style="41" customWidth="1"/>
    <col min="4870" max="5123" width="9.140625" style="41"/>
    <col min="5124" max="5124" width="9.85546875" style="41" bestFit="1" customWidth="1"/>
    <col min="5125" max="5125" width="11.85546875" style="41" customWidth="1"/>
    <col min="5126" max="5379" width="9.140625" style="41"/>
    <col min="5380" max="5380" width="9.85546875" style="41" bestFit="1" customWidth="1"/>
    <col min="5381" max="5381" width="11.85546875" style="41" customWidth="1"/>
    <col min="5382" max="5635" width="9.140625" style="41"/>
    <col min="5636" max="5636" width="9.85546875" style="41" bestFit="1" customWidth="1"/>
    <col min="5637" max="5637" width="11.85546875" style="41" customWidth="1"/>
    <col min="5638" max="5891" width="9.140625" style="41"/>
    <col min="5892" max="5892" width="9.85546875" style="41" bestFit="1" customWidth="1"/>
    <col min="5893" max="5893" width="11.85546875" style="41" customWidth="1"/>
    <col min="5894" max="6147" width="9.140625" style="41"/>
    <col min="6148" max="6148" width="9.85546875" style="41" bestFit="1" customWidth="1"/>
    <col min="6149" max="6149" width="11.85546875" style="41" customWidth="1"/>
    <col min="6150" max="6403" width="9.140625" style="41"/>
    <col min="6404" max="6404" width="9.85546875" style="41" bestFit="1" customWidth="1"/>
    <col min="6405" max="6405" width="11.85546875" style="41" customWidth="1"/>
    <col min="6406" max="6659" width="9.140625" style="41"/>
    <col min="6660" max="6660" width="9.85546875" style="41" bestFit="1" customWidth="1"/>
    <col min="6661" max="6661" width="11.85546875" style="41" customWidth="1"/>
    <col min="6662" max="6915" width="9.140625" style="41"/>
    <col min="6916" max="6916" width="9.85546875" style="41" bestFit="1" customWidth="1"/>
    <col min="6917" max="6917" width="11.85546875" style="41" customWidth="1"/>
    <col min="6918" max="7171" width="9.140625" style="41"/>
    <col min="7172" max="7172" width="9.85546875" style="41" bestFit="1" customWidth="1"/>
    <col min="7173" max="7173" width="11.85546875" style="41" customWidth="1"/>
    <col min="7174" max="7427" width="9.140625" style="41"/>
    <col min="7428" max="7428" width="9.85546875" style="41" bestFit="1" customWidth="1"/>
    <col min="7429" max="7429" width="11.85546875" style="41" customWidth="1"/>
    <col min="7430" max="7683" width="9.140625" style="41"/>
    <col min="7684" max="7684" width="9.85546875" style="41" bestFit="1" customWidth="1"/>
    <col min="7685" max="7685" width="11.85546875" style="41" customWidth="1"/>
    <col min="7686" max="7939" width="9.140625" style="41"/>
    <col min="7940" max="7940" width="9.85546875" style="41" bestFit="1" customWidth="1"/>
    <col min="7941" max="7941" width="11.85546875" style="41" customWidth="1"/>
    <col min="7942" max="8195" width="9.140625" style="41"/>
    <col min="8196" max="8196" width="9.85546875" style="41" bestFit="1" customWidth="1"/>
    <col min="8197" max="8197" width="11.85546875" style="41" customWidth="1"/>
    <col min="8198" max="8451" width="9.140625" style="41"/>
    <col min="8452" max="8452" width="9.85546875" style="41" bestFit="1" customWidth="1"/>
    <col min="8453" max="8453" width="11.85546875" style="41" customWidth="1"/>
    <col min="8454" max="8707" width="9.140625" style="41"/>
    <col min="8708" max="8708" width="9.85546875" style="41" bestFit="1" customWidth="1"/>
    <col min="8709" max="8709" width="11.85546875" style="41" customWidth="1"/>
    <col min="8710" max="8963" width="9.140625" style="41"/>
    <col min="8964" max="8964" width="9.85546875" style="41" bestFit="1" customWidth="1"/>
    <col min="8965" max="8965" width="11.85546875" style="41" customWidth="1"/>
    <col min="8966" max="9219" width="9.140625" style="41"/>
    <col min="9220" max="9220" width="9.85546875" style="41" bestFit="1" customWidth="1"/>
    <col min="9221" max="9221" width="11.85546875" style="41" customWidth="1"/>
    <col min="9222" max="9475" width="9.140625" style="41"/>
    <col min="9476" max="9476" width="9.85546875" style="41" bestFit="1" customWidth="1"/>
    <col min="9477" max="9477" width="11.85546875" style="41" customWidth="1"/>
    <col min="9478" max="9731" width="9.140625" style="41"/>
    <col min="9732" max="9732" width="9.85546875" style="41" bestFit="1" customWidth="1"/>
    <col min="9733" max="9733" width="11.85546875" style="41" customWidth="1"/>
    <col min="9734" max="9987" width="9.140625" style="41"/>
    <col min="9988" max="9988" width="9.85546875" style="41" bestFit="1" customWidth="1"/>
    <col min="9989" max="9989" width="11.85546875" style="41" customWidth="1"/>
    <col min="9990" max="10243" width="9.140625" style="41"/>
    <col min="10244" max="10244" width="9.85546875" style="41" bestFit="1" customWidth="1"/>
    <col min="10245" max="10245" width="11.85546875" style="41" customWidth="1"/>
    <col min="10246" max="10499" width="9.140625" style="41"/>
    <col min="10500" max="10500" width="9.85546875" style="41" bestFit="1" customWidth="1"/>
    <col min="10501" max="10501" width="11.85546875" style="41" customWidth="1"/>
    <col min="10502" max="10755" width="9.140625" style="41"/>
    <col min="10756" max="10756" width="9.85546875" style="41" bestFit="1" customWidth="1"/>
    <col min="10757" max="10757" width="11.85546875" style="41" customWidth="1"/>
    <col min="10758" max="11011" width="9.140625" style="41"/>
    <col min="11012" max="11012" width="9.85546875" style="41" bestFit="1" customWidth="1"/>
    <col min="11013" max="11013" width="11.85546875" style="41" customWidth="1"/>
    <col min="11014" max="11267" width="9.140625" style="41"/>
    <col min="11268" max="11268" width="9.85546875" style="41" bestFit="1" customWidth="1"/>
    <col min="11269" max="11269" width="11.85546875" style="41" customWidth="1"/>
    <col min="11270" max="11523" width="9.140625" style="41"/>
    <col min="11524" max="11524" width="9.85546875" style="41" bestFit="1" customWidth="1"/>
    <col min="11525" max="11525" width="11.85546875" style="41" customWidth="1"/>
    <col min="11526" max="11779" width="9.140625" style="41"/>
    <col min="11780" max="11780" width="9.85546875" style="41" bestFit="1" customWidth="1"/>
    <col min="11781" max="11781" width="11.85546875" style="41" customWidth="1"/>
    <col min="11782" max="12035" width="9.140625" style="41"/>
    <col min="12036" max="12036" width="9.85546875" style="41" bestFit="1" customWidth="1"/>
    <col min="12037" max="12037" width="11.85546875" style="41" customWidth="1"/>
    <col min="12038" max="12291" width="9.140625" style="41"/>
    <col min="12292" max="12292" width="9.85546875" style="41" bestFit="1" customWidth="1"/>
    <col min="12293" max="12293" width="11.85546875" style="41" customWidth="1"/>
    <col min="12294" max="12547" width="9.140625" style="41"/>
    <col min="12548" max="12548" width="9.85546875" style="41" bestFit="1" customWidth="1"/>
    <col min="12549" max="12549" width="11.85546875" style="41" customWidth="1"/>
    <col min="12550" max="12803" width="9.140625" style="41"/>
    <col min="12804" max="12804" width="9.85546875" style="41" bestFit="1" customWidth="1"/>
    <col min="12805" max="12805" width="11.85546875" style="41" customWidth="1"/>
    <col min="12806" max="13059" width="9.140625" style="41"/>
    <col min="13060" max="13060" width="9.85546875" style="41" bestFit="1" customWidth="1"/>
    <col min="13061" max="13061" width="11.85546875" style="41" customWidth="1"/>
    <col min="13062" max="13315" width="9.140625" style="41"/>
    <col min="13316" max="13316" width="9.85546875" style="41" bestFit="1" customWidth="1"/>
    <col min="13317" max="13317" width="11.85546875" style="41" customWidth="1"/>
    <col min="13318" max="13571" width="9.140625" style="41"/>
    <col min="13572" max="13572" width="9.85546875" style="41" bestFit="1" customWidth="1"/>
    <col min="13573" max="13573" width="11.85546875" style="41" customWidth="1"/>
    <col min="13574" max="13827" width="9.140625" style="41"/>
    <col min="13828" max="13828" width="9.85546875" style="41" bestFit="1" customWidth="1"/>
    <col min="13829" max="13829" width="11.85546875" style="41" customWidth="1"/>
    <col min="13830" max="14083" width="9.140625" style="41"/>
    <col min="14084" max="14084" width="9.85546875" style="41" bestFit="1" customWidth="1"/>
    <col min="14085" max="14085" width="11.85546875" style="41" customWidth="1"/>
    <col min="14086" max="14339" width="9.140625" style="41"/>
    <col min="14340" max="14340" width="9.85546875" style="41" bestFit="1" customWidth="1"/>
    <col min="14341" max="14341" width="11.85546875" style="41" customWidth="1"/>
    <col min="14342" max="14595" width="9.140625" style="41"/>
    <col min="14596" max="14596" width="9.85546875" style="41" bestFit="1" customWidth="1"/>
    <col min="14597" max="14597" width="11.85546875" style="41" customWidth="1"/>
    <col min="14598" max="14851" width="9.140625" style="41"/>
    <col min="14852" max="14852" width="9.85546875" style="41" bestFit="1" customWidth="1"/>
    <col min="14853" max="14853" width="11.85546875" style="41" customWidth="1"/>
    <col min="14854" max="15107" width="9.140625" style="41"/>
    <col min="15108" max="15108" width="9.85546875" style="41" bestFit="1" customWidth="1"/>
    <col min="15109" max="15109" width="11.85546875" style="41" customWidth="1"/>
    <col min="15110" max="15363" width="9.140625" style="41"/>
    <col min="15364" max="15364" width="9.85546875" style="41" bestFit="1" customWidth="1"/>
    <col min="15365" max="15365" width="11.85546875" style="41" customWidth="1"/>
    <col min="15366" max="15619" width="9.140625" style="41"/>
    <col min="15620" max="15620" width="9.85546875" style="41" bestFit="1" customWidth="1"/>
    <col min="15621" max="15621" width="11.85546875" style="41" customWidth="1"/>
    <col min="15622" max="15875" width="9.140625" style="41"/>
    <col min="15876" max="15876" width="9.85546875" style="41" bestFit="1" customWidth="1"/>
    <col min="15877" max="15877" width="11.85546875" style="41" customWidth="1"/>
    <col min="15878" max="16131" width="9.140625" style="41"/>
    <col min="16132" max="16132" width="9.85546875" style="41" bestFit="1" customWidth="1"/>
    <col min="16133" max="16133" width="11.85546875" style="41" customWidth="1"/>
    <col min="16134" max="16384" width="9.140625" style="41"/>
  </cols>
  <sheetData>
    <row r="1" spans="1:11" s="47" customFormat="1" x14ac:dyDescent="0.2">
      <c r="A1" s="47" t="s">
        <v>43</v>
      </c>
      <c r="B1" s="47" t="s">
        <v>44</v>
      </c>
      <c r="C1" s="47" t="s">
        <v>1</v>
      </c>
      <c r="E1" s="47" t="s">
        <v>53</v>
      </c>
      <c r="G1" s="77" t="s">
        <v>65</v>
      </c>
      <c r="H1" s="79" t="s">
        <v>64</v>
      </c>
      <c r="I1" s="47" t="s">
        <v>54</v>
      </c>
    </row>
    <row r="2" spans="1:11" x14ac:dyDescent="0.25">
      <c r="A2" s="72" t="s">
        <v>45</v>
      </c>
      <c r="B2" s="72" t="s">
        <v>46</v>
      </c>
      <c r="C2" s="72">
        <v>20</v>
      </c>
      <c r="E2" s="40" t="s">
        <v>47</v>
      </c>
      <c r="G2" s="45" t="s">
        <v>52</v>
      </c>
      <c r="H2" s="78" t="s">
        <v>83</v>
      </c>
      <c r="I2" s="70">
        <f ca="1">SUMPRODUCT((B2:B16=E2)*(1-ISERROR(MATCH(A2:A16,Город,0)))*(C2:C16))</f>
        <v>270</v>
      </c>
      <c r="J2" s="71"/>
      <c r="K2" s="45" t="str">
        <f ca="1">_xlfn.FORMULATEXT(I2)</f>
        <v>=СУММПРОИЗВ((B2:B16=E2)*(1-ЕОШИБКА(ПОИСКПОЗ(A2:A16;Город;0)))*(C2:C16))</v>
      </c>
    </row>
    <row r="3" spans="1:11" x14ac:dyDescent="0.25">
      <c r="A3" s="72" t="s">
        <v>48</v>
      </c>
      <c r="B3" s="72" t="s">
        <v>46</v>
      </c>
      <c r="C3" s="72">
        <v>25</v>
      </c>
      <c r="G3" s="45" t="s">
        <v>61</v>
      </c>
      <c r="H3" s="78" t="s">
        <v>83</v>
      </c>
      <c r="I3" s="46">
        <f ca="1">SUMPRODUCT((B2:B16=E2)*(COUNTIF(Город,A2:A16)&gt;0)*(C2:C16))</f>
        <v>270</v>
      </c>
      <c r="K3" s="45" t="str">
        <f t="shared" ref="K3:K7" ca="1" si="0">_xlfn.FORMULATEXT(I3)</f>
        <v>=СУММПРОИЗВ((B2:B16=E2)*(СЧЁТЕСЛИ(Город;A2:A16)&gt;0)*(C2:C16))</v>
      </c>
    </row>
    <row r="4" spans="1:11" x14ac:dyDescent="0.25">
      <c r="A4" s="72" t="s">
        <v>49</v>
      </c>
      <c r="B4" s="72" t="s">
        <v>46</v>
      </c>
      <c r="C4" s="72">
        <v>30</v>
      </c>
      <c r="E4" s="42" t="s">
        <v>50</v>
      </c>
      <c r="G4" s="45" t="s">
        <v>62</v>
      </c>
      <c r="H4" s="78" t="s">
        <v>83</v>
      </c>
      <c r="I4" s="46">
        <f ca="1">SUMPRODUCT((B2:B16=E2)*COUNTIF(Город,A2:A16)*(C2:C16))</f>
        <v>270</v>
      </c>
      <c r="K4" s="45" t="str">
        <f t="shared" ca="1" si="0"/>
        <v>=СУММПРОИЗВ((B2:B16=E2)*СЧЁТЕСЛИ(Город;A2:A16)*(C2:C16))</v>
      </c>
    </row>
    <row r="5" spans="1:11" x14ac:dyDescent="0.25">
      <c r="A5" s="72" t="s">
        <v>48</v>
      </c>
      <c r="B5" s="72" t="s">
        <v>46</v>
      </c>
      <c r="C5" s="72">
        <v>35</v>
      </c>
      <c r="E5" s="43" t="s">
        <v>45</v>
      </c>
      <c r="G5" s="78" t="s">
        <v>63</v>
      </c>
      <c r="H5" s="78">
        <v>3</v>
      </c>
      <c r="I5" s="46">
        <f ca="1">SUMPRODUCT(--(B2:B16=E2),COUNTIF(Город,A2:A16),C2:C16)</f>
        <v>270</v>
      </c>
      <c r="J5" s="45" t="s">
        <v>55</v>
      </c>
      <c r="K5" s="45" t="str">
        <f t="shared" ca="1" si="0"/>
        <v>=СУММПРОИЗВ(--(B2:B16=E2);СЧЁТЕСЛИ(Город;A2:A16);C2:C16)</v>
      </c>
    </row>
    <row r="6" spans="1:11" x14ac:dyDescent="0.25">
      <c r="A6" s="72" t="s">
        <v>45</v>
      </c>
      <c r="B6" s="72" t="s">
        <v>46</v>
      </c>
      <c r="C6" s="72">
        <v>40</v>
      </c>
      <c r="E6" s="44" t="s">
        <v>48</v>
      </c>
      <c r="I6" s="46">
        <f ca="1">SUMPRODUCT(SUMIFS(C2:C16,B2:B16,E2,A2:A16,Город))</f>
        <v>270</v>
      </c>
      <c r="J6" s="45" t="s">
        <v>56</v>
      </c>
      <c r="K6" s="45" t="str">
        <f t="shared" ca="1" si="0"/>
        <v>=СУММПРОИЗВ(СУММЕСЛИМН(C2:C16;B2:B16;E2;A2:A16;Город))</v>
      </c>
    </row>
    <row r="7" spans="1:11" x14ac:dyDescent="0.25">
      <c r="A7" s="72" t="s">
        <v>50</v>
      </c>
      <c r="B7" s="72" t="s">
        <v>46</v>
      </c>
      <c r="C7" s="72">
        <v>45</v>
      </c>
      <c r="I7" s="46">
        <f ca="1">-SUMPRODUCT(-(B2:B16=E2),COUNTIF(Город,A2:A16),C2:C16)</f>
        <v>270</v>
      </c>
      <c r="K7" s="45" t="str">
        <f t="shared" ca="1" si="0"/>
        <v>=-СУММПРОИЗВ(-(B2:B16=E2);СЧЁТЕСЛИ(Город;A2:A16);C2:C16)</v>
      </c>
    </row>
    <row r="8" spans="1:11" x14ac:dyDescent="0.25">
      <c r="A8" s="72" t="s">
        <v>49</v>
      </c>
      <c r="B8" s="72" t="s">
        <v>46</v>
      </c>
      <c r="C8" s="72">
        <v>50</v>
      </c>
    </row>
    <row r="9" spans="1:11" x14ac:dyDescent="0.25">
      <c r="A9" s="74" t="s">
        <v>45</v>
      </c>
      <c r="B9" s="74" t="s">
        <v>47</v>
      </c>
      <c r="C9" s="74">
        <v>55</v>
      </c>
    </row>
    <row r="10" spans="1:11" x14ac:dyDescent="0.25">
      <c r="A10" s="74" t="s">
        <v>48</v>
      </c>
      <c r="B10" s="74" t="s">
        <v>47</v>
      </c>
      <c r="C10" s="74">
        <v>60</v>
      </c>
    </row>
    <row r="11" spans="1:11" x14ac:dyDescent="0.25">
      <c r="A11" s="72" t="s">
        <v>49</v>
      </c>
      <c r="B11" s="72" t="s">
        <v>47</v>
      </c>
      <c r="C11" s="72">
        <v>65</v>
      </c>
    </row>
    <row r="12" spans="1:11" x14ac:dyDescent="0.25">
      <c r="A12" s="72" t="s">
        <v>48</v>
      </c>
      <c r="B12" s="73">
        <v>42797</v>
      </c>
      <c r="C12" s="72">
        <v>70</v>
      </c>
    </row>
    <row r="13" spans="1:11" x14ac:dyDescent="0.25">
      <c r="A13" s="74" t="s">
        <v>45</v>
      </c>
      <c r="B13" s="74" t="s">
        <v>47</v>
      </c>
      <c r="C13" s="74">
        <v>75</v>
      </c>
    </row>
    <row r="14" spans="1:11" x14ac:dyDescent="0.25">
      <c r="A14" s="74" t="s">
        <v>50</v>
      </c>
      <c r="B14" s="74" t="s">
        <v>47</v>
      </c>
      <c r="C14" s="74">
        <v>80</v>
      </c>
    </row>
    <row r="15" spans="1:11" x14ac:dyDescent="0.25">
      <c r="A15" s="72" t="s">
        <v>49</v>
      </c>
      <c r="B15" s="72" t="s">
        <v>47</v>
      </c>
      <c r="C15" s="72">
        <v>85</v>
      </c>
    </row>
    <row r="16" spans="1:11" x14ac:dyDescent="0.25">
      <c r="A16" s="72" t="s">
        <v>51</v>
      </c>
      <c r="B16" s="72" t="s">
        <v>47</v>
      </c>
      <c r="C16" s="72">
        <v>90</v>
      </c>
    </row>
  </sheetData>
  <autoFilter ref="A1:C16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1"/>
  <sheetViews>
    <sheetView zoomScale="85" zoomScaleNormal="85" workbookViewId="0">
      <pane ySplit="2" topLeftCell="A214" activePane="bottomLeft" state="frozen"/>
      <selection pane="bottomLeft" activeCell="D234" sqref="D234"/>
    </sheetView>
  </sheetViews>
  <sheetFormatPr defaultColWidth="8.85546875" defaultRowHeight="14.25" x14ac:dyDescent="0.2"/>
  <cols>
    <col min="1" max="1" width="11.42578125" style="14" customWidth="1"/>
    <col min="2" max="2" width="22.28515625" style="24" customWidth="1"/>
    <col min="3" max="3" width="23.85546875" style="9" customWidth="1"/>
    <col min="4" max="4" width="15.28515625" style="9" customWidth="1"/>
    <col min="5" max="5" width="23.7109375" style="16" bestFit="1" customWidth="1"/>
    <col min="6" max="6" width="10.42578125" style="18" bestFit="1" customWidth="1"/>
    <col min="7" max="7" width="27.85546875" style="9" bestFit="1" customWidth="1"/>
    <col min="8" max="8" width="12.28515625" style="19" bestFit="1" customWidth="1"/>
    <col min="9" max="9" width="16" style="38" bestFit="1" customWidth="1"/>
    <col min="10" max="16384" width="8.85546875" style="6"/>
  </cols>
  <sheetData>
    <row r="1" spans="1:9" ht="1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5" t="s">
        <v>8</v>
      </c>
    </row>
    <row r="2" spans="1:9" s="11" customFormat="1" ht="14.25" customHeight="1" x14ac:dyDescent="0.2">
      <c r="A2" s="7"/>
      <c r="B2" s="8"/>
      <c r="C2" s="9"/>
      <c r="D2" s="10"/>
      <c r="E2" s="10"/>
      <c r="G2" s="9"/>
      <c r="H2" s="12"/>
      <c r="I2" s="13"/>
    </row>
    <row r="3" spans="1:9" ht="14.25" customHeight="1" x14ac:dyDescent="0.2">
      <c r="A3" s="14">
        <v>42060</v>
      </c>
      <c r="B3" s="15">
        <v>-24572</v>
      </c>
      <c r="C3" s="9" t="s">
        <v>16</v>
      </c>
      <c r="D3" s="9" t="s">
        <v>19</v>
      </c>
      <c r="E3" s="16" t="s">
        <v>20</v>
      </c>
      <c r="F3" s="18" t="s">
        <v>10</v>
      </c>
      <c r="G3" s="16" t="s">
        <v>21</v>
      </c>
      <c r="I3" s="20">
        <f t="shared" ref="I3:I5" si="0">ROW()-2</f>
        <v>1</v>
      </c>
    </row>
    <row r="4" spans="1:9" ht="14.25" customHeight="1" x14ac:dyDescent="0.2">
      <c r="A4" s="14">
        <v>42060</v>
      </c>
      <c r="B4" s="15">
        <v>-65143</v>
      </c>
      <c r="C4" s="9" t="s">
        <v>16</v>
      </c>
      <c r="D4" s="9" t="s">
        <v>22</v>
      </c>
      <c r="E4" s="16" t="s">
        <v>20</v>
      </c>
      <c r="F4" s="18" t="s">
        <v>10</v>
      </c>
      <c r="G4" s="16" t="s">
        <v>21</v>
      </c>
      <c r="I4" s="20">
        <f t="shared" si="0"/>
        <v>2</v>
      </c>
    </row>
    <row r="5" spans="1:9" ht="14.25" customHeight="1" x14ac:dyDescent="0.2">
      <c r="A5" s="25">
        <v>42060</v>
      </c>
      <c r="B5" s="26">
        <v>89715</v>
      </c>
      <c r="C5" s="27" t="s">
        <v>23</v>
      </c>
      <c r="D5" s="27" t="s">
        <v>15</v>
      </c>
      <c r="E5" s="27" t="s">
        <v>24</v>
      </c>
      <c r="F5" s="18" t="s">
        <v>10</v>
      </c>
      <c r="G5" s="16" t="s">
        <v>21</v>
      </c>
      <c r="H5" s="19">
        <v>1</v>
      </c>
      <c r="I5" s="20">
        <f t="shared" si="0"/>
        <v>3</v>
      </c>
    </row>
    <row r="6" spans="1:9" ht="14.25" customHeight="1" x14ac:dyDescent="0.2">
      <c r="A6" s="21">
        <v>42065</v>
      </c>
      <c r="B6" s="15">
        <v>-7550</v>
      </c>
      <c r="C6" s="16" t="s">
        <v>9</v>
      </c>
      <c r="D6" s="16" t="s">
        <v>17</v>
      </c>
      <c r="E6" s="16" t="s">
        <v>20</v>
      </c>
      <c r="F6" s="18" t="s">
        <v>10</v>
      </c>
      <c r="G6" s="16" t="s">
        <v>21</v>
      </c>
      <c r="I6" s="20">
        <f t="shared" ref="I6:I10" si="1">ROW()-2</f>
        <v>4</v>
      </c>
    </row>
    <row r="7" spans="1:9" ht="14.25" customHeight="1" x14ac:dyDescent="0.2">
      <c r="A7" s="14">
        <v>42065</v>
      </c>
      <c r="B7" s="15">
        <f>-2150+230</f>
        <v>-1920</v>
      </c>
      <c r="C7" s="9" t="s">
        <v>9</v>
      </c>
      <c r="D7" s="16" t="s">
        <v>17</v>
      </c>
      <c r="E7" s="16" t="s">
        <v>20</v>
      </c>
      <c r="F7" s="18" t="s">
        <v>10</v>
      </c>
      <c r="G7" s="16" t="s">
        <v>21</v>
      </c>
      <c r="I7" s="20">
        <f t="shared" si="1"/>
        <v>5</v>
      </c>
    </row>
    <row r="8" spans="1:9" ht="14.25" customHeight="1" x14ac:dyDescent="0.2">
      <c r="A8" s="14">
        <v>42066</v>
      </c>
      <c r="B8" s="15">
        <v>-16089</v>
      </c>
      <c r="C8" s="9" t="s">
        <v>16</v>
      </c>
      <c r="D8" s="16" t="s">
        <v>25</v>
      </c>
      <c r="E8" s="16" t="s">
        <v>20</v>
      </c>
      <c r="F8" s="17" t="s">
        <v>10</v>
      </c>
      <c r="G8" s="16" t="s">
        <v>21</v>
      </c>
      <c r="I8" s="20">
        <f t="shared" si="1"/>
        <v>6</v>
      </c>
    </row>
    <row r="9" spans="1:9" ht="14.25" customHeight="1" x14ac:dyDescent="0.2">
      <c r="A9" s="25">
        <v>42066</v>
      </c>
      <c r="B9" s="26">
        <v>25559</v>
      </c>
      <c r="C9" s="27" t="s">
        <v>23</v>
      </c>
      <c r="D9" s="27" t="s">
        <v>15</v>
      </c>
      <c r="E9" s="27" t="s">
        <v>24</v>
      </c>
      <c r="F9" s="17" t="s">
        <v>10</v>
      </c>
      <c r="G9" s="16" t="s">
        <v>21</v>
      </c>
      <c r="H9" s="19">
        <v>1</v>
      </c>
      <c r="I9" s="20">
        <f t="shared" si="1"/>
        <v>7</v>
      </c>
    </row>
    <row r="10" spans="1:9" s="23" customFormat="1" ht="14.25" customHeight="1" x14ac:dyDescent="0.2">
      <c r="A10" s="14">
        <v>42094</v>
      </c>
      <c r="B10" s="15">
        <v>-2492</v>
      </c>
      <c r="C10" s="16"/>
      <c r="D10" s="16" t="s">
        <v>15</v>
      </c>
      <c r="E10" s="16" t="s">
        <v>27</v>
      </c>
      <c r="F10" s="18" t="s">
        <v>10</v>
      </c>
      <c r="G10" s="16" t="s">
        <v>21</v>
      </c>
      <c r="H10" s="19"/>
      <c r="I10" s="20">
        <f t="shared" si="1"/>
        <v>8</v>
      </c>
    </row>
    <row r="11" spans="1:9" s="28" customFormat="1" ht="14.25" customHeight="1" x14ac:dyDescent="0.2">
      <c r="A11" s="14">
        <v>42124</v>
      </c>
      <c r="B11" s="15">
        <v>-2492</v>
      </c>
      <c r="C11" s="16"/>
      <c r="D11" s="16" t="s">
        <v>15</v>
      </c>
      <c r="E11" s="16" t="s">
        <v>27</v>
      </c>
      <c r="F11" s="18" t="s">
        <v>10</v>
      </c>
      <c r="G11" s="16" t="s">
        <v>21</v>
      </c>
      <c r="H11" s="19"/>
      <c r="I11" s="20">
        <f t="shared" ref="I11:I15" si="2">ROW()-2</f>
        <v>9</v>
      </c>
    </row>
    <row r="12" spans="1:9" s="28" customFormat="1" ht="14.25" customHeight="1" x14ac:dyDescent="0.2">
      <c r="A12" s="14">
        <v>42124</v>
      </c>
      <c r="B12" s="15">
        <v>-710</v>
      </c>
      <c r="C12" s="16"/>
      <c r="D12" s="16" t="s">
        <v>15</v>
      </c>
      <c r="E12" s="16" t="s">
        <v>27</v>
      </c>
      <c r="F12" s="18" t="s">
        <v>10</v>
      </c>
      <c r="G12" s="16" t="s">
        <v>21</v>
      </c>
      <c r="H12" s="19"/>
      <c r="I12" s="20">
        <f t="shared" si="2"/>
        <v>10</v>
      </c>
    </row>
    <row r="13" spans="1:9" ht="14.25" customHeight="1" x14ac:dyDescent="0.2">
      <c r="A13" s="21">
        <v>42133</v>
      </c>
      <c r="B13" s="15">
        <v>-420000</v>
      </c>
      <c r="C13" s="16" t="s">
        <v>16</v>
      </c>
      <c r="D13" s="16" t="s">
        <v>29</v>
      </c>
      <c r="E13" s="16" t="s">
        <v>20</v>
      </c>
      <c r="F13" s="18" t="s">
        <v>28</v>
      </c>
      <c r="G13" s="16" t="s">
        <v>14</v>
      </c>
      <c r="I13" s="20">
        <f t="shared" si="2"/>
        <v>11</v>
      </c>
    </row>
    <row r="14" spans="1:9" ht="14.25" customHeight="1" x14ac:dyDescent="0.2">
      <c r="A14" s="21">
        <v>42133</v>
      </c>
      <c r="B14" s="15">
        <v>-850</v>
      </c>
      <c r="C14" s="16" t="s">
        <v>16</v>
      </c>
      <c r="D14" s="16" t="s">
        <v>30</v>
      </c>
      <c r="E14" s="16" t="s">
        <v>20</v>
      </c>
      <c r="F14" s="18" t="s">
        <v>28</v>
      </c>
      <c r="G14" s="16" t="s">
        <v>14</v>
      </c>
      <c r="I14" s="20">
        <f t="shared" si="2"/>
        <v>12</v>
      </c>
    </row>
    <row r="15" spans="1:9" ht="14.25" customHeight="1" x14ac:dyDescent="0.2">
      <c r="A15" s="25">
        <v>42133</v>
      </c>
      <c r="B15" s="26">
        <v>420850</v>
      </c>
      <c r="C15" s="27" t="s">
        <v>23</v>
      </c>
      <c r="D15" s="27" t="s">
        <v>15</v>
      </c>
      <c r="E15" s="27" t="s">
        <v>24</v>
      </c>
      <c r="F15" s="18" t="s">
        <v>10</v>
      </c>
      <c r="G15" s="16" t="s">
        <v>14</v>
      </c>
      <c r="H15" s="19">
        <v>1</v>
      </c>
      <c r="I15" s="20">
        <f t="shared" si="2"/>
        <v>13</v>
      </c>
    </row>
    <row r="16" spans="1:9" ht="14.25" customHeight="1" x14ac:dyDescent="0.2">
      <c r="A16" s="14">
        <v>42155</v>
      </c>
      <c r="B16" s="15">
        <v>-2492</v>
      </c>
      <c r="C16" s="16"/>
      <c r="D16" s="16" t="s">
        <v>15</v>
      </c>
      <c r="E16" s="16" t="s">
        <v>27</v>
      </c>
      <c r="F16" s="18" t="s">
        <v>10</v>
      </c>
      <c r="G16" s="16" t="s">
        <v>21</v>
      </c>
      <c r="I16" s="20">
        <f t="shared" ref="I16:I19" si="3">ROW()-2</f>
        <v>14</v>
      </c>
    </row>
    <row r="17" spans="1:9" ht="14.25" customHeight="1" x14ac:dyDescent="0.2">
      <c r="A17" s="14">
        <v>42155</v>
      </c>
      <c r="B17" s="15">
        <v>-710</v>
      </c>
      <c r="C17" s="16"/>
      <c r="D17" s="16" t="s">
        <v>15</v>
      </c>
      <c r="E17" s="16" t="s">
        <v>27</v>
      </c>
      <c r="F17" s="18" t="s">
        <v>10</v>
      </c>
      <c r="G17" s="16" t="s">
        <v>21</v>
      </c>
      <c r="I17" s="20">
        <f t="shared" si="3"/>
        <v>15</v>
      </c>
    </row>
    <row r="18" spans="1:9" ht="14.25" customHeight="1" x14ac:dyDescent="0.2">
      <c r="A18" s="14">
        <v>42166</v>
      </c>
      <c r="B18" s="15">
        <v>-5498</v>
      </c>
      <c r="C18" s="16" t="s">
        <v>16</v>
      </c>
      <c r="D18" s="9" t="s">
        <v>22</v>
      </c>
      <c r="E18" s="16" t="s">
        <v>20</v>
      </c>
      <c r="F18" s="17" t="s">
        <v>10</v>
      </c>
      <c r="G18" s="16" t="s">
        <v>21</v>
      </c>
      <c r="H18" s="12"/>
      <c r="I18" s="20">
        <f t="shared" si="3"/>
        <v>16</v>
      </c>
    </row>
    <row r="19" spans="1:9" ht="14.25" customHeight="1" x14ac:dyDescent="0.2">
      <c r="A19" s="25">
        <v>42166</v>
      </c>
      <c r="B19" s="26">
        <v>5498</v>
      </c>
      <c r="C19" s="27" t="s">
        <v>23</v>
      </c>
      <c r="D19" s="27" t="s">
        <v>15</v>
      </c>
      <c r="E19" s="27" t="s">
        <v>24</v>
      </c>
      <c r="F19" s="18" t="s">
        <v>10</v>
      </c>
      <c r="G19" s="16" t="s">
        <v>21</v>
      </c>
      <c r="H19" s="19">
        <v>1</v>
      </c>
      <c r="I19" s="20">
        <f t="shared" si="3"/>
        <v>17</v>
      </c>
    </row>
    <row r="20" spans="1:9" ht="14.25" customHeight="1" x14ac:dyDescent="0.2">
      <c r="A20" s="21">
        <v>42185</v>
      </c>
      <c r="B20" s="15">
        <v>-11690</v>
      </c>
      <c r="C20" s="16"/>
      <c r="D20" s="16" t="s">
        <v>15</v>
      </c>
      <c r="E20" s="16" t="s">
        <v>27</v>
      </c>
      <c r="F20" s="18" t="s">
        <v>28</v>
      </c>
      <c r="G20" s="16" t="s">
        <v>14</v>
      </c>
      <c r="I20" s="20">
        <f t="shared" ref="I20:I22" si="4">ROW()-2</f>
        <v>18</v>
      </c>
    </row>
    <row r="21" spans="1:9" ht="14.25" customHeight="1" x14ac:dyDescent="0.2">
      <c r="A21" s="21">
        <v>42185</v>
      </c>
      <c r="B21" s="15">
        <v>-2492</v>
      </c>
      <c r="C21" s="16"/>
      <c r="D21" s="16" t="s">
        <v>15</v>
      </c>
      <c r="E21" s="16" t="s">
        <v>27</v>
      </c>
      <c r="F21" s="18" t="s">
        <v>10</v>
      </c>
      <c r="G21" s="9" t="s">
        <v>21</v>
      </c>
      <c r="I21" s="20">
        <f t="shared" si="4"/>
        <v>19</v>
      </c>
    </row>
    <row r="22" spans="1:9" ht="14.25" customHeight="1" x14ac:dyDescent="0.2">
      <c r="A22" s="21">
        <v>42185</v>
      </c>
      <c r="B22" s="15">
        <v>-710</v>
      </c>
      <c r="C22" s="16"/>
      <c r="D22" s="16" t="s">
        <v>15</v>
      </c>
      <c r="E22" s="16" t="s">
        <v>27</v>
      </c>
      <c r="F22" s="18" t="s">
        <v>10</v>
      </c>
      <c r="G22" s="9" t="s">
        <v>21</v>
      </c>
      <c r="I22" s="20">
        <f t="shared" si="4"/>
        <v>20</v>
      </c>
    </row>
    <row r="23" spans="1:9" ht="14.25" customHeight="1" x14ac:dyDescent="0.2">
      <c r="A23" s="21">
        <v>42216</v>
      </c>
      <c r="B23" s="15">
        <v>-11690</v>
      </c>
      <c r="C23" s="16"/>
      <c r="D23" s="16" t="s">
        <v>15</v>
      </c>
      <c r="E23" s="16" t="s">
        <v>27</v>
      </c>
      <c r="F23" s="18" t="s">
        <v>28</v>
      </c>
      <c r="G23" s="16" t="s">
        <v>14</v>
      </c>
      <c r="I23" s="22">
        <f t="shared" ref="I23:I26" si="5">ROW()-2</f>
        <v>21</v>
      </c>
    </row>
    <row r="24" spans="1:9" ht="14.25" customHeight="1" x14ac:dyDescent="0.2">
      <c r="A24" s="21">
        <v>42216</v>
      </c>
      <c r="B24" s="15">
        <v>-2492</v>
      </c>
      <c r="C24" s="16"/>
      <c r="D24" s="16" t="s">
        <v>15</v>
      </c>
      <c r="E24" s="16" t="s">
        <v>27</v>
      </c>
      <c r="F24" s="18" t="s">
        <v>10</v>
      </c>
      <c r="G24" s="9" t="s">
        <v>21</v>
      </c>
      <c r="I24" s="22">
        <f t="shared" si="5"/>
        <v>22</v>
      </c>
    </row>
    <row r="25" spans="1:9" ht="14.25" customHeight="1" x14ac:dyDescent="0.2">
      <c r="A25" s="21">
        <v>42216</v>
      </c>
      <c r="B25" s="15">
        <v>-710</v>
      </c>
      <c r="C25" s="16"/>
      <c r="D25" s="16" t="s">
        <v>15</v>
      </c>
      <c r="E25" s="16" t="s">
        <v>27</v>
      </c>
      <c r="F25" s="18" t="s">
        <v>10</v>
      </c>
      <c r="G25" s="9" t="s">
        <v>21</v>
      </c>
      <c r="I25" s="22">
        <f t="shared" si="5"/>
        <v>23</v>
      </c>
    </row>
    <row r="26" spans="1:9" ht="14.25" customHeight="1" x14ac:dyDescent="0.2">
      <c r="A26" s="21">
        <v>42216</v>
      </c>
      <c r="B26" s="15">
        <v>-153</v>
      </c>
      <c r="C26" s="16"/>
      <c r="D26" s="16" t="s">
        <v>15</v>
      </c>
      <c r="E26" s="16" t="s">
        <v>27</v>
      </c>
      <c r="F26" s="18" t="s">
        <v>10</v>
      </c>
      <c r="G26" s="16" t="s">
        <v>21</v>
      </c>
      <c r="I26" s="22">
        <f t="shared" si="5"/>
        <v>24</v>
      </c>
    </row>
    <row r="27" spans="1:9" ht="14.25" customHeight="1" x14ac:dyDescent="0.2">
      <c r="A27" s="14">
        <v>42247</v>
      </c>
      <c r="B27" s="15">
        <v>-11690</v>
      </c>
      <c r="C27" s="16"/>
      <c r="D27" s="16" t="s">
        <v>15</v>
      </c>
      <c r="E27" s="16" t="s">
        <v>27</v>
      </c>
      <c r="F27" s="18" t="s">
        <v>28</v>
      </c>
      <c r="G27" s="16" t="s">
        <v>14</v>
      </c>
      <c r="I27" s="20">
        <f t="shared" ref="I27:I30" si="6">ROW()-2</f>
        <v>25</v>
      </c>
    </row>
    <row r="28" spans="1:9" ht="14.25" customHeight="1" x14ac:dyDescent="0.2">
      <c r="A28" s="14">
        <v>42247</v>
      </c>
      <c r="B28" s="15">
        <v>-2492</v>
      </c>
      <c r="C28" s="16"/>
      <c r="D28" s="16" t="s">
        <v>15</v>
      </c>
      <c r="E28" s="16" t="s">
        <v>27</v>
      </c>
      <c r="F28" s="18" t="s">
        <v>10</v>
      </c>
      <c r="G28" s="9" t="s">
        <v>21</v>
      </c>
      <c r="I28" s="20">
        <f t="shared" si="6"/>
        <v>26</v>
      </c>
    </row>
    <row r="29" spans="1:9" ht="14.25" customHeight="1" x14ac:dyDescent="0.2">
      <c r="A29" s="14">
        <v>42247</v>
      </c>
      <c r="B29" s="15">
        <v>-710</v>
      </c>
      <c r="C29" s="16"/>
      <c r="D29" s="16" t="s">
        <v>15</v>
      </c>
      <c r="E29" s="16" t="s">
        <v>27</v>
      </c>
      <c r="F29" s="18" t="s">
        <v>10</v>
      </c>
      <c r="G29" s="9" t="s">
        <v>21</v>
      </c>
      <c r="I29" s="20">
        <f t="shared" si="6"/>
        <v>27</v>
      </c>
    </row>
    <row r="30" spans="1:9" ht="14.25" customHeight="1" x14ac:dyDescent="0.2">
      <c r="A30" s="14">
        <v>42247</v>
      </c>
      <c r="B30" s="15">
        <v>-153</v>
      </c>
      <c r="C30" s="16"/>
      <c r="D30" s="16" t="s">
        <v>15</v>
      </c>
      <c r="E30" s="16" t="s">
        <v>27</v>
      </c>
      <c r="F30" s="18" t="s">
        <v>10</v>
      </c>
      <c r="G30" s="16" t="s">
        <v>21</v>
      </c>
      <c r="I30" s="20">
        <f t="shared" si="6"/>
        <v>28</v>
      </c>
    </row>
    <row r="31" spans="1:9" ht="14.25" customHeight="1" x14ac:dyDescent="0.2">
      <c r="A31" s="14">
        <v>42277</v>
      </c>
      <c r="B31" s="15">
        <v>-11690</v>
      </c>
      <c r="C31" s="16"/>
      <c r="D31" s="16" t="s">
        <v>15</v>
      </c>
      <c r="E31" s="16" t="s">
        <v>27</v>
      </c>
      <c r="F31" s="18" t="s">
        <v>28</v>
      </c>
      <c r="G31" s="16" t="s">
        <v>14</v>
      </c>
      <c r="I31" s="20">
        <f t="shared" ref="I31:I34" si="7">ROW()-2</f>
        <v>29</v>
      </c>
    </row>
    <row r="32" spans="1:9" ht="14.25" customHeight="1" x14ac:dyDescent="0.2">
      <c r="A32" s="14">
        <v>42277</v>
      </c>
      <c r="B32" s="15">
        <v>-2492</v>
      </c>
      <c r="C32" s="16"/>
      <c r="D32" s="16" t="s">
        <v>15</v>
      </c>
      <c r="E32" s="16" t="s">
        <v>27</v>
      </c>
      <c r="F32" s="18" t="s">
        <v>10</v>
      </c>
      <c r="G32" s="9" t="s">
        <v>21</v>
      </c>
      <c r="I32" s="20">
        <f t="shared" si="7"/>
        <v>30</v>
      </c>
    </row>
    <row r="33" spans="1:9" ht="14.25" customHeight="1" x14ac:dyDescent="0.2">
      <c r="A33" s="14">
        <v>42277</v>
      </c>
      <c r="B33" s="15">
        <v>-710</v>
      </c>
      <c r="C33" s="16"/>
      <c r="D33" s="16" t="s">
        <v>15</v>
      </c>
      <c r="E33" s="16" t="s">
        <v>27</v>
      </c>
      <c r="F33" s="18" t="s">
        <v>10</v>
      </c>
      <c r="G33" s="9" t="s">
        <v>21</v>
      </c>
      <c r="I33" s="20">
        <f t="shared" si="7"/>
        <v>31</v>
      </c>
    </row>
    <row r="34" spans="1:9" ht="14.25" customHeight="1" x14ac:dyDescent="0.2">
      <c r="A34" s="14">
        <v>42277</v>
      </c>
      <c r="B34" s="15">
        <v>-153</v>
      </c>
      <c r="C34" s="16"/>
      <c r="D34" s="16" t="s">
        <v>15</v>
      </c>
      <c r="E34" s="16" t="s">
        <v>27</v>
      </c>
      <c r="F34" s="18" t="s">
        <v>10</v>
      </c>
      <c r="G34" s="16" t="s">
        <v>21</v>
      </c>
      <c r="I34" s="20">
        <f t="shared" si="7"/>
        <v>32</v>
      </c>
    </row>
    <row r="35" spans="1:9" s="23" customFormat="1" ht="14.25" customHeight="1" x14ac:dyDescent="0.2">
      <c r="A35" s="21">
        <v>42303</v>
      </c>
      <c r="B35" s="15">
        <v>-2850</v>
      </c>
      <c r="C35" s="16" t="s">
        <v>16</v>
      </c>
      <c r="D35" s="16" t="s">
        <v>30</v>
      </c>
      <c r="E35" s="16" t="s">
        <v>20</v>
      </c>
      <c r="F35" s="17" t="s">
        <v>28</v>
      </c>
      <c r="G35" s="16" t="s">
        <v>14</v>
      </c>
      <c r="H35" s="19"/>
      <c r="I35" s="20">
        <f t="shared" ref="I35:I41" si="8">ROW()-2</f>
        <v>33</v>
      </c>
    </row>
    <row r="36" spans="1:9" s="23" customFormat="1" ht="14.25" customHeight="1" x14ac:dyDescent="0.2">
      <c r="A36" s="21">
        <v>42304</v>
      </c>
      <c r="B36" s="15">
        <v>-1080000</v>
      </c>
      <c r="C36" s="16" t="s">
        <v>16</v>
      </c>
      <c r="D36" s="16" t="s">
        <v>31</v>
      </c>
      <c r="E36" s="16" t="s">
        <v>20</v>
      </c>
      <c r="F36" s="17" t="s">
        <v>28</v>
      </c>
      <c r="G36" s="16" t="s">
        <v>14</v>
      </c>
      <c r="H36" s="19"/>
      <c r="I36" s="20">
        <f t="shared" si="8"/>
        <v>34</v>
      </c>
    </row>
    <row r="37" spans="1:9" s="23" customFormat="1" ht="14.25" customHeight="1" x14ac:dyDescent="0.2">
      <c r="A37" s="25">
        <v>42306</v>
      </c>
      <c r="B37" s="26">
        <v>1082850</v>
      </c>
      <c r="C37" s="27" t="s">
        <v>23</v>
      </c>
      <c r="D37" s="27" t="s">
        <v>15</v>
      </c>
      <c r="E37" s="27" t="s">
        <v>24</v>
      </c>
      <c r="F37" s="18" t="s">
        <v>10</v>
      </c>
      <c r="G37" s="16" t="s">
        <v>14</v>
      </c>
      <c r="H37" s="19">
        <v>1</v>
      </c>
      <c r="I37" s="20">
        <f t="shared" si="8"/>
        <v>35</v>
      </c>
    </row>
    <row r="38" spans="1:9" ht="14.25" customHeight="1" x14ac:dyDescent="0.2">
      <c r="A38" s="14">
        <v>42308</v>
      </c>
      <c r="B38" s="15">
        <v>-11690</v>
      </c>
      <c r="C38" s="16"/>
      <c r="D38" s="16" t="s">
        <v>15</v>
      </c>
      <c r="E38" s="16" t="s">
        <v>27</v>
      </c>
      <c r="F38" s="18" t="s">
        <v>28</v>
      </c>
      <c r="G38" s="16" t="s">
        <v>14</v>
      </c>
      <c r="I38" s="20">
        <f t="shared" si="8"/>
        <v>36</v>
      </c>
    </row>
    <row r="39" spans="1:9" ht="14.25" customHeight="1" x14ac:dyDescent="0.2">
      <c r="A39" s="14">
        <v>42308</v>
      </c>
      <c r="B39" s="15">
        <v>-30080</v>
      </c>
      <c r="C39" s="16"/>
      <c r="D39" s="16" t="s">
        <v>15</v>
      </c>
      <c r="E39" s="16" t="s">
        <v>27</v>
      </c>
      <c r="F39" s="18" t="s">
        <v>28</v>
      </c>
      <c r="G39" s="9" t="s">
        <v>14</v>
      </c>
      <c r="H39" s="12"/>
      <c r="I39" s="20">
        <f t="shared" si="8"/>
        <v>37</v>
      </c>
    </row>
    <row r="40" spans="1:9" ht="14.25" customHeight="1" x14ac:dyDescent="0.2">
      <c r="A40" s="14">
        <v>42308</v>
      </c>
      <c r="B40" s="15">
        <v>-2492</v>
      </c>
      <c r="C40" s="16"/>
      <c r="D40" s="16" t="s">
        <v>15</v>
      </c>
      <c r="E40" s="16" t="s">
        <v>27</v>
      </c>
      <c r="F40" s="18" t="s">
        <v>10</v>
      </c>
      <c r="G40" s="9" t="s">
        <v>21</v>
      </c>
      <c r="I40" s="20">
        <f t="shared" si="8"/>
        <v>38</v>
      </c>
    </row>
    <row r="41" spans="1:9" ht="14.25" customHeight="1" x14ac:dyDescent="0.2">
      <c r="A41" s="14">
        <v>42308</v>
      </c>
      <c r="B41" s="15">
        <v>-710</v>
      </c>
      <c r="C41" s="16"/>
      <c r="D41" s="16" t="s">
        <v>15</v>
      </c>
      <c r="E41" s="16" t="s">
        <v>27</v>
      </c>
      <c r="F41" s="18" t="s">
        <v>10</v>
      </c>
      <c r="G41" s="9" t="s">
        <v>21</v>
      </c>
      <c r="I41" s="20">
        <f t="shared" si="8"/>
        <v>39</v>
      </c>
    </row>
    <row r="42" spans="1:9" ht="14.25" customHeight="1" x14ac:dyDescent="0.2">
      <c r="A42" s="14">
        <v>42308</v>
      </c>
      <c r="B42" s="15">
        <v>-153</v>
      </c>
      <c r="C42" s="16"/>
      <c r="D42" s="16" t="s">
        <v>15</v>
      </c>
      <c r="E42" s="16" t="s">
        <v>27</v>
      </c>
      <c r="F42" s="18" t="s">
        <v>10</v>
      </c>
      <c r="G42" s="16" t="s">
        <v>21</v>
      </c>
      <c r="I42" s="20">
        <f t="shared" ref="I42" si="9">ROW()-2</f>
        <v>40</v>
      </c>
    </row>
    <row r="43" spans="1:9" s="23" customFormat="1" ht="14.25" customHeight="1" x14ac:dyDescent="0.2">
      <c r="A43" s="21">
        <v>42338</v>
      </c>
      <c r="B43" s="15">
        <v>-11690</v>
      </c>
      <c r="C43" s="16"/>
      <c r="D43" s="16" t="s">
        <v>15</v>
      </c>
      <c r="E43" s="16" t="s">
        <v>27</v>
      </c>
      <c r="F43" s="18" t="s">
        <v>28</v>
      </c>
      <c r="G43" s="16" t="s">
        <v>14</v>
      </c>
      <c r="H43" s="19"/>
      <c r="I43" s="22">
        <f t="shared" ref="I43:I47" si="10">ROW()-2</f>
        <v>41</v>
      </c>
    </row>
    <row r="44" spans="1:9" s="23" customFormat="1" ht="14.25" customHeight="1" x14ac:dyDescent="0.2">
      <c r="A44" s="21">
        <v>42338</v>
      </c>
      <c r="B44" s="15">
        <v>-30080</v>
      </c>
      <c r="C44" s="16"/>
      <c r="D44" s="16" t="s">
        <v>15</v>
      </c>
      <c r="E44" s="16" t="s">
        <v>27</v>
      </c>
      <c r="F44" s="18" t="s">
        <v>28</v>
      </c>
      <c r="G44" s="9" t="s">
        <v>14</v>
      </c>
      <c r="H44" s="12"/>
      <c r="I44" s="22">
        <f t="shared" si="10"/>
        <v>42</v>
      </c>
    </row>
    <row r="45" spans="1:9" s="23" customFormat="1" ht="14.25" customHeight="1" x14ac:dyDescent="0.2">
      <c r="A45" s="21">
        <v>42338</v>
      </c>
      <c r="B45" s="15">
        <v>-2492</v>
      </c>
      <c r="C45" s="16"/>
      <c r="D45" s="16" t="s">
        <v>15</v>
      </c>
      <c r="E45" s="16" t="s">
        <v>27</v>
      </c>
      <c r="F45" s="18" t="s">
        <v>10</v>
      </c>
      <c r="G45" s="9" t="s">
        <v>21</v>
      </c>
      <c r="H45" s="19"/>
      <c r="I45" s="22">
        <f t="shared" si="10"/>
        <v>43</v>
      </c>
    </row>
    <row r="46" spans="1:9" s="23" customFormat="1" ht="14.25" customHeight="1" x14ac:dyDescent="0.2">
      <c r="A46" s="21">
        <v>42338</v>
      </c>
      <c r="B46" s="15">
        <v>-710</v>
      </c>
      <c r="C46" s="16"/>
      <c r="D46" s="16" t="s">
        <v>15</v>
      </c>
      <c r="E46" s="16" t="s">
        <v>27</v>
      </c>
      <c r="F46" s="18" t="s">
        <v>10</v>
      </c>
      <c r="G46" s="9" t="s">
        <v>21</v>
      </c>
      <c r="H46" s="19"/>
      <c r="I46" s="22">
        <f t="shared" si="10"/>
        <v>44</v>
      </c>
    </row>
    <row r="47" spans="1:9" s="23" customFormat="1" ht="14.25" customHeight="1" x14ac:dyDescent="0.2">
      <c r="A47" s="21">
        <v>42338</v>
      </c>
      <c r="B47" s="15">
        <v>-153</v>
      </c>
      <c r="C47" s="16"/>
      <c r="D47" s="16" t="s">
        <v>15</v>
      </c>
      <c r="E47" s="16" t="s">
        <v>27</v>
      </c>
      <c r="F47" s="18" t="s">
        <v>10</v>
      </c>
      <c r="G47" s="16" t="s">
        <v>21</v>
      </c>
      <c r="H47" s="19"/>
      <c r="I47" s="22">
        <f t="shared" si="10"/>
        <v>45</v>
      </c>
    </row>
    <row r="48" spans="1:9" s="23" customFormat="1" ht="14.25" customHeight="1" x14ac:dyDescent="0.2">
      <c r="A48" s="21">
        <v>42351</v>
      </c>
      <c r="B48" s="15">
        <v>-80000</v>
      </c>
      <c r="C48" s="16" t="s">
        <v>9</v>
      </c>
      <c r="D48" s="16" t="s">
        <v>32</v>
      </c>
      <c r="E48" s="16" t="s">
        <v>33</v>
      </c>
      <c r="F48" s="18" t="s">
        <v>12</v>
      </c>
      <c r="G48" s="16" t="s">
        <v>18</v>
      </c>
      <c r="H48" s="19"/>
      <c r="I48" s="20">
        <f t="shared" ref="I48" si="11">ROW()-2</f>
        <v>46</v>
      </c>
    </row>
    <row r="49" spans="1:9" s="23" customFormat="1" ht="14.25" customHeight="1" x14ac:dyDescent="0.2">
      <c r="A49" s="21">
        <v>42369</v>
      </c>
      <c r="B49" s="15">
        <v>-11690</v>
      </c>
      <c r="C49" s="16"/>
      <c r="D49" s="16" t="s">
        <v>15</v>
      </c>
      <c r="E49" s="16" t="s">
        <v>27</v>
      </c>
      <c r="F49" s="18" t="s">
        <v>28</v>
      </c>
      <c r="G49" s="16" t="s">
        <v>14</v>
      </c>
      <c r="H49" s="19"/>
      <c r="I49" s="22">
        <f t="shared" ref="I49:I53" si="12">ROW()-2</f>
        <v>47</v>
      </c>
    </row>
    <row r="50" spans="1:9" s="23" customFormat="1" ht="14.25" customHeight="1" x14ac:dyDescent="0.2">
      <c r="A50" s="21">
        <v>42369</v>
      </c>
      <c r="B50" s="15">
        <v>-30080</v>
      </c>
      <c r="C50" s="16"/>
      <c r="D50" s="16" t="s">
        <v>15</v>
      </c>
      <c r="E50" s="16" t="s">
        <v>27</v>
      </c>
      <c r="F50" s="18" t="s">
        <v>28</v>
      </c>
      <c r="G50" s="9" t="s">
        <v>14</v>
      </c>
      <c r="H50" s="12"/>
      <c r="I50" s="22">
        <f t="shared" si="12"/>
        <v>48</v>
      </c>
    </row>
    <row r="51" spans="1:9" s="23" customFormat="1" ht="14.25" customHeight="1" x14ac:dyDescent="0.2">
      <c r="A51" s="21">
        <v>42369</v>
      </c>
      <c r="B51" s="15">
        <v>-2492</v>
      </c>
      <c r="C51" s="16"/>
      <c r="D51" s="16" t="s">
        <v>15</v>
      </c>
      <c r="E51" s="16" t="s">
        <v>27</v>
      </c>
      <c r="F51" s="18" t="s">
        <v>10</v>
      </c>
      <c r="G51" s="9" t="s">
        <v>21</v>
      </c>
      <c r="H51" s="19"/>
      <c r="I51" s="20">
        <f t="shared" si="12"/>
        <v>49</v>
      </c>
    </row>
    <row r="52" spans="1:9" s="23" customFormat="1" ht="14.25" customHeight="1" x14ac:dyDescent="0.2">
      <c r="A52" s="21">
        <v>42369</v>
      </c>
      <c r="B52" s="15">
        <v>-710</v>
      </c>
      <c r="C52" s="16"/>
      <c r="D52" s="16" t="s">
        <v>15</v>
      </c>
      <c r="E52" s="16" t="s">
        <v>27</v>
      </c>
      <c r="F52" s="18" t="s">
        <v>10</v>
      </c>
      <c r="G52" s="9" t="s">
        <v>21</v>
      </c>
      <c r="H52" s="19"/>
      <c r="I52" s="20">
        <f t="shared" si="12"/>
        <v>50</v>
      </c>
    </row>
    <row r="53" spans="1:9" s="23" customFormat="1" ht="14.25" customHeight="1" x14ac:dyDescent="0.2">
      <c r="A53" s="21">
        <v>42369</v>
      </c>
      <c r="B53" s="15">
        <v>-153</v>
      </c>
      <c r="C53" s="16"/>
      <c r="D53" s="16" t="s">
        <v>15</v>
      </c>
      <c r="E53" s="16" t="s">
        <v>27</v>
      </c>
      <c r="F53" s="18" t="s">
        <v>10</v>
      </c>
      <c r="G53" s="16" t="s">
        <v>21</v>
      </c>
      <c r="H53" s="19"/>
      <c r="I53" s="20">
        <f t="shared" si="12"/>
        <v>51</v>
      </c>
    </row>
    <row r="54" spans="1:9" s="23" customFormat="1" ht="14.25" customHeight="1" x14ac:dyDescent="0.2">
      <c r="A54" s="21">
        <v>42400</v>
      </c>
      <c r="B54" s="15">
        <v>-11690</v>
      </c>
      <c r="C54" s="16"/>
      <c r="D54" s="16" t="s">
        <v>15</v>
      </c>
      <c r="E54" s="16" t="s">
        <v>27</v>
      </c>
      <c r="F54" s="18" t="s">
        <v>28</v>
      </c>
      <c r="G54" s="16" t="s">
        <v>14</v>
      </c>
      <c r="H54" s="19"/>
      <c r="I54" s="20">
        <f t="shared" ref="I54:I58" si="13">ROW()-2</f>
        <v>52</v>
      </c>
    </row>
    <row r="55" spans="1:9" s="23" customFormat="1" ht="14.25" customHeight="1" x14ac:dyDescent="0.2">
      <c r="A55" s="21">
        <v>42400</v>
      </c>
      <c r="B55" s="15">
        <v>-30080</v>
      </c>
      <c r="C55" s="16"/>
      <c r="D55" s="16" t="s">
        <v>15</v>
      </c>
      <c r="E55" s="16" t="s">
        <v>27</v>
      </c>
      <c r="F55" s="18" t="s">
        <v>28</v>
      </c>
      <c r="G55" s="9" t="s">
        <v>14</v>
      </c>
      <c r="H55" s="12"/>
      <c r="I55" s="20">
        <f t="shared" si="13"/>
        <v>53</v>
      </c>
    </row>
    <row r="56" spans="1:9" s="23" customFormat="1" ht="14.25" customHeight="1" x14ac:dyDescent="0.2">
      <c r="A56" s="21">
        <v>42400</v>
      </c>
      <c r="B56" s="15">
        <v>-2492</v>
      </c>
      <c r="C56" s="16"/>
      <c r="D56" s="16" t="s">
        <v>15</v>
      </c>
      <c r="E56" s="16" t="s">
        <v>27</v>
      </c>
      <c r="F56" s="18" t="s">
        <v>10</v>
      </c>
      <c r="G56" s="9" t="s">
        <v>21</v>
      </c>
      <c r="H56" s="19"/>
      <c r="I56" s="20">
        <f t="shared" si="13"/>
        <v>54</v>
      </c>
    </row>
    <row r="57" spans="1:9" s="23" customFormat="1" ht="14.25" customHeight="1" x14ac:dyDescent="0.2">
      <c r="A57" s="21">
        <v>42400</v>
      </c>
      <c r="B57" s="15">
        <v>-710</v>
      </c>
      <c r="C57" s="16"/>
      <c r="D57" s="16" t="s">
        <v>15</v>
      </c>
      <c r="E57" s="16" t="s">
        <v>27</v>
      </c>
      <c r="F57" s="18" t="s">
        <v>10</v>
      </c>
      <c r="G57" s="9" t="s">
        <v>21</v>
      </c>
      <c r="H57" s="19"/>
      <c r="I57" s="20">
        <f t="shared" si="13"/>
        <v>55</v>
      </c>
    </row>
    <row r="58" spans="1:9" s="23" customFormat="1" ht="14.25" customHeight="1" x14ac:dyDescent="0.2">
      <c r="A58" s="21">
        <v>42400</v>
      </c>
      <c r="B58" s="15">
        <v>-153</v>
      </c>
      <c r="C58" s="16"/>
      <c r="D58" s="16" t="s">
        <v>15</v>
      </c>
      <c r="E58" s="16" t="s">
        <v>27</v>
      </c>
      <c r="F58" s="18" t="s">
        <v>10</v>
      </c>
      <c r="G58" s="16" t="s">
        <v>21</v>
      </c>
      <c r="H58" s="19"/>
      <c r="I58" s="20">
        <f t="shared" si="13"/>
        <v>56</v>
      </c>
    </row>
    <row r="59" spans="1:9" s="23" customFormat="1" ht="14.25" customHeight="1" x14ac:dyDescent="0.2">
      <c r="A59" s="21">
        <v>42425</v>
      </c>
      <c r="B59" s="15">
        <v>-2700</v>
      </c>
      <c r="C59" s="16" t="s">
        <v>13</v>
      </c>
      <c r="D59" s="16" t="s">
        <v>34</v>
      </c>
      <c r="E59" s="16" t="s">
        <v>33</v>
      </c>
      <c r="F59" s="18" t="s">
        <v>10</v>
      </c>
      <c r="G59" s="16" t="s">
        <v>35</v>
      </c>
      <c r="H59" s="19"/>
      <c r="I59" s="22">
        <f t="shared" ref="I59:I61" si="14">ROW()-2</f>
        <v>57</v>
      </c>
    </row>
    <row r="60" spans="1:9" s="23" customFormat="1" ht="14.25" customHeight="1" x14ac:dyDescent="0.2">
      <c r="A60" s="21">
        <v>42425</v>
      </c>
      <c r="B60" s="15">
        <v>-11500</v>
      </c>
      <c r="C60" s="16" t="s">
        <v>13</v>
      </c>
      <c r="D60" s="16" t="s">
        <v>34</v>
      </c>
      <c r="E60" s="16" t="s">
        <v>33</v>
      </c>
      <c r="F60" s="18" t="s">
        <v>10</v>
      </c>
      <c r="G60" s="16" t="s">
        <v>35</v>
      </c>
      <c r="H60" s="19"/>
      <c r="I60" s="22">
        <f t="shared" si="14"/>
        <v>58</v>
      </c>
    </row>
    <row r="61" spans="1:9" s="23" customFormat="1" ht="14.25" customHeight="1" x14ac:dyDescent="0.2">
      <c r="A61" s="21">
        <v>42401</v>
      </c>
      <c r="B61" s="15">
        <v>-80000</v>
      </c>
      <c r="C61" s="16" t="s">
        <v>9</v>
      </c>
      <c r="D61" s="16" t="s">
        <v>32</v>
      </c>
      <c r="E61" s="16" t="s">
        <v>33</v>
      </c>
      <c r="F61" s="18" t="s">
        <v>12</v>
      </c>
      <c r="G61" s="16" t="s">
        <v>18</v>
      </c>
      <c r="H61" s="19"/>
      <c r="I61" s="20">
        <f t="shared" si="14"/>
        <v>59</v>
      </c>
    </row>
    <row r="62" spans="1:9" s="23" customFormat="1" ht="14.25" customHeight="1" x14ac:dyDescent="0.2">
      <c r="A62" s="21">
        <v>42429</v>
      </c>
      <c r="B62" s="15">
        <v>-11690</v>
      </c>
      <c r="C62" s="16"/>
      <c r="D62" s="16" t="s">
        <v>15</v>
      </c>
      <c r="E62" s="16" t="s">
        <v>27</v>
      </c>
      <c r="F62" s="18" t="s">
        <v>28</v>
      </c>
      <c r="G62" s="16" t="s">
        <v>14</v>
      </c>
      <c r="H62" s="19"/>
      <c r="I62" s="20">
        <f t="shared" ref="I62:I66" si="15">ROW()-2</f>
        <v>60</v>
      </c>
    </row>
    <row r="63" spans="1:9" s="23" customFormat="1" ht="14.25" customHeight="1" x14ac:dyDescent="0.2">
      <c r="A63" s="21">
        <v>42429</v>
      </c>
      <c r="B63" s="15">
        <v>-30080</v>
      </c>
      <c r="C63" s="16"/>
      <c r="D63" s="16" t="s">
        <v>15</v>
      </c>
      <c r="E63" s="16" t="s">
        <v>27</v>
      </c>
      <c r="F63" s="18" t="s">
        <v>28</v>
      </c>
      <c r="G63" s="9" t="s">
        <v>14</v>
      </c>
      <c r="H63" s="12"/>
      <c r="I63" s="20">
        <f t="shared" si="15"/>
        <v>61</v>
      </c>
    </row>
    <row r="64" spans="1:9" s="23" customFormat="1" ht="14.25" customHeight="1" x14ac:dyDescent="0.2">
      <c r="A64" s="21">
        <v>42429</v>
      </c>
      <c r="B64" s="15">
        <v>-2492</v>
      </c>
      <c r="C64" s="16"/>
      <c r="D64" s="16" t="s">
        <v>15</v>
      </c>
      <c r="E64" s="16" t="s">
        <v>27</v>
      </c>
      <c r="F64" s="18" t="s">
        <v>10</v>
      </c>
      <c r="G64" s="9" t="s">
        <v>21</v>
      </c>
      <c r="H64" s="19"/>
      <c r="I64" s="20">
        <f t="shared" si="15"/>
        <v>62</v>
      </c>
    </row>
    <row r="65" spans="1:9" s="23" customFormat="1" ht="14.25" customHeight="1" x14ac:dyDescent="0.2">
      <c r="A65" s="21">
        <v>42429</v>
      </c>
      <c r="B65" s="15">
        <v>-710</v>
      </c>
      <c r="C65" s="16"/>
      <c r="D65" s="16" t="s">
        <v>15</v>
      </c>
      <c r="E65" s="16" t="s">
        <v>27</v>
      </c>
      <c r="F65" s="18" t="s">
        <v>10</v>
      </c>
      <c r="G65" s="9" t="s">
        <v>21</v>
      </c>
      <c r="H65" s="19"/>
      <c r="I65" s="20">
        <f t="shared" si="15"/>
        <v>63</v>
      </c>
    </row>
    <row r="66" spans="1:9" s="23" customFormat="1" ht="14.25" customHeight="1" x14ac:dyDescent="0.2">
      <c r="A66" s="21">
        <v>42429</v>
      </c>
      <c r="B66" s="15">
        <v>-153</v>
      </c>
      <c r="C66" s="16"/>
      <c r="D66" s="16" t="s">
        <v>15</v>
      </c>
      <c r="E66" s="16" t="s">
        <v>27</v>
      </c>
      <c r="F66" s="18" t="s">
        <v>10</v>
      </c>
      <c r="G66" s="16" t="s">
        <v>21</v>
      </c>
      <c r="H66" s="19"/>
      <c r="I66" s="20">
        <f t="shared" si="15"/>
        <v>64</v>
      </c>
    </row>
    <row r="67" spans="1:9" s="23" customFormat="1" ht="14.25" customHeight="1" x14ac:dyDescent="0.2">
      <c r="A67" s="21">
        <v>42446</v>
      </c>
      <c r="B67" s="15">
        <v>-20000</v>
      </c>
      <c r="C67" s="16" t="s">
        <v>9</v>
      </c>
      <c r="D67" s="16" t="s">
        <v>36</v>
      </c>
      <c r="E67" s="16" t="s">
        <v>33</v>
      </c>
      <c r="F67" s="18" t="s">
        <v>10</v>
      </c>
      <c r="G67" s="16" t="s">
        <v>35</v>
      </c>
      <c r="H67" s="12"/>
      <c r="I67" s="20">
        <f t="shared" ref="I67" si="16">ROW()-2</f>
        <v>65</v>
      </c>
    </row>
    <row r="68" spans="1:9" s="23" customFormat="1" ht="14.25" customHeight="1" x14ac:dyDescent="0.2">
      <c r="A68" s="21">
        <v>42460</v>
      </c>
      <c r="B68" s="15">
        <v>-11690</v>
      </c>
      <c r="C68" s="16"/>
      <c r="D68" s="16" t="s">
        <v>15</v>
      </c>
      <c r="E68" s="16" t="s">
        <v>27</v>
      </c>
      <c r="F68" s="18" t="s">
        <v>28</v>
      </c>
      <c r="G68" s="16" t="s">
        <v>14</v>
      </c>
      <c r="H68" s="19"/>
      <c r="I68" s="20">
        <f t="shared" ref="I68:I72" si="17">ROW()-2</f>
        <v>66</v>
      </c>
    </row>
    <row r="69" spans="1:9" s="23" customFormat="1" ht="14.25" customHeight="1" x14ac:dyDescent="0.2">
      <c r="A69" s="21">
        <v>42460</v>
      </c>
      <c r="B69" s="15">
        <v>-30080</v>
      </c>
      <c r="C69" s="16"/>
      <c r="D69" s="16" t="s">
        <v>15</v>
      </c>
      <c r="E69" s="16" t="s">
        <v>27</v>
      </c>
      <c r="F69" s="18" t="s">
        <v>28</v>
      </c>
      <c r="G69" s="16" t="s">
        <v>14</v>
      </c>
      <c r="H69" s="19"/>
      <c r="I69" s="20">
        <f t="shared" si="17"/>
        <v>67</v>
      </c>
    </row>
    <row r="70" spans="1:9" s="23" customFormat="1" ht="14.25" customHeight="1" x14ac:dyDescent="0.2">
      <c r="A70" s="21">
        <v>42460</v>
      </c>
      <c r="B70" s="15">
        <v>-2492</v>
      </c>
      <c r="C70" s="16"/>
      <c r="D70" s="16" t="s">
        <v>15</v>
      </c>
      <c r="E70" s="16" t="s">
        <v>27</v>
      </c>
      <c r="F70" s="18" t="s">
        <v>10</v>
      </c>
      <c r="G70" s="16" t="s">
        <v>21</v>
      </c>
      <c r="H70" s="19"/>
      <c r="I70" s="20">
        <f t="shared" si="17"/>
        <v>68</v>
      </c>
    </row>
    <row r="71" spans="1:9" s="23" customFormat="1" ht="14.25" customHeight="1" x14ac:dyDescent="0.2">
      <c r="A71" s="21">
        <v>42460</v>
      </c>
      <c r="B71" s="15">
        <v>-710</v>
      </c>
      <c r="C71" s="16"/>
      <c r="D71" s="16" t="s">
        <v>15</v>
      </c>
      <c r="E71" s="16" t="s">
        <v>27</v>
      </c>
      <c r="F71" s="18" t="s">
        <v>10</v>
      </c>
      <c r="G71" s="16" t="s">
        <v>21</v>
      </c>
      <c r="H71" s="19"/>
      <c r="I71" s="20">
        <f t="shared" si="17"/>
        <v>69</v>
      </c>
    </row>
    <row r="72" spans="1:9" s="23" customFormat="1" ht="14.25" customHeight="1" x14ac:dyDescent="0.2">
      <c r="A72" s="21">
        <v>42460</v>
      </c>
      <c r="B72" s="15">
        <v>-153</v>
      </c>
      <c r="C72" s="16"/>
      <c r="D72" s="16" t="s">
        <v>15</v>
      </c>
      <c r="E72" s="16" t="s">
        <v>27</v>
      </c>
      <c r="F72" s="18" t="s">
        <v>10</v>
      </c>
      <c r="G72" s="16" t="s">
        <v>21</v>
      </c>
      <c r="H72" s="19"/>
      <c r="I72" s="20">
        <f t="shared" si="17"/>
        <v>70</v>
      </c>
    </row>
    <row r="73" spans="1:9" ht="14.25" customHeight="1" x14ac:dyDescent="0.2">
      <c r="A73" s="21">
        <v>42490</v>
      </c>
      <c r="B73" s="15">
        <v>-11690</v>
      </c>
      <c r="C73" s="16"/>
      <c r="D73" s="16" t="s">
        <v>15</v>
      </c>
      <c r="E73" s="16" t="s">
        <v>27</v>
      </c>
      <c r="F73" s="18" t="s">
        <v>28</v>
      </c>
      <c r="G73" s="16" t="s">
        <v>14</v>
      </c>
      <c r="I73" s="20">
        <f t="shared" ref="I73:I77" si="18">ROW()-2</f>
        <v>71</v>
      </c>
    </row>
    <row r="74" spans="1:9" ht="14.25" customHeight="1" x14ac:dyDescent="0.2">
      <c r="A74" s="21">
        <v>42490</v>
      </c>
      <c r="B74" s="15">
        <v>-30080</v>
      </c>
      <c r="C74" s="16"/>
      <c r="D74" s="16" t="s">
        <v>15</v>
      </c>
      <c r="E74" s="16" t="s">
        <v>27</v>
      </c>
      <c r="F74" s="18" t="s">
        <v>28</v>
      </c>
      <c r="G74" s="16" t="s">
        <v>14</v>
      </c>
      <c r="I74" s="20">
        <f t="shared" si="18"/>
        <v>72</v>
      </c>
    </row>
    <row r="75" spans="1:9" ht="14.25" customHeight="1" x14ac:dyDescent="0.2">
      <c r="A75" s="21">
        <v>42490</v>
      </c>
      <c r="B75" s="15">
        <v>-2492</v>
      </c>
      <c r="C75" s="16"/>
      <c r="D75" s="16" t="s">
        <v>15</v>
      </c>
      <c r="E75" s="16" t="s">
        <v>27</v>
      </c>
      <c r="F75" s="18" t="s">
        <v>10</v>
      </c>
      <c r="G75" s="16" t="s">
        <v>21</v>
      </c>
      <c r="I75" s="20">
        <f t="shared" si="18"/>
        <v>73</v>
      </c>
    </row>
    <row r="76" spans="1:9" ht="14.25" customHeight="1" x14ac:dyDescent="0.2">
      <c r="A76" s="21">
        <v>42490</v>
      </c>
      <c r="B76" s="15">
        <v>-710</v>
      </c>
      <c r="C76" s="16"/>
      <c r="D76" s="16" t="s">
        <v>15</v>
      </c>
      <c r="E76" s="16" t="s">
        <v>27</v>
      </c>
      <c r="F76" s="18" t="s">
        <v>10</v>
      </c>
      <c r="G76" s="16" t="s">
        <v>21</v>
      </c>
      <c r="I76" s="20">
        <f t="shared" si="18"/>
        <v>74</v>
      </c>
    </row>
    <row r="77" spans="1:9" ht="14.25" customHeight="1" x14ac:dyDescent="0.2">
      <c r="A77" s="21">
        <v>42490</v>
      </c>
      <c r="B77" s="15">
        <v>-153</v>
      </c>
      <c r="C77" s="16"/>
      <c r="D77" s="16" t="s">
        <v>15</v>
      </c>
      <c r="E77" s="16" t="s">
        <v>27</v>
      </c>
      <c r="F77" s="18" t="s">
        <v>10</v>
      </c>
      <c r="G77" s="16" t="s">
        <v>21</v>
      </c>
      <c r="I77" s="20">
        <f t="shared" si="18"/>
        <v>75</v>
      </c>
    </row>
    <row r="78" spans="1:9" s="23" customFormat="1" ht="14.25" customHeight="1" x14ac:dyDescent="0.2">
      <c r="A78" s="21">
        <v>42464</v>
      </c>
      <c r="B78" s="15">
        <v>-4900</v>
      </c>
      <c r="C78" s="16" t="s">
        <v>13</v>
      </c>
      <c r="D78" s="16" t="s">
        <v>34</v>
      </c>
      <c r="E78" s="16" t="s">
        <v>33</v>
      </c>
      <c r="F78" s="18" t="s">
        <v>10</v>
      </c>
      <c r="G78" s="16" t="s">
        <v>35</v>
      </c>
      <c r="H78" s="19"/>
      <c r="I78" s="22">
        <f t="shared" ref="I78" si="19">ROW()-2</f>
        <v>76</v>
      </c>
    </row>
    <row r="79" spans="1:9" ht="14.25" customHeight="1" x14ac:dyDescent="0.2">
      <c r="A79" s="21">
        <v>42521</v>
      </c>
      <c r="B79" s="15">
        <v>-11690</v>
      </c>
      <c r="C79" s="16"/>
      <c r="D79" s="16" t="s">
        <v>15</v>
      </c>
      <c r="E79" s="16" t="s">
        <v>27</v>
      </c>
      <c r="F79" s="18" t="s">
        <v>28</v>
      </c>
      <c r="G79" s="16" t="s">
        <v>14</v>
      </c>
      <c r="I79" s="20">
        <f t="shared" ref="I79:I83" si="20">ROW()-2</f>
        <v>77</v>
      </c>
    </row>
    <row r="80" spans="1:9" ht="14.25" customHeight="1" x14ac:dyDescent="0.2">
      <c r="A80" s="21">
        <v>42521</v>
      </c>
      <c r="B80" s="15">
        <v>-30080</v>
      </c>
      <c r="C80" s="16"/>
      <c r="D80" s="16" t="s">
        <v>15</v>
      </c>
      <c r="E80" s="16" t="s">
        <v>27</v>
      </c>
      <c r="F80" s="18" t="s">
        <v>28</v>
      </c>
      <c r="G80" s="16" t="s">
        <v>14</v>
      </c>
      <c r="I80" s="20">
        <f t="shared" si="20"/>
        <v>78</v>
      </c>
    </row>
    <row r="81" spans="1:9" ht="14.25" customHeight="1" x14ac:dyDescent="0.2">
      <c r="A81" s="21">
        <v>42521</v>
      </c>
      <c r="B81" s="15">
        <v>-2492</v>
      </c>
      <c r="C81" s="16"/>
      <c r="D81" s="16" t="s">
        <v>15</v>
      </c>
      <c r="E81" s="16" t="s">
        <v>27</v>
      </c>
      <c r="F81" s="18" t="s">
        <v>10</v>
      </c>
      <c r="G81" s="16" t="s">
        <v>21</v>
      </c>
      <c r="I81" s="20">
        <f t="shared" si="20"/>
        <v>79</v>
      </c>
    </row>
    <row r="82" spans="1:9" ht="14.25" customHeight="1" x14ac:dyDescent="0.2">
      <c r="A82" s="21">
        <v>42521</v>
      </c>
      <c r="B82" s="15">
        <v>-710</v>
      </c>
      <c r="C82" s="16"/>
      <c r="D82" s="16" t="s">
        <v>15</v>
      </c>
      <c r="E82" s="16" t="s">
        <v>27</v>
      </c>
      <c r="F82" s="18" t="s">
        <v>10</v>
      </c>
      <c r="G82" s="16" t="s">
        <v>21</v>
      </c>
      <c r="I82" s="20">
        <f t="shared" si="20"/>
        <v>80</v>
      </c>
    </row>
    <row r="83" spans="1:9" ht="14.25" customHeight="1" x14ac:dyDescent="0.2">
      <c r="A83" s="21">
        <v>42521</v>
      </c>
      <c r="B83" s="15">
        <v>-153</v>
      </c>
      <c r="C83" s="16"/>
      <c r="D83" s="16" t="s">
        <v>15</v>
      </c>
      <c r="E83" s="16" t="s">
        <v>27</v>
      </c>
      <c r="F83" s="18" t="s">
        <v>10</v>
      </c>
      <c r="G83" s="16" t="s">
        <v>21</v>
      </c>
      <c r="I83" s="20">
        <f t="shared" si="20"/>
        <v>81</v>
      </c>
    </row>
    <row r="84" spans="1:9" ht="14.25" customHeight="1" x14ac:dyDescent="0.2">
      <c r="A84" s="21">
        <v>42551</v>
      </c>
      <c r="B84" s="15">
        <v>-11690</v>
      </c>
      <c r="C84" s="16"/>
      <c r="D84" s="16" t="s">
        <v>15</v>
      </c>
      <c r="E84" s="16" t="s">
        <v>27</v>
      </c>
      <c r="F84" s="18" t="s">
        <v>28</v>
      </c>
      <c r="G84" s="16" t="s">
        <v>14</v>
      </c>
      <c r="I84" s="20">
        <f t="shared" ref="I84:I88" si="21">ROW()-2</f>
        <v>82</v>
      </c>
    </row>
    <row r="85" spans="1:9" ht="14.25" customHeight="1" x14ac:dyDescent="0.2">
      <c r="A85" s="21">
        <v>42551</v>
      </c>
      <c r="B85" s="15">
        <v>-30080</v>
      </c>
      <c r="C85" s="16"/>
      <c r="D85" s="16" t="s">
        <v>15</v>
      </c>
      <c r="E85" s="16" t="s">
        <v>27</v>
      </c>
      <c r="F85" s="18" t="s">
        <v>28</v>
      </c>
      <c r="G85" s="16" t="s">
        <v>14</v>
      </c>
      <c r="I85" s="20">
        <f t="shared" si="21"/>
        <v>83</v>
      </c>
    </row>
    <row r="86" spans="1:9" ht="14.25" customHeight="1" x14ac:dyDescent="0.2">
      <c r="A86" s="21">
        <v>42551</v>
      </c>
      <c r="B86" s="15">
        <v>-2492</v>
      </c>
      <c r="C86" s="16"/>
      <c r="D86" s="16" t="s">
        <v>15</v>
      </c>
      <c r="E86" s="16" t="s">
        <v>27</v>
      </c>
      <c r="F86" s="18" t="s">
        <v>10</v>
      </c>
      <c r="G86" s="16" t="s">
        <v>21</v>
      </c>
      <c r="I86" s="20">
        <f t="shared" si="21"/>
        <v>84</v>
      </c>
    </row>
    <row r="87" spans="1:9" ht="14.25" customHeight="1" x14ac:dyDescent="0.2">
      <c r="A87" s="21">
        <v>42551</v>
      </c>
      <c r="B87" s="15">
        <v>-710</v>
      </c>
      <c r="C87" s="16"/>
      <c r="D87" s="16" t="s">
        <v>15</v>
      </c>
      <c r="E87" s="16" t="s">
        <v>27</v>
      </c>
      <c r="F87" s="18" t="s">
        <v>10</v>
      </c>
      <c r="G87" s="16" t="s">
        <v>21</v>
      </c>
      <c r="I87" s="20">
        <f t="shared" si="21"/>
        <v>85</v>
      </c>
    </row>
    <row r="88" spans="1:9" ht="14.25" customHeight="1" x14ac:dyDescent="0.2">
      <c r="A88" s="21">
        <v>42551</v>
      </c>
      <c r="B88" s="15">
        <v>-153</v>
      </c>
      <c r="C88" s="16"/>
      <c r="D88" s="16" t="s">
        <v>15</v>
      </c>
      <c r="E88" s="16" t="s">
        <v>27</v>
      </c>
      <c r="F88" s="18" t="s">
        <v>10</v>
      </c>
      <c r="G88" s="16" t="s">
        <v>21</v>
      </c>
      <c r="I88" s="20">
        <f t="shared" si="21"/>
        <v>86</v>
      </c>
    </row>
    <row r="89" spans="1:9" ht="14.25" customHeight="1" x14ac:dyDescent="0.2">
      <c r="A89" s="21">
        <v>42582</v>
      </c>
      <c r="B89" s="15">
        <v>-11690</v>
      </c>
      <c r="C89" s="16"/>
      <c r="D89" s="16" t="s">
        <v>15</v>
      </c>
      <c r="E89" s="16" t="s">
        <v>27</v>
      </c>
      <c r="F89" s="18" t="s">
        <v>28</v>
      </c>
      <c r="G89" s="16" t="s">
        <v>14</v>
      </c>
      <c r="I89" s="20">
        <f t="shared" ref="I89:I93" si="22">ROW()-2</f>
        <v>87</v>
      </c>
    </row>
    <row r="90" spans="1:9" ht="14.25" customHeight="1" x14ac:dyDescent="0.2">
      <c r="A90" s="21">
        <v>42582</v>
      </c>
      <c r="B90" s="15">
        <v>-30080</v>
      </c>
      <c r="C90" s="16"/>
      <c r="D90" s="16" t="s">
        <v>15</v>
      </c>
      <c r="E90" s="16" t="s">
        <v>27</v>
      </c>
      <c r="F90" s="18" t="s">
        <v>28</v>
      </c>
      <c r="G90" s="16" t="s">
        <v>14</v>
      </c>
      <c r="I90" s="20">
        <f t="shared" si="22"/>
        <v>88</v>
      </c>
    </row>
    <row r="91" spans="1:9" ht="14.25" customHeight="1" x14ac:dyDescent="0.2">
      <c r="A91" s="21">
        <v>42582</v>
      </c>
      <c r="B91" s="15">
        <v>-2492</v>
      </c>
      <c r="C91" s="16"/>
      <c r="D91" s="16" t="s">
        <v>15</v>
      </c>
      <c r="E91" s="16" t="s">
        <v>27</v>
      </c>
      <c r="F91" s="18" t="s">
        <v>10</v>
      </c>
      <c r="G91" s="16" t="s">
        <v>21</v>
      </c>
      <c r="I91" s="20">
        <f t="shared" si="22"/>
        <v>89</v>
      </c>
    </row>
    <row r="92" spans="1:9" ht="14.25" customHeight="1" x14ac:dyDescent="0.2">
      <c r="A92" s="21">
        <v>42582</v>
      </c>
      <c r="B92" s="15">
        <v>-710</v>
      </c>
      <c r="C92" s="16"/>
      <c r="D92" s="16" t="s">
        <v>15</v>
      </c>
      <c r="E92" s="16" t="s">
        <v>27</v>
      </c>
      <c r="F92" s="18" t="s">
        <v>10</v>
      </c>
      <c r="G92" s="16" t="s">
        <v>21</v>
      </c>
      <c r="I92" s="20">
        <f t="shared" si="22"/>
        <v>90</v>
      </c>
    </row>
    <row r="93" spans="1:9" ht="14.25" customHeight="1" x14ac:dyDescent="0.2">
      <c r="A93" s="21">
        <v>42582</v>
      </c>
      <c r="B93" s="15">
        <v>-153</v>
      </c>
      <c r="C93" s="16"/>
      <c r="D93" s="16" t="s">
        <v>15</v>
      </c>
      <c r="E93" s="16" t="s">
        <v>27</v>
      </c>
      <c r="F93" s="18" t="s">
        <v>10</v>
      </c>
      <c r="G93" s="16" t="s">
        <v>21</v>
      </c>
      <c r="I93" s="20">
        <f t="shared" si="22"/>
        <v>91</v>
      </c>
    </row>
    <row r="94" spans="1:9" ht="14.25" customHeight="1" x14ac:dyDescent="0.2">
      <c r="A94" s="21">
        <v>42613</v>
      </c>
      <c r="B94" s="15">
        <v>-11690</v>
      </c>
      <c r="C94" s="16"/>
      <c r="D94" s="16" t="s">
        <v>15</v>
      </c>
      <c r="E94" s="16" t="s">
        <v>27</v>
      </c>
      <c r="F94" s="18" t="s">
        <v>28</v>
      </c>
      <c r="G94" s="16" t="s">
        <v>14</v>
      </c>
      <c r="I94" s="20">
        <f t="shared" ref="I94:I98" si="23">ROW()-2</f>
        <v>92</v>
      </c>
    </row>
    <row r="95" spans="1:9" ht="14.25" customHeight="1" x14ac:dyDescent="0.2">
      <c r="A95" s="21">
        <v>42613</v>
      </c>
      <c r="B95" s="15">
        <v>-30080</v>
      </c>
      <c r="C95" s="16"/>
      <c r="D95" s="16" t="s">
        <v>15</v>
      </c>
      <c r="E95" s="16" t="s">
        <v>27</v>
      </c>
      <c r="F95" s="18" t="s">
        <v>28</v>
      </c>
      <c r="G95" s="16" t="s">
        <v>14</v>
      </c>
      <c r="I95" s="20">
        <f t="shared" si="23"/>
        <v>93</v>
      </c>
    </row>
    <row r="96" spans="1:9" ht="14.25" customHeight="1" x14ac:dyDescent="0.2">
      <c r="A96" s="21">
        <v>42613</v>
      </c>
      <c r="B96" s="15">
        <v>-2492</v>
      </c>
      <c r="C96" s="16"/>
      <c r="D96" s="16" t="s">
        <v>15</v>
      </c>
      <c r="E96" s="16" t="s">
        <v>27</v>
      </c>
      <c r="F96" s="18" t="s">
        <v>10</v>
      </c>
      <c r="G96" s="16" t="s">
        <v>21</v>
      </c>
      <c r="I96" s="20">
        <f t="shared" si="23"/>
        <v>94</v>
      </c>
    </row>
    <row r="97" spans="1:9" ht="14.25" customHeight="1" x14ac:dyDescent="0.2">
      <c r="A97" s="21">
        <v>42613</v>
      </c>
      <c r="B97" s="15">
        <v>-710</v>
      </c>
      <c r="C97" s="16"/>
      <c r="D97" s="16" t="s">
        <v>15</v>
      </c>
      <c r="E97" s="16" t="s">
        <v>27</v>
      </c>
      <c r="F97" s="18" t="s">
        <v>10</v>
      </c>
      <c r="G97" s="16" t="s">
        <v>21</v>
      </c>
      <c r="I97" s="20">
        <f t="shared" si="23"/>
        <v>95</v>
      </c>
    </row>
    <row r="98" spans="1:9" ht="14.25" customHeight="1" x14ac:dyDescent="0.2">
      <c r="A98" s="21">
        <v>42613</v>
      </c>
      <c r="B98" s="15">
        <v>-153</v>
      </c>
      <c r="C98" s="16"/>
      <c r="D98" s="16" t="s">
        <v>15</v>
      </c>
      <c r="E98" s="16" t="s">
        <v>27</v>
      </c>
      <c r="F98" s="18" t="s">
        <v>10</v>
      </c>
      <c r="G98" s="16" t="s">
        <v>21</v>
      </c>
      <c r="I98" s="20">
        <f t="shared" si="23"/>
        <v>96</v>
      </c>
    </row>
    <row r="99" spans="1:9" s="23" customFormat="1" ht="14.25" customHeight="1" x14ac:dyDescent="0.2">
      <c r="A99" s="21">
        <v>42643</v>
      </c>
      <c r="B99" s="15">
        <v>-11690</v>
      </c>
      <c r="C99" s="16"/>
      <c r="D99" s="16" t="s">
        <v>15</v>
      </c>
      <c r="E99" s="16" t="s">
        <v>27</v>
      </c>
      <c r="F99" s="18" t="s">
        <v>28</v>
      </c>
      <c r="G99" s="16" t="s">
        <v>14</v>
      </c>
      <c r="H99" s="19"/>
      <c r="I99" s="20">
        <f t="shared" ref="I99:I103" si="24">ROW()-2</f>
        <v>97</v>
      </c>
    </row>
    <row r="100" spans="1:9" s="23" customFormat="1" ht="14.25" customHeight="1" x14ac:dyDescent="0.2">
      <c r="A100" s="21">
        <v>42643</v>
      </c>
      <c r="B100" s="15">
        <v>-30080</v>
      </c>
      <c r="C100" s="16"/>
      <c r="D100" s="16" t="s">
        <v>15</v>
      </c>
      <c r="E100" s="16" t="s">
        <v>27</v>
      </c>
      <c r="F100" s="18" t="s">
        <v>28</v>
      </c>
      <c r="G100" s="16" t="s">
        <v>14</v>
      </c>
      <c r="H100" s="19"/>
      <c r="I100" s="20">
        <f t="shared" si="24"/>
        <v>98</v>
      </c>
    </row>
    <row r="101" spans="1:9" s="23" customFormat="1" ht="14.25" customHeight="1" x14ac:dyDescent="0.2">
      <c r="A101" s="21">
        <v>42643</v>
      </c>
      <c r="B101" s="15">
        <v>-2492</v>
      </c>
      <c r="C101" s="16"/>
      <c r="D101" s="16" t="s">
        <v>15</v>
      </c>
      <c r="E101" s="16" t="s">
        <v>27</v>
      </c>
      <c r="F101" s="18" t="s">
        <v>10</v>
      </c>
      <c r="G101" s="16" t="s">
        <v>21</v>
      </c>
      <c r="H101" s="19"/>
      <c r="I101" s="20">
        <f t="shared" si="24"/>
        <v>99</v>
      </c>
    </row>
    <row r="102" spans="1:9" s="23" customFormat="1" ht="14.25" customHeight="1" x14ac:dyDescent="0.2">
      <c r="A102" s="21">
        <v>42643</v>
      </c>
      <c r="B102" s="15">
        <v>-710</v>
      </c>
      <c r="C102" s="16"/>
      <c r="D102" s="16" t="s">
        <v>15</v>
      </c>
      <c r="E102" s="16" t="s">
        <v>27</v>
      </c>
      <c r="F102" s="18" t="s">
        <v>10</v>
      </c>
      <c r="G102" s="16" t="s">
        <v>21</v>
      </c>
      <c r="H102" s="19"/>
      <c r="I102" s="20">
        <f t="shared" si="24"/>
        <v>100</v>
      </c>
    </row>
    <row r="103" spans="1:9" s="23" customFormat="1" ht="14.25" customHeight="1" x14ac:dyDescent="0.2">
      <c r="A103" s="21">
        <v>42643</v>
      </c>
      <c r="B103" s="15">
        <v>-153</v>
      </c>
      <c r="C103" s="16"/>
      <c r="D103" s="16" t="s">
        <v>15</v>
      </c>
      <c r="E103" s="16" t="s">
        <v>27</v>
      </c>
      <c r="F103" s="18" t="s">
        <v>10</v>
      </c>
      <c r="G103" s="16" t="s">
        <v>21</v>
      </c>
      <c r="H103" s="19"/>
      <c r="I103" s="20">
        <f t="shared" si="24"/>
        <v>101</v>
      </c>
    </row>
    <row r="104" spans="1:9" s="23" customFormat="1" ht="14.25" customHeight="1" x14ac:dyDescent="0.2">
      <c r="A104" s="21">
        <v>42674</v>
      </c>
      <c r="B104" s="15">
        <v>-11690</v>
      </c>
      <c r="C104" s="16"/>
      <c r="D104" s="16" t="s">
        <v>15</v>
      </c>
      <c r="E104" s="16" t="s">
        <v>27</v>
      </c>
      <c r="F104" s="18" t="s">
        <v>28</v>
      </c>
      <c r="G104" s="16" t="s">
        <v>14</v>
      </c>
      <c r="H104" s="19"/>
      <c r="I104" s="22">
        <f t="shared" ref="I104:I108" si="25">ROW()-2</f>
        <v>102</v>
      </c>
    </row>
    <row r="105" spans="1:9" s="23" customFormat="1" ht="14.25" customHeight="1" x14ac:dyDescent="0.2">
      <c r="A105" s="21">
        <v>42674</v>
      </c>
      <c r="B105" s="15">
        <v>-30080</v>
      </c>
      <c r="C105" s="16"/>
      <c r="D105" s="16" t="s">
        <v>15</v>
      </c>
      <c r="E105" s="16" t="s">
        <v>27</v>
      </c>
      <c r="F105" s="18" t="s">
        <v>28</v>
      </c>
      <c r="G105" s="16" t="s">
        <v>14</v>
      </c>
      <c r="H105" s="19"/>
      <c r="I105" s="22">
        <f t="shared" si="25"/>
        <v>103</v>
      </c>
    </row>
    <row r="106" spans="1:9" s="23" customFormat="1" ht="14.25" customHeight="1" x14ac:dyDescent="0.2">
      <c r="A106" s="21">
        <v>42674</v>
      </c>
      <c r="B106" s="15">
        <v>-2492</v>
      </c>
      <c r="C106" s="16"/>
      <c r="D106" s="16" t="s">
        <v>15</v>
      </c>
      <c r="E106" s="16" t="s">
        <v>27</v>
      </c>
      <c r="F106" s="18" t="s">
        <v>10</v>
      </c>
      <c r="G106" s="16" t="s">
        <v>21</v>
      </c>
      <c r="H106" s="19"/>
      <c r="I106" s="22">
        <f t="shared" si="25"/>
        <v>104</v>
      </c>
    </row>
    <row r="107" spans="1:9" s="23" customFormat="1" ht="14.25" customHeight="1" x14ac:dyDescent="0.2">
      <c r="A107" s="21">
        <v>42674</v>
      </c>
      <c r="B107" s="15">
        <v>-710</v>
      </c>
      <c r="C107" s="16"/>
      <c r="D107" s="16" t="s">
        <v>15</v>
      </c>
      <c r="E107" s="16" t="s">
        <v>27</v>
      </c>
      <c r="F107" s="18" t="s">
        <v>10</v>
      </c>
      <c r="G107" s="16" t="s">
        <v>21</v>
      </c>
      <c r="H107" s="19"/>
      <c r="I107" s="22">
        <f t="shared" si="25"/>
        <v>105</v>
      </c>
    </row>
    <row r="108" spans="1:9" s="23" customFormat="1" ht="14.25" customHeight="1" x14ac:dyDescent="0.2">
      <c r="A108" s="21">
        <v>42674</v>
      </c>
      <c r="B108" s="15">
        <v>-153</v>
      </c>
      <c r="C108" s="16"/>
      <c r="D108" s="16" t="s">
        <v>15</v>
      </c>
      <c r="E108" s="16" t="s">
        <v>27</v>
      </c>
      <c r="F108" s="18" t="s">
        <v>10</v>
      </c>
      <c r="G108" s="16" t="s">
        <v>21</v>
      </c>
      <c r="H108" s="19"/>
      <c r="I108" s="22">
        <f t="shared" si="25"/>
        <v>106</v>
      </c>
    </row>
    <row r="109" spans="1:9" s="23" customFormat="1" ht="14.25" customHeight="1" x14ac:dyDescent="0.2">
      <c r="A109" s="21">
        <v>42704</v>
      </c>
      <c r="B109" s="15">
        <v>-11690</v>
      </c>
      <c r="C109" s="16"/>
      <c r="D109" s="16" t="s">
        <v>15</v>
      </c>
      <c r="E109" s="16" t="s">
        <v>27</v>
      </c>
      <c r="F109" s="18" t="s">
        <v>28</v>
      </c>
      <c r="G109" s="16" t="s">
        <v>14</v>
      </c>
      <c r="H109" s="19"/>
      <c r="I109" s="22">
        <f t="shared" ref="I109:I113" si="26">ROW()-2</f>
        <v>107</v>
      </c>
    </row>
    <row r="110" spans="1:9" s="23" customFormat="1" ht="14.25" customHeight="1" x14ac:dyDescent="0.2">
      <c r="A110" s="21">
        <v>42704</v>
      </c>
      <c r="B110" s="15">
        <v>-30080</v>
      </c>
      <c r="C110" s="16"/>
      <c r="D110" s="16" t="s">
        <v>15</v>
      </c>
      <c r="E110" s="16" t="s">
        <v>27</v>
      </c>
      <c r="F110" s="18" t="s">
        <v>28</v>
      </c>
      <c r="G110" s="16" t="s">
        <v>14</v>
      </c>
      <c r="H110" s="19"/>
      <c r="I110" s="22">
        <f t="shared" si="26"/>
        <v>108</v>
      </c>
    </row>
    <row r="111" spans="1:9" s="23" customFormat="1" ht="14.25" customHeight="1" x14ac:dyDescent="0.2">
      <c r="A111" s="21">
        <v>42704</v>
      </c>
      <c r="B111" s="15">
        <v>-2492</v>
      </c>
      <c r="C111" s="16"/>
      <c r="D111" s="16" t="s">
        <v>15</v>
      </c>
      <c r="E111" s="16" t="s">
        <v>27</v>
      </c>
      <c r="F111" s="18" t="s">
        <v>10</v>
      </c>
      <c r="G111" s="16" t="s">
        <v>21</v>
      </c>
      <c r="H111" s="19"/>
      <c r="I111" s="22">
        <f t="shared" si="26"/>
        <v>109</v>
      </c>
    </row>
    <row r="112" spans="1:9" s="23" customFormat="1" ht="14.25" customHeight="1" x14ac:dyDescent="0.2">
      <c r="A112" s="21">
        <v>42704</v>
      </c>
      <c r="B112" s="15">
        <v>-710</v>
      </c>
      <c r="C112" s="16"/>
      <c r="D112" s="16" t="s">
        <v>15</v>
      </c>
      <c r="E112" s="16" t="s">
        <v>27</v>
      </c>
      <c r="F112" s="18" t="s">
        <v>10</v>
      </c>
      <c r="G112" s="16" t="s">
        <v>21</v>
      </c>
      <c r="H112" s="19"/>
      <c r="I112" s="22">
        <f t="shared" si="26"/>
        <v>110</v>
      </c>
    </row>
    <row r="113" spans="1:9" s="23" customFormat="1" ht="14.25" customHeight="1" x14ac:dyDescent="0.2">
      <c r="A113" s="21">
        <v>42704</v>
      </c>
      <c r="B113" s="15">
        <v>-153</v>
      </c>
      <c r="C113" s="16"/>
      <c r="D113" s="16" t="s">
        <v>15</v>
      </c>
      <c r="E113" s="16" t="s">
        <v>27</v>
      </c>
      <c r="F113" s="18" t="s">
        <v>10</v>
      </c>
      <c r="G113" s="16" t="s">
        <v>21</v>
      </c>
      <c r="H113" s="19"/>
      <c r="I113" s="22">
        <f t="shared" si="26"/>
        <v>111</v>
      </c>
    </row>
    <row r="114" spans="1:9" s="23" customFormat="1" ht="14.25" customHeight="1" x14ac:dyDescent="0.2">
      <c r="A114" s="21">
        <v>42735</v>
      </c>
      <c r="B114" s="15">
        <v>-11690</v>
      </c>
      <c r="C114" s="16"/>
      <c r="D114" s="16" t="s">
        <v>15</v>
      </c>
      <c r="E114" s="16" t="s">
        <v>27</v>
      </c>
      <c r="F114" s="18" t="s">
        <v>28</v>
      </c>
      <c r="G114" s="16" t="s">
        <v>14</v>
      </c>
      <c r="H114" s="19"/>
      <c r="I114" s="22">
        <f t="shared" ref="I114" si="27">ROW()-2</f>
        <v>112</v>
      </c>
    </row>
    <row r="115" spans="1:9" s="23" customFormat="1" ht="14.25" customHeight="1" x14ac:dyDescent="0.2">
      <c r="A115" s="21">
        <v>42735</v>
      </c>
      <c r="B115" s="15">
        <v>-30080</v>
      </c>
      <c r="C115" s="16"/>
      <c r="D115" s="16" t="s">
        <v>15</v>
      </c>
      <c r="E115" s="16" t="s">
        <v>27</v>
      </c>
      <c r="F115" s="18" t="s">
        <v>28</v>
      </c>
      <c r="G115" s="16" t="s">
        <v>14</v>
      </c>
      <c r="H115" s="19"/>
      <c r="I115" s="22">
        <f t="shared" ref="I115:I121" si="28">ROW()-2</f>
        <v>113</v>
      </c>
    </row>
    <row r="116" spans="1:9" s="23" customFormat="1" ht="14.25" customHeight="1" x14ac:dyDescent="0.2">
      <c r="A116" s="21">
        <v>42735</v>
      </c>
      <c r="B116" s="15">
        <v>-2492</v>
      </c>
      <c r="C116" s="16"/>
      <c r="D116" s="16" t="s">
        <v>15</v>
      </c>
      <c r="E116" s="16" t="s">
        <v>27</v>
      </c>
      <c r="F116" s="18" t="s">
        <v>10</v>
      </c>
      <c r="G116" s="16" t="s">
        <v>21</v>
      </c>
      <c r="H116" s="19"/>
      <c r="I116" s="22">
        <f t="shared" si="28"/>
        <v>114</v>
      </c>
    </row>
    <row r="117" spans="1:9" s="23" customFormat="1" ht="14.25" customHeight="1" x14ac:dyDescent="0.2">
      <c r="A117" s="21">
        <v>42735</v>
      </c>
      <c r="B117" s="15">
        <v>-710</v>
      </c>
      <c r="C117" s="16"/>
      <c r="D117" s="16" t="s">
        <v>15</v>
      </c>
      <c r="E117" s="16" t="s">
        <v>27</v>
      </c>
      <c r="F117" s="18" t="s">
        <v>10</v>
      </c>
      <c r="G117" s="16" t="s">
        <v>21</v>
      </c>
      <c r="H117" s="19"/>
      <c r="I117" s="22">
        <f t="shared" si="28"/>
        <v>115</v>
      </c>
    </row>
    <row r="118" spans="1:9" s="23" customFormat="1" ht="14.25" customHeight="1" x14ac:dyDescent="0.2">
      <c r="A118" s="21">
        <v>42735</v>
      </c>
      <c r="B118" s="15">
        <v>-153</v>
      </c>
      <c r="C118" s="16"/>
      <c r="D118" s="16" t="s">
        <v>15</v>
      </c>
      <c r="E118" s="16" t="s">
        <v>27</v>
      </c>
      <c r="F118" s="18" t="s">
        <v>10</v>
      </c>
      <c r="G118" s="16" t="s">
        <v>21</v>
      </c>
      <c r="H118" s="19"/>
      <c r="I118" s="22">
        <f t="shared" si="28"/>
        <v>116</v>
      </c>
    </row>
    <row r="119" spans="1:9" s="23" customFormat="1" ht="14.25" customHeight="1" x14ac:dyDescent="0.2">
      <c r="A119" s="25">
        <v>42735</v>
      </c>
      <c r="B119" s="26">
        <v>-151260</v>
      </c>
      <c r="C119" s="27"/>
      <c r="D119" s="27" t="s">
        <v>15</v>
      </c>
      <c r="E119" s="27" t="s">
        <v>37</v>
      </c>
      <c r="F119" s="18" t="s">
        <v>10</v>
      </c>
      <c r="G119" s="16"/>
      <c r="H119" s="19"/>
      <c r="I119" s="22">
        <f t="shared" si="28"/>
        <v>117</v>
      </c>
    </row>
    <row r="120" spans="1:9" ht="14.25" customHeight="1" x14ac:dyDescent="0.2">
      <c r="A120" s="25">
        <v>42735</v>
      </c>
      <c r="B120" s="26">
        <v>-168350</v>
      </c>
      <c r="C120" s="27"/>
      <c r="D120" s="27" t="s">
        <v>15</v>
      </c>
      <c r="E120" s="27" t="s">
        <v>37</v>
      </c>
      <c r="F120" s="18" t="s">
        <v>10</v>
      </c>
      <c r="G120" s="16"/>
      <c r="I120" s="22">
        <f t="shared" si="28"/>
        <v>118</v>
      </c>
    </row>
    <row r="121" spans="1:9" ht="14.25" customHeight="1" x14ac:dyDescent="0.2">
      <c r="A121" s="21">
        <v>42735</v>
      </c>
      <c r="B121" s="15">
        <v>160000</v>
      </c>
      <c r="C121" s="16" t="s">
        <v>9</v>
      </c>
      <c r="D121" s="16" t="s">
        <v>32</v>
      </c>
      <c r="E121" s="16" t="s">
        <v>33</v>
      </c>
      <c r="F121" s="18" t="s">
        <v>12</v>
      </c>
      <c r="G121" s="16" t="s">
        <v>18</v>
      </c>
      <c r="I121" s="22">
        <f t="shared" si="28"/>
        <v>119</v>
      </c>
    </row>
    <row r="122" spans="1:9" s="23" customFormat="1" ht="14.25" customHeight="1" x14ac:dyDescent="0.2">
      <c r="A122" s="21">
        <v>42766</v>
      </c>
      <c r="B122" s="15">
        <v>-20588</v>
      </c>
      <c r="C122" s="16"/>
      <c r="D122" s="16" t="s">
        <v>15</v>
      </c>
      <c r="E122" s="16" t="s">
        <v>27</v>
      </c>
      <c r="F122" s="18" t="s">
        <v>28</v>
      </c>
      <c r="G122" s="16" t="s">
        <v>14</v>
      </c>
      <c r="H122" s="19"/>
      <c r="I122" s="22">
        <f t="shared" ref="I122:I125" si="29">ROW()-2</f>
        <v>120</v>
      </c>
    </row>
    <row r="123" spans="1:9" s="23" customFormat="1" ht="14.25" customHeight="1" x14ac:dyDescent="0.2">
      <c r="A123" s="21">
        <v>42766</v>
      </c>
      <c r="B123" s="15">
        <v>-36364</v>
      </c>
      <c r="C123" s="16"/>
      <c r="D123" s="16" t="s">
        <v>15</v>
      </c>
      <c r="E123" s="16" t="s">
        <v>27</v>
      </c>
      <c r="F123" s="18" t="s">
        <v>28</v>
      </c>
      <c r="G123" s="16" t="s">
        <v>14</v>
      </c>
      <c r="H123" s="19"/>
      <c r="I123" s="22">
        <f t="shared" si="29"/>
        <v>121</v>
      </c>
    </row>
    <row r="124" spans="1:9" s="23" customFormat="1" ht="14.25" customHeight="1" x14ac:dyDescent="0.2">
      <c r="A124" s="21">
        <v>42766</v>
      </c>
      <c r="B124" s="15">
        <v>-2492</v>
      </c>
      <c r="C124" s="16"/>
      <c r="D124" s="16" t="s">
        <v>15</v>
      </c>
      <c r="E124" s="16" t="s">
        <v>27</v>
      </c>
      <c r="F124" s="18" t="s">
        <v>10</v>
      </c>
      <c r="G124" s="16" t="s">
        <v>21</v>
      </c>
      <c r="H124" s="19"/>
      <c r="I124" s="22">
        <f t="shared" si="29"/>
        <v>122</v>
      </c>
    </row>
    <row r="125" spans="1:9" s="23" customFormat="1" ht="14.25" customHeight="1" x14ac:dyDescent="0.2">
      <c r="A125" s="21">
        <v>42766</v>
      </c>
      <c r="B125" s="15">
        <v>-710</v>
      </c>
      <c r="C125" s="16"/>
      <c r="D125" s="16" t="s">
        <v>15</v>
      </c>
      <c r="E125" s="16" t="s">
        <v>27</v>
      </c>
      <c r="F125" s="18" t="s">
        <v>10</v>
      </c>
      <c r="G125" s="16" t="s">
        <v>21</v>
      </c>
      <c r="H125" s="19"/>
      <c r="I125" s="22">
        <f t="shared" si="29"/>
        <v>123</v>
      </c>
    </row>
    <row r="126" spans="1:9" s="23" customFormat="1" ht="14.25" customHeight="1" x14ac:dyDescent="0.2">
      <c r="A126" s="21">
        <v>42766</v>
      </c>
      <c r="B126" s="15">
        <v>-153</v>
      </c>
      <c r="C126" s="16"/>
      <c r="D126" s="16" t="s">
        <v>15</v>
      </c>
      <c r="E126" s="16" t="s">
        <v>27</v>
      </c>
      <c r="F126" s="18" t="s">
        <v>10</v>
      </c>
      <c r="G126" s="16" t="s">
        <v>21</v>
      </c>
      <c r="H126" s="19"/>
      <c r="I126" s="22">
        <f t="shared" ref="I126" si="30">ROW()-2</f>
        <v>124</v>
      </c>
    </row>
    <row r="127" spans="1:9" x14ac:dyDescent="0.2">
      <c r="A127" s="21">
        <v>42794</v>
      </c>
      <c r="B127" s="15">
        <v>-20588</v>
      </c>
      <c r="C127" s="16"/>
      <c r="D127" s="16" t="s">
        <v>15</v>
      </c>
      <c r="E127" s="16" t="s">
        <v>27</v>
      </c>
      <c r="F127" s="18" t="s">
        <v>28</v>
      </c>
      <c r="G127" s="16" t="s">
        <v>14</v>
      </c>
      <c r="I127" s="22">
        <f t="shared" ref="I127:I131" si="31">ROW()-2</f>
        <v>125</v>
      </c>
    </row>
    <row r="128" spans="1:9" x14ac:dyDescent="0.2">
      <c r="A128" s="21">
        <v>42794</v>
      </c>
      <c r="B128" s="15">
        <v>-36364</v>
      </c>
      <c r="C128" s="16"/>
      <c r="D128" s="16" t="s">
        <v>15</v>
      </c>
      <c r="E128" s="16" t="s">
        <v>27</v>
      </c>
      <c r="F128" s="18" t="s">
        <v>28</v>
      </c>
      <c r="G128" s="16" t="s">
        <v>14</v>
      </c>
      <c r="I128" s="22">
        <f t="shared" si="31"/>
        <v>126</v>
      </c>
    </row>
    <row r="129" spans="1:9" x14ac:dyDescent="0.2">
      <c r="A129" s="21">
        <v>42794</v>
      </c>
      <c r="B129" s="15">
        <v>-2492</v>
      </c>
      <c r="C129" s="16"/>
      <c r="D129" s="16" t="s">
        <v>15</v>
      </c>
      <c r="E129" s="16" t="s">
        <v>27</v>
      </c>
      <c r="F129" s="18" t="s">
        <v>10</v>
      </c>
      <c r="G129" s="16" t="s">
        <v>21</v>
      </c>
      <c r="I129" s="22">
        <f t="shared" si="31"/>
        <v>127</v>
      </c>
    </row>
    <row r="130" spans="1:9" x14ac:dyDescent="0.2">
      <c r="A130" s="21">
        <v>42794</v>
      </c>
      <c r="B130" s="15">
        <v>-710</v>
      </c>
      <c r="C130" s="16"/>
      <c r="D130" s="16" t="s">
        <v>15</v>
      </c>
      <c r="E130" s="16" t="s">
        <v>27</v>
      </c>
      <c r="F130" s="18" t="s">
        <v>10</v>
      </c>
      <c r="G130" s="16" t="s">
        <v>21</v>
      </c>
      <c r="I130" s="22">
        <f t="shared" si="31"/>
        <v>128</v>
      </c>
    </row>
    <row r="131" spans="1:9" x14ac:dyDescent="0.2">
      <c r="A131" s="21">
        <v>42794</v>
      </c>
      <c r="B131" s="15">
        <v>-153</v>
      </c>
      <c r="C131" s="16"/>
      <c r="D131" s="16" t="s">
        <v>15</v>
      </c>
      <c r="E131" s="16" t="s">
        <v>27</v>
      </c>
      <c r="F131" s="18" t="s">
        <v>10</v>
      </c>
      <c r="G131" s="16" t="s">
        <v>21</v>
      </c>
      <c r="I131" s="22">
        <f t="shared" si="31"/>
        <v>129</v>
      </c>
    </row>
    <row r="132" spans="1:9" s="23" customFormat="1" ht="14.25" customHeight="1" x14ac:dyDescent="0.2">
      <c r="A132" s="21">
        <v>42781</v>
      </c>
      <c r="B132" s="15">
        <v>-16200</v>
      </c>
      <c r="C132" s="16" t="s">
        <v>13</v>
      </c>
      <c r="D132" s="16" t="s">
        <v>34</v>
      </c>
      <c r="E132" s="16" t="s">
        <v>33</v>
      </c>
      <c r="F132" s="18" t="s">
        <v>10</v>
      </c>
      <c r="G132" s="16" t="s">
        <v>35</v>
      </c>
      <c r="H132" s="19"/>
      <c r="I132" s="22">
        <f t="shared" ref="I132:I133" si="32">ROW()-2</f>
        <v>130</v>
      </c>
    </row>
    <row r="133" spans="1:9" s="23" customFormat="1" ht="14.25" customHeight="1" x14ac:dyDescent="0.2">
      <c r="A133" s="25">
        <v>42786</v>
      </c>
      <c r="B133" s="26">
        <v>55300</v>
      </c>
      <c r="C133" s="27" t="s">
        <v>23</v>
      </c>
      <c r="D133" s="27" t="s">
        <v>11</v>
      </c>
      <c r="E133" s="27" t="s">
        <v>38</v>
      </c>
      <c r="F133" s="18" t="s">
        <v>10</v>
      </c>
      <c r="G133" s="16" t="s">
        <v>35</v>
      </c>
      <c r="H133" s="19">
        <v>1</v>
      </c>
      <c r="I133" s="22">
        <f t="shared" si="32"/>
        <v>131</v>
      </c>
    </row>
    <row r="134" spans="1:9" s="23" customFormat="1" x14ac:dyDescent="0.2">
      <c r="A134" s="21">
        <v>42825</v>
      </c>
      <c r="B134" s="15">
        <v>-20588</v>
      </c>
      <c r="C134" s="16"/>
      <c r="D134" s="16" t="s">
        <v>15</v>
      </c>
      <c r="E134" s="16" t="s">
        <v>27</v>
      </c>
      <c r="F134" s="18" t="s">
        <v>28</v>
      </c>
      <c r="G134" s="16" t="s">
        <v>14</v>
      </c>
      <c r="H134" s="19"/>
      <c r="I134" s="22">
        <f t="shared" ref="I134:I138" si="33">ROW()-2</f>
        <v>132</v>
      </c>
    </row>
    <row r="135" spans="1:9" s="23" customFormat="1" x14ac:dyDescent="0.2">
      <c r="A135" s="21">
        <v>42825</v>
      </c>
      <c r="B135" s="15">
        <v>-36364</v>
      </c>
      <c r="C135" s="16"/>
      <c r="D135" s="16" t="s">
        <v>15</v>
      </c>
      <c r="E135" s="16" t="s">
        <v>27</v>
      </c>
      <c r="F135" s="18" t="s">
        <v>28</v>
      </c>
      <c r="G135" s="16" t="s">
        <v>14</v>
      </c>
      <c r="H135" s="19"/>
      <c r="I135" s="22">
        <f t="shared" si="33"/>
        <v>133</v>
      </c>
    </row>
    <row r="136" spans="1:9" s="23" customFormat="1" x14ac:dyDescent="0.2">
      <c r="A136" s="21">
        <v>42825</v>
      </c>
      <c r="B136" s="15">
        <v>-2492</v>
      </c>
      <c r="C136" s="16"/>
      <c r="D136" s="16" t="s">
        <v>15</v>
      </c>
      <c r="E136" s="16" t="s">
        <v>27</v>
      </c>
      <c r="F136" s="18" t="s">
        <v>10</v>
      </c>
      <c r="G136" s="16" t="s">
        <v>21</v>
      </c>
      <c r="H136" s="19"/>
      <c r="I136" s="22">
        <f t="shared" si="33"/>
        <v>134</v>
      </c>
    </row>
    <row r="137" spans="1:9" s="23" customFormat="1" x14ac:dyDescent="0.2">
      <c r="A137" s="21">
        <v>42825</v>
      </c>
      <c r="B137" s="15">
        <v>-710</v>
      </c>
      <c r="C137" s="16"/>
      <c r="D137" s="16" t="s">
        <v>15</v>
      </c>
      <c r="E137" s="16" t="s">
        <v>27</v>
      </c>
      <c r="F137" s="18" t="s">
        <v>10</v>
      </c>
      <c r="G137" s="16" t="s">
        <v>21</v>
      </c>
      <c r="H137" s="19"/>
      <c r="I137" s="22">
        <f t="shared" si="33"/>
        <v>135</v>
      </c>
    </row>
    <row r="138" spans="1:9" s="23" customFormat="1" x14ac:dyDescent="0.2">
      <c r="A138" s="21">
        <v>42825</v>
      </c>
      <c r="B138" s="15">
        <v>-153</v>
      </c>
      <c r="C138" s="16"/>
      <c r="D138" s="16" t="s">
        <v>15</v>
      </c>
      <c r="E138" s="16" t="s">
        <v>27</v>
      </c>
      <c r="F138" s="18" t="s">
        <v>10</v>
      </c>
      <c r="G138" s="16" t="s">
        <v>21</v>
      </c>
      <c r="H138" s="19"/>
      <c r="I138" s="22">
        <f t="shared" si="33"/>
        <v>136</v>
      </c>
    </row>
    <row r="139" spans="1:9" s="23" customFormat="1" ht="14.25" customHeight="1" x14ac:dyDescent="0.2">
      <c r="A139" s="21">
        <v>42855</v>
      </c>
      <c r="B139" s="15">
        <v>-20588</v>
      </c>
      <c r="C139" s="16"/>
      <c r="D139" s="16" t="s">
        <v>15</v>
      </c>
      <c r="E139" s="16" t="s">
        <v>27</v>
      </c>
      <c r="F139" s="18" t="s">
        <v>28</v>
      </c>
      <c r="G139" s="16" t="s">
        <v>14</v>
      </c>
      <c r="H139" s="19"/>
      <c r="I139" s="22">
        <f t="shared" ref="I139:I143" si="34">ROW()-2</f>
        <v>137</v>
      </c>
    </row>
    <row r="140" spans="1:9" s="23" customFormat="1" ht="14.25" customHeight="1" x14ac:dyDescent="0.2">
      <c r="A140" s="21">
        <v>42855</v>
      </c>
      <c r="B140" s="15">
        <v>-36364</v>
      </c>
      <c r="C140" s="16"/>
      <c r="D140" s="16" t="s">
        <v>15</v>
      </c>
      <c r="E140" s="16" t="s">
        <v>27</v>
      </c>
      <c r="F140" s="18" t="s">
        <v>28</v>
      </c>
      <c r="G140" s="16" t="s">
        <v>14</v>
      </c>
      <c r="H140" s="19"/>
      <c r="I140" s="22">
        <f t="shared" si="34"/>
        <v>138</v>
      </c>
    </row>
    <row r="141" spans="1:9" s="23" customFormat="1" ht="14.25" customHeight="1" x14ac:dyDescent="0.2">
      <c r="A141" s="21">
        <v>42855</v>
      </c>
      <c r="B141" s="15">
        <v>-2492</v>
      </c>
      <c r="C141" s="16"/>
      <c r="D141" s="16" t="s">
        <v>15</v>
      </c>
      <c r="E141" s="16" t="s">
        <v>27</v>
      </c>
      <c r="F141" s="18" t="s">
        <v>10</v>
      </c>
      <c r="G141" s="16" t="s">
        <v>21</v>
      </c>
      <c r="H141" s="19"/>
      <c r="I141" s="22">
        <f t="shared" si="34"/>
        <v>139</v>
      </c>
    </row>
    <row r="142" spans="1:9" s="23" customFormat="1" ht="14.25" customHeight="1" x14ac:dyDescent="0.2">
      <c r="A142" s="21">
        <v>42855</v>
      </c>
      <c r="B142" s="15">
        <v>-710</v>
      </c>
      <c r="C142" s="16"/>
      <c r="D142" s="16" t="s">
        <v>15</v>
      </c>
      <c r="E142" s="16" t="s">
        <v>27</v>
      </c>
      <c r="F142" s="18" t="s">
        <v>10</v>
      </c>
      <c r="G142" s="16" t="s">
        <v>21</v>
      </c>
      <c r="H142" s="19"/>
      <c r="I142" s="22">
        <f t="shared" si="34"/>
        <v>140</v>
      </c>
    </row>
    <row r="143" spans="1:9" s="23" customFormat="1" ht="14.25" customHeight="1" x14ac:dyDescent="0.2">
      <c r="A143" s="21">
        <v>42855</v>
      </c>
      <c r="B143" s="15">
        <v>-153</v>
      </c>
      <c r="C143" s="16"/>
      <c r="D143" s="16" t="s">
        <v>15</v>
      </c>
      <c r="E143" s="16" t="s">
        <v>27</v>
      </c>
      <c r="F143" s="18" t="s">
        <v>10</v>
      </c>
      <c r="G143" s="16" t="s">
        <v>21</v>
      </c>
      <c r="H143" s="19"/>
      <c r="I143" s="22">
        <f t="shared" si="34"/>
        <v>141</v>
      </c>
    </row>
    <row r="144" spans="1:9" s="23" customFormat="1" ht="14.25" customHeight="1" x14ac:dyDescent="0.2">
      <c r="A144" s="25">
        <v>42866</v>
      </c>
      <c r="B144" s="31">
        <v>-572110</v>
      </c>
      <c r="C144" s="27" t="s">
        <v>23</v>
      </c>
      <c r="D144" s="27" t="s">
        <v>15</v>
      </c>
      <c r="E144" s="27" t="s">
        <v>39</v>
      </c>
      <c r="F144" s="18" t="s">
        <v>10</v>
      </c>
      <c r="G144" s="16" t="s">
        <v>14</v>
      </c>
      <c r="H144" s="19">
        <v>-1</v>
      </c>
      <c r="I144" s="22">
        <f t="shared" ref="I144:I149" si="35">ROW()-2</f>
        <v>142</v>
      </c>
    </row>
    <row r="145" spans="1:9" s="23" customFormat="1" ht="14.25" customHeight="1" x14ac:dyDescent="0.2">
      <c r="A145" s="25">
        <v>42866</v>
      </c>
      <c r="B145" s="31">
        <v>304462</v>
      </c>
      <c r="C145" s="27"/>
      <c r="D145" s="27"/>
      <c r="E145" s="27" t="s">
        <v>27</v>
      </c>
      <c r="F145" s="18" t="s">
        <v>10</v>
      </c>
      <c r="G145" s="16" t="s">
        <v>14</v>
      </c>
      <c r="H145" s="19"/>
      <c r="I145" s="22">
        <f t="shared" si="35"/>
        <v>143</v>
      </c>
    </row>
    <row r="146" spans="1:9" s="23" customFormat="1" ht="14.25" customHeight="1" x14ac:dyDescent="0.2">
      <c r="A146" s="21">
        <v>42886</v>
      </c>
      <c r="B146" s="15">
        <v>-36364</v>
      </c>
      <c r="C146" s="16"/>
      <c r="D146" s="16" t="s">
        <v>15</v>
      </c>
      <c r="E146" s="16" t="s">
        <v>27</v>
      </c>
      <c r="F146" s="18" t="s">
        <v>28</v>
      </c>
      <c r="G146" s="16" t="s">
        <v>14</v>
      </c>
      <c r="H146" s="19"/>
      <c r="I146" s="22">
        <f t="shared" si="35"/>
        <v>144</v>
      </c>
    </row>
    <row r="147" spans="1:9" s="23" customFormat="1" ht="14.25" customHeight="1" x14ac:dyDescent="0.2">
      <c r="A147" s="21">
        <v>42886</v>
      </c>
      <c r="B147" s="15">
        <v>-2492</v>
      </c>
      <c r="C147" s="16"/>
      <c r="D147" s="16" t="s">
        <v>15</v>
      </c>
      <c r="E147" s="16" t="s">
        <v>27</v>
      </c>
      <c r="F147" s="18" t="s">
        <v>10</v>
      </c>
      <c r="G147" s="16" t="s">
        <v>21</v>
      </c>
      <c r="H147" s="19"/>
      <c r="I147" s="22">
        <f t="shared" si="35"/>
        <v>145</v>
      </c>
    </row>
    <row r="148" spans="1:9" s="23" customFormat="1" ht="14.25" customHeight="1" x14ac:dyDescent="0.2">
      <c r="A148" s="21">
        <v>42886</v>
      </c>
      <c r="B148" s="15">
        <v>-710</v>
      </c>
      <c r="C148" s="16"/>
      <c r="D148" s="16" t="s">
        <v>15</v>
      </c>
      <c r="E148" s="16" t="s">
        <v>27</v>
      </c>
      <c r="F148" s="18" t="s">
        <v>10</v>
      </c>
      <c r="G148" s="16" t="s">
        <v>21</v>
      </c>
      <c r="H148" s="19"/>
      <c r="I148" s="22">
        <f t="shared" si="35"/>
        <v>146</v>
      </c>
    </row>
    <row r="149" spans="1:9" s="23" customFormat="1" ht="14.25" customHeight="1" x14ac:dyDescent="0.2">
      <c r="A149" s="21">
        <v>42886</v>
      </c>
      <c r="B149" s="15">
        <v>-153</v>
      </c>
      <c r="C149" s="16"/>
      <c r="D149" s="16" t="s">
        <v>15</v>
      </c>
      <c r="E149" s="16" t="s">
        <v>27</v>
      </c>
      <c r="F149" s="18" t="s">
        <v>10</v>
      </c>
      <c r="G149" s="16" t="s">
        <v>21</v>
      </c>
      <c r="H149" s="19"/>
      <c r="I149" s="22">
        <f t="shared" si="35"/>
        <v>147</v>
      </c>
    </row>
    <row r="150" spans="1:9" s="23" customFormat="1" ht="14.25" customHeight="1" x14ac:dyDescent="0.2">
      <c r="A150" s="21">
        <v>42916</v>
      </c>
      <c r="B150" s="15">
        <v>-36364</v>
      </c>
      <c r="C150" s="16"/>
      <c r="D150" s="16" t="s">
        <v>15</v>
      </c>
      <c r="E150" s="16" t="s">
        <v>27</v>
      </c>
      <c r="F150" s="18" t="s">
        <v>28</v>
      </c>
      <c r="G150" s="16" t="s">
        <v>14</v>
      </c>
      <c r="H150" s="19"/>
      <c r="I150" s="22">
        <f t="shared" ref="I150:I153" si="36">ROW()-2</f>
        <v>148</v>
      </c>
    </row>
    <row r="151" spans="1:9" s="23" customFormat="1" ht="14.25" customHeight="1" x14ac:dyDescent="0.2">
      <c r="A151" s="21">
        <v>42916</v>
      </c>
      <c r="B151" s="15">
        <v>-2492</v>
      </c>
      <c r="C151" s="16"/>
      <c r="D151" s="16" t="s">
        <v>15</v>
      </c>
      <c r="E151" s="16" t="s">
        <v>27</v>
      </c>
      <c r="F151" s="18" t="s">
        <v>10</v>
      </c>
      <c r="G151" s="16" t="s">
        <v>21</v>
      </c>
      <c r="H151" s="19"/>
      <c r="I151" s="22">
        <f t="shared" si="36"/>
        <v>149</v>
      </c>
    </row>
    <row r="152" spans="1:9" s="23" customFormat="1" ht="14.25" customHeight="1" x14ac:dyDescent="0.2">
      <c r="A152" s="21">
        <v>42916</v>
      </c>
      <c r="B152" s="15">
        <v>-710</v>
      </c>
      <c r="C152" s="16"/>
      <c r="D152" s="16" t="s">
        <v>15</v>
      </c>
      <c r="E152" s="16" t="s">
        <v>27</v>
      </c>
      <c r="F152" s="18" t="s">
        <v>10</v>
      </c>
      <c r="G152" s="16" t="s">
        <v>21</v>
      </c>
      <c r="H152" s="19"/>
      <c r="I152" s="22">
        <f t="shared" si="36"/>
        <v>150</v>
      </c>
    </row>
    <row r="153" spans="1:9" s="23" customFormat="1" ht="14.25" customHeight="1" x14ac:dyDescent="0.2">
      <c r="A153" s="21">
        <v>42916</v>
      </c>
      <c r="B153" s="15">
        <v>-153</v>
      </c>
      <c r="C153" s="16"/>
      <c r="D153" s="16" t="s">
        <v>15</v>
      </c>
      <c r="E153" s="16" t="s">
        <v>27</v>
      </c>
      <c r="F153" s="18" t="s">
        <v>10</v>
      </c>
      <c r="G153" s="16" t="s">
        <v>21</v>
      </c>
      <c r="H153" s="19"/>
      <c r="I153" s="22">
        <f t="shared" si="36"/>
        <v>151</v>
      </c>
    </row>
    <row r="154" spans="1:9" s="23" customFormat="1" ht="14.25" customHeight="1" x14ac:dyDescent="0.2">
      <c r="A154" s="21">
        <v>42947</v>
      </c>
      <c r="B154" s="15">
        <v>-36364</v>
      </c>
      <c r="C154" s="16"/>
      <c r="D154" s="16" t="s">
        <v>15</v>
      </c>
      <c r="E154" s="16" t="s">
        <v>27</v>
      </c>
      <c r="F154" s="18" t="s">
        <v>28</v>
      </c>
      <c r="G154" s="16" t="s">
        <v>14</v>
      </c>
      <c r="H154" s="19"/>
      <c r="I154" s="22">
        <f t="shared" ref="I154:I157" si="37">ROW()-2</f>
        <v>152</v>
      </c>
    </row>
    <row r="155" spans="1:9" s="23" customFormat="1" ht="14.25" customHeight="1" x14ac:dyDescent="0.2">
      <c r="A155" s="21">
        <v>42947</v>
      </c>
      <c r="B155" s="15">
        <v>-2492</v>
      </c>
      <c r="C155" s="16"/>
      <c r="D155" s="16" t="s">
        <v>15</v>
      </c>
      <c r="E155" s="16" t="s">
        <v>27</v>
      </c>
      <c r="F155" s="18" t="s">
        <v>10</v>
      </c>
      <c r="G155" s="16" t="s">
        <v>21</v>
      </c>
      <c r="H155" s="19"/>
      <c r="I155" s="22">
        <f t="shared" si="37"/>
        <v>153</v>
      </c>
    </row>
    <row r="156" spans="1:9" s="23" customFormat="1" ht="14.25" customHeight="1" x14ac:dyDescent="0.2">
      <c r="A156" s="21">
        <v>42947</v>
      </c>
      <c r="B156" s="15">
        <v>-710</v>
      </c>
      <c r="C156" s="16"/>
      <c r="D156" s="16" t="s">
        <v>15</v>
      </c>
      <c r="E156" s="16" t="s">
        <v>27</v>
      </c>
      <c r="F156" s="18" t="s">
        <v>10</v>
      </c>
      <c r="G156" s="16" t="s">
        <v>21</v>
      </c>
      <c r="H156" s="19"/>
      <c r="I156" s="22">
        <f t="shared" si="37"/>
        <v>154</v>
      </c>
    </row>
    <row r="157" spans="1:9" s="23" customFormat="1" ht="14.25" customHeight="1" x14ac:dyDescent="0.2">
      <c r="A157" s="21">
        <v>42947</v>
      </c>
      <c r="B157" s="15">
        <v>-153</v>
      </c>
      <c r="C157" s="16"/>
      <c r="D157" s="16" t="s">
        <v>15</v>
      </c>
      <c r="E157" s="16" t="s">
        <v>27</v>
      </c>
      <c r="F157" s="18" t="s">
        <v>10</v>
      </c>
      <c r="G157" s="16" t="s">
        <v>21</v>
      </c>
      <c r="H157" s="19"/>
      <c r="I157" s="22">
        <f t="shared" si="37"/>
        <v>155</v>
      </c>
    </row>
    <row r="158" spans="1:9" s="23" customFormat="1" ht="14.25" customHeight="1" x14ac:dyDescent="0.2">
      <c r="A158" s="21">
        <v>42978</v>
      </c>
      <c r="B158" s="15">
        <v>-36364</v>
      </c>
      <c r="C158" s="16"/>
      <c r="D158" s="16" t="s">
        <v>15</v>
      </c>
      <c r="E158" s="16" t="s">
        <v>27</v>
      </c>
      <c r="F158" s="18" t="s">
        <v>28</v>
      </c>
      <c r="G158" s="16" t="s">
        <v>14</v>
      </c>
      <c r="H158" s="19"/>
      <c r="I158" s="22">
        <f t="shared" ref="I158:I161" si="38">ROW()-2</f>
        <v>156</v>
      </c>
    </row>
    <row r="159" spans="1:9" s="23" customFormat="1" ht="14.25" customHeight="1" x14ac:dyDescent="0.2">
      <c r="A159" s="21">
        <v>42978</v>
      </c>
      <c r="B159" s="15">
        <v>-2492</v>
      </c>
      <c r="C159" s="16"/>
      <c r="D159" s="16" t="s">
        <v>15</v>
      </c>
      <c r="E159" s="16" t="s">
        <v>27</v>
      </c>
      <c r="F159" s="18" t="s">
        <v>10</v>
      </c>
      <c r="G159" s="16" t="s">
        <v>21</v>
      </c>
      <c r="H159" s="19"/>
      <c r="I159" s="22">
        <f t="shared" si="38"/>
        <v>157</v>
      </c>
    </row>
    <row r="160" spans="1:9" s="23" customFormat="1" ht="14.25" customHeight="1" x14ac:dyDescent="0.2">
      <c r="A160" s="21">
        <v>42978</v>
      </c>
      <c r="B160" s="15">
        <v>-710</v>
      </c>
      <c r="C160" s="16"/>
      <c r="D160" s="16" t="s">
        <v>15</v>
      </c>
      <c r="E160" s="16" t="s">
        <v>27</v>
      </c>
      <c r="F160" s="18" t="s">
        <v>10</v>
      </c>
      <c r="G160" s="16" t="s">
        <v>21</v>
      </c>
      <c r="H160" s="19"/>
      <c r="I160" s="22">
        <f t="shared" si="38"/>
        <v>158</v>
      </c>
    </row>
    <row r="161" spans="1:9" s="23" customFormat="1" ht="14.25" customHeight="1" x14ac:dyDescent="0.2">
      <c r="A161" s="21">
        <v>42978</v>
      </c>
      <c r="B161" s="15">
        <v>-153</v>
      </c>
      <c r="C161" s="16"/>
      <c r="D161" s="16" t="s">
        <v>15</v>
      </c>
      <c r="E161" s="16" t="s">
        <v>27</v>
      </c>
      <c r="F161" s="18" t="s">
        <v>10</v>
      </c>
      <c r="G161" s="16" t="s">
        <v>21</v>
      </c>
      <c r="H161" s="19"/>
      <c r="I161" s="22">
        <f t="shared" si="38"/>
        <v>159</v>
      </c>
    </row>
    <row r="162" spans="1:9" s="23" customFormat="1" ht="14.25" customHeight="1" x14ac:dyDescent="0.2">
      <c r="A162" s="21">
        <v>43000</v>
      </c>
      <c r="B162" s="30">
        <v>-440000</v>
      </c>
      <c r="C162" s="16" t="s">
        <v>16</v>
      </c>
      <c r="D162" s="16" t="s">
        <v>26</v>
      </c>
      <c r="E162" s="16" t="s">
        <v>20</v>
      </c>
      <c r="F162" s="17" t="s">
        <v>28</v>
      </c>
      <c r="G162" s="16" t="s">
        <v>14</v>
      </c>
      <c r="H162" s="19"/>
      <c r="I162" s="22">
        <f t="shared" ref="I162:I169" si="39">ROW()-2</f>
        <v>160</v>
      </c>
    </row>
    <row r="163" spans="1:9" s="23" customFormat="1" ht="14.25" customHeight="1" x14ac:dyDescent="0.2">
      <c r="A163" s="21">
        <v>43000</v>
      </c>
      <c r="B163" s="30">
        <v>-850</v>
      </c>
      <c r="C163" s="16" t="s">
        <v>16</v>
      </c>
      <c r="D163" s="16" t="s">
        <v>30</v>
      </c>
      <c r="E163" s="16" t="s">
        <v>20</v>
      </c>
      <c r="F163" s="17" t="s">
        <v>28</v>
      </c>
      <c r="G163" s="16" t="s">
        <v>14</v>
      </c>
      <c r="H163" s="19"/>
      <c r="I163" s="22">
        <f t="shared" si="39"/>
        <v>161</v>
      </c>
    </row>
    <row r="164" spans="1:9" s="23" customFormat="1" ht="14.25" customHeight="1" x14ac:dyDescent="0.2">
      <c r="A164" s="21">
        <v>43000</v>
      </c>
      <c r="B164" s="30">
        <v>-12910</v>
      </c>
      <c r="C164" s="16" t="s">
        <v>16</v>
      </c>
      <c r="D164" s="16" t="s">
        <v>40</v>
      </c>
      <c r="E164" s="16" t="s">
        <v>20</v>
      </c>
      <c r="F164" s="17" t="s">
        <v>28</v>
      </c>
      <c r="G164" s="16" t="s">
        <v>14</v>
      </c>
      <c r="H164" s="19"/>
      <c r="I164" s="22">
        <f t="shared" si="39"/>
        <v>162</v>
      </c>
    </row>
    <row r="165" spans="1:9" s="23" customFormat="1" ht="14.25" customHeight="1" x14ac:dyDescent="0.2">
      <c r="A165" s="25">
        <v>43003</v>
      </c>
      <c r="B165" s="31">
        <f>440000+13760</f>
        <v>453760</v>
      </c>
      <c r="C165" s="27" t="s">
        <v>23</v>
      </c>
      <c r="D165" s="27" t="s">
        <v>15</v>
      </c>
      <c r="E165" s="27" t="s">
        <v>24</v>
      </c>
      <c r="F165" s="18" t="s">
        <v>28</v>
      </c>
      <c r="G165" s="16" t="s">
        <v>14</v>
      </c>
      <c r="H165" s="19">
        <v>1</v>
      </c>
      <c r="I165" s="22">
        <f t="shared" si="39"/>
        <v>163</v>
      </c>
    </row>
    <row r="166" spans="1:9" s="23" customFormat="1" ht="14.25" customHeight="1" x14ac:dyDescent="0.2">
      <c r="A166" s="21">
        <v>43008</v>
      </c>
      <c r="B166" s="15">
        <v>-36364</v>
      </c>
      <c r="C166" s="16"/>
      <c r="D166" s="16" t="s">
        <v>15</v>
      </c>
      <c r="E166" s="16" t="s">
        <v>27</v>
      </c>
      <c r="F166" s="18" t="s">
        <v>28</v>
      </c>
      <c r="G166" s="16" t="s">
        <v>14</v>
      </c>
      <c r="H166" s="19"/>
      <c r="I166" s="22">
        <f t="shared" si="39"/>
        <v>164</v>
      </c>
    </row>
    <row r="167" spans="1:9" s="23" customFormat="1" ht="14.25" customHeight="1" x14ac:dyDescent="0.2">
      <c r="A167" s="21">
        <v>43008</v>
      </c>
      <c r="B167" s="15">
        <v>-2492</v>
      </c>
      <c r="C167" s="16"/>
      <c r="D167" s="16" t="s">
        <v>15</v>
      </c>
      <c r="E167" s="16" t="s">
        <v>27</v>
      </c>
      <c r="F167" s="18" t="s">
        <v>10</v>
      </c>
      <c r="G167" s="16" t="s">
        <v>21</v>
      </c>
      <c r="H167" s="19"/>
      <c r="I167" s="22">
        <f t="shared" si="39"/>
        <v>165</v>
      </c>
    </row>
    <row r="168" spans="1:9" s="23" customFormat="1" ht="14.25" customHeight="1" x14ac:dyDescent="0.2">
      <c r="A168" s="21">
        <v>43008</v>
      </c>
      <c r="B168" s="15">
        <v>-710</v>
      </c>
      <c r="C168" s="16"/>
      <c r="D168" s="16" t="s">
        <v>15</v>
      </c>
      <c r="E168" s="16" t="s">
        <v>27</v>
      </c>
      <c r="F168" s="18" t="s">
        <v>10</v>
      </c>
      <c r="G168" s="16" t="s">
        <v>21</v>
      </c>
      <c r="H168" s="19"/>
      <c r="I168" s="22">
        <f t="shared" si="39"/>
        <v>166</v>
      </c>
    </row>
    <row r="169" spans="1:9" s="23" customFormat="1" ht="14.25" customHeight="1" x14ac:dyDescent="0.2">
      <c r="A169" s="21">
        <v>43008</v>
      </c>
      <c r="B169" s="15">
        <v>-153</v>
      </c>
      <c r="C169" s="16"/>
      <c r="D169" s="16" t="s">
        <v>15</v>
      </c>
      <c r="E169" s="16" t="s">
        <v>27</v>
      </c>
      <c r="F169" s="18" t="s">
        <v>10</v>
      </c>
      <c r="G169" s="16" t="s">
        <v>21</v>
      </c>
      <c r="H169" s="19"/>
      <c r="I169" s="22">
        <f t="shared" si="39"/>
        <v>167</v>
      </c>
    </row>
    <row r="170" spans="1:9" s="23" customFormat="1" ht="14.25" customHeight="1" x14ac:dyDescent="0.2">
      <c r="A170" s="21">
        <v>43039</v>
      </c>
      <c r="B170" s="15">
        <v>-36364</v>
      </c>
      <c r="C170" s="16"/>
      <c r="D170" s="16" t="s">
        <v>15</v>
      </c>
      <c r="E170" s="16" t="s">
        <v>27</v>
      </c>
      <c r="F170" s="18" t="s">
        <v>28</v>
      </c>
      <c r="G170" s="16" t="s">
        <v>14</v>
      </c>
      <c r="H170" s="19"/>
      <c r="I170" s="22">
        <f t="shared" ref="I170:I179" si="40">ROW()-2</f>
        <v>168</v>
      </c>
    </row>
    <row r="171" spans="1:9" s="23" customFormat="1" ht="14.25" customHeight="1" x14ac:dyDescent="0.2">
      <c r="A171" s="21">
        <v>43039</v>
      </c>
      <c r="B171" s="15">
        <v>-13293</v>
      </c>
      <c r="C171" s="16"/>
      <c r="D171" s="16" t="s">
        <v>15</v>
      </c>
      <c r="E171" s="16" t="s">
        <v>27</v>
      </c>
      <c r="F171" s="18" t="s">
        <v>28</v>
      </c>
      <c r="G171" s="16" t="s">
        <v>14</v>
      </c>
      <c r="H171" s="19"/>
      <c r="I171" s="22">
        <f t="shared" si="40"/>
        <v>169</v>
      </c>
    </row>
    <row r="172" spans="1:9" s="23" customFormat="1" ht="14.25" customHeight="1" x14ac:dyDescent="0.2">
      <c r="A172" s="21">
        <v>43039</v>
      </c>
      <c r="B172" s="15">
        <v>-2492</v>
      </c>
      <c r="C172" s="16"/>
      <c r="D172" s="16" t="s">
        <v>15</v>
      </c>
      <c r="E172" s="16" t="s">
        <v>27</v>
      </c>
      <c r="F172" s="18" t="s">
        <v>10</v>
      </c>
      <c r="G172" s="16" t="s">
        <v>21</v>
      </c>
      <c r="H172" s="19"/>
      <c r="I172" s="22">
        <f t="shared" si="40"/>
        <v>170</v>
      </c>
    </row>
    <row r="173" spans="1:9" s="23" customFormat="1" ht="14.25" customHeight="1" x14ac:dyDescent="0.2">
      <c r="A173" s="21">
        <v>43039</v>
      </c>
      <c r="B173" s="15">
        <v>-710</v>
      </c>
      <c r="C173" s="16"/>
      <c r="D173" s="16" t="s">
        <v>15</v>
      </c>
      <c r="E173" s="16" t="s">
        <v>27</v>
      </c>
      <c r="F173" s="18" t="s">
        <v>10</v>
      </c>
      <c r="G173" s="16" t="s">
        <v>21</v>
      </c>
      <c r="H173" s="19"/>
      <c r="I173" s="22">
        <f t="shared" si="40"/>
        <v>171</v>
      </c>
    </row>
    <row r="174" spans="1:9" s="23" customFormat="1" ht="14.25" customHeight="1" x14ac:dyDescent="0.2">
      <c r="A174" s="21">
        <v>43039</v>
      </c>
      <c r="B174" s="15">
        <v>-153</v>
      </c>
      <c r="C174" s="16"/>
      <c r="D174" s="16" t="s">
        <v>15</v>
      </c>
      <c r="E174" s="16" t="s">
        <v>27</v>
      </c>
      <c r="F174" s="18" t="s">
        <v>10</v>
      </c>
      <c r="G174" s="16" t="s">
        <v>21</v>
      </c>
      <c r="H174" s="19"/>
      <c r="I174" s="22">
        <f t="shared" si="40"/>
        <v>172</v>
      </c>
    </row>
    <row r="175" spans="1:9" s="23" customFormat="1" ht="14.25" customHeight="1" x14ac:dyDescent="0.2">
      <c r="A175" s="21">
        <v>43069</v>
      </c>
      <c r="B175" s="15">
        <v>-36364</v>
      </c>
      <c r="C175" s="16"/>
      <c r="D175" s="16" t="s">
        <v>15</v>
      </c>
      <c r="E175" s="16" t="s">
        <v>27</v>
      </c>
      <c r="F175" s="18" t="s">
        <v>28</v>
      </c>
      <c r="G175" s="16" t="s">
        <v>14</v>
      </c>
      <c r="H175" s="19"/>
      <c r="I175" s="22">
        <f t="shared" si="40"/>
        <v>173</v>
      </c>
    </row>
    <row r="176" spans="1:9" s="23" customFormat="1" ht="14.25" customHeight="1" x14ac:dyDescent="0.2">
      <c r="A176" s="21">
        <v>43069</v>
      </c>
      <c r="B176" s="15">
        <v>-13293</v>
      </c>
      <c r="C176" s="16"/>
      <c r="D176" s="16" t="s">
        <v>15</v>
      </c>
      <c r="E176" s="16" t="s">
        <v>27</v>
      </c>
      <c r="F176" s="18" t="s">
        <v>28</v>
      </c>
      <c r="G176" s="16" t="s">
        <v>14</v>
      </c>
      <c r="H176" s="19"/>
      <c r="I176" s="22">
        <f t="shared" si="40"/>
        <v>174</v>
      </c>
    </row>
    <row r="177" spans="1:9" s="23" customFormat="1" ht="14.25" customHeight="1" x14ac:dyDescent="0.2">
      <c r="A177" s="21">
        <v>43069</v>
      </c>
      <c r="B177" s="15">
        <v>-2492</v>
      </c>
      <c r="C177" s="16"/>
      <c r="D177" s="16" t="s">
        <v>15</v>
      </c>
      <c r="E177" s="16" t="s">
        <v>27</v>
      </c>
      <c r="F177" s="18" t="s">
        <v>10</v>
      </c>
      <c r="G177" s="16" t="s">
        <v>21</v>
      </c>
      <c r="H177" s="19"/>
      <c r="I177" s="22">
        <f t="shared" si="40"/>
        <v>175</v>
      </c>
    </row>
    <row r="178" spans="1:9" s="23" customFormat="1" ht="14.25" customHeight="1" x14ac:dyDescent="0.2">
      <c r="A178" s="21">
        <v>43069</v>
      </c>
      <c r="B178" s="15">
        <v>-710</v>
      </c>
      <c r="C178" s="16"/>
      <c r="D178" s="16" t="s">
        <v>15</v>
      </c>
      <c r="E178" s="16" t="s">
        <v>27</v>
      </c>
      <c r="F178" s="18" t="s">
        <v>10</v>
      </c>
      <c r="G178" s="16" t="s">
        <v>21</v>
      </c>
      <c r="H178" s="19"/>
      <c r="I178" s="22">
        <f t="shared" si="40"/>
        <v>176</v>
      </c>
    </row>
    <row r="179" spans="1:9" s="23" customFormat="1" ht="14.25" customHeight="1" x14ac:dyDescent="0.2">
      <c r="A179" s="21">
        <v>43069</v>
      </c>
      <c r="B179" s="15">
        <v>-153</v>
      </c>
      <c r="C179" s="16"/>
      <c r="D179" s="16" t="s">
        <v>15</v>
      </c>
      <c r="E179" s="16" t="s">
        <v>27</v>
      </c>
      <c r="F179" s="18" t="s">
        <v>10</v>
      </c>
      <c r="G179" s="16" t="s">
        <v>21</v>
      </c>
      <c r="H179" s="19"/>
      <c r="I179" s="22">
        <f t="shared" si="40"/>
        <v>177</v>
      </c>
    </row>
    <row r="180" spans="1:9" s="23" customFormat="1" ht="14.25" customHeight="1" x14ac:dyDescent="0.2">
      <c r="A180" s="21">
        <v>43100</v>
      </c>
      <c r="B180" s="15">
        <v>-36364</v>
      </c>
      <c r="C180" s="16"/>
      <c r="D180" s="16" t="s">
        <v>15</v>
      </c>
      <c r="E180" s="16" t="s">
        <v>57</v>
      </c>
      <c r="F180" s="18" t="s">
        <v>28</v>
      </c>
      <c r="G180" s="16" t="s">
        <v>14</v>
      </c>
      <c r="H180" s="19"/>
      <c r="I180" s="22">
        <f t="shared" ref="I180:I186" si="41">ROW()-2</f>
        <v>178</v>
      </c>
    </row>
    <row r="181" spans="1:9" s="23" customFormat="1" ht="14.25" customHeight="1" x14ac:dyDescent="0.2">
      <c r="A181" s="21">
        <v>43100</v>
      </c>
      <c r="B181" s="15">
        <v>-13293</v>
      </c>
      <c r="C181" s="16"/>
      <c r="D181" s="16" t="s">
        <v>15</v>
      </c>
      <c r="E181" s="16" t="s">
        <v>57</v>
      </c>
      <c r="F181" s="18" t="s">
        <v>28</v>
      </c>
      <c r="G181" s="16" t="s">
        <v>14</v>
      </c>
      <c r="H181" s="19"/>
      <c r="I181" s="22">
        <f t="shared" si="41"/>
        <v>179</v>
      </c>
    </row>
    <row r="182" spans="1:9" s="23" customFormat="1" ht="14.25" customHeight="1" x14ac:dyDescent="0.2">
      <c r="A182" s="21">
        <v>43100</v>
      </c>
      <c r="B182" s="15">
        <v>-2492</v>
      </c>
      <c r="C182" s="16"/>
      <c r="D182" s="16" t="s">
        <v>15</v>
      </c>
      <c r="E182" s="16" t="s">
        <v>27</v>
      </c>
      <c r="F182" s="18" t="s">
        <v>10</v>
      </c>
      <c r="G182" s="16" t="s">
        <v>21</v>
      </c>
      <c r="H182" s="19"/>
      <c r="I182" s="22">
        <f t="shared" si="41"/>
        <v>180</v>
      </c>
    </row>
    <row r="183" spans="1:9" s="23" customFormat="1" ht="14.25" customHeight="1" x14ac:dyDescent="0.2">
      <c r="A183" s="21">
        <v>43100</v>
      </c>
      <c r="B183" s="15">
        <v>-710</v>
      </c>
      <c r="C183" s="16"/>
      <c r="D183" s="16" t="s">
        <v>15</v>
      </c>
      <c r="E183" s="16" t="s">
        <v>27</v>
      </c>
      <c r="F183" s="18" t="s">
        <v>10</v>
      </c>
      <c r="G183" s="16" t="s">
        <v>21</v>
      </c>
      <c r="H183" s="19"/>
      <c r="I183" s="22">
        <f t="shared" si="41"/>
        <v>181</v>
      </c>
    </row>
    <row r="184" spans="1:9" s="23" customFormat="1" ht="14.25" customHeight="1" x14ac:dyDescent="0.2">
      <c r="A184" s="21">
        <v>43100</v>
      </c>
      <c r="B184" s="15">
        <v>-153</v>
      </c>
      <c r="C184" s="16"/>
      <c r="D184" s="16" t="s">
        <v>15</v>
      </c>
      <c r="E184" s="16" t="s">
        <v>27</v>
      </c>
      <c r="F184" s="18" t="s">
        <v>10</v>
      </c>
      <c r="G184" s="16" t="s">
        <v>21</v>
      </c>
      <c r="H184" s="19"/>
      <c r="I184" s="22">
        <f t="shared" si="41"/>
        <v>182</v>
      </c>
    </row>
    <row r="185" spans="1:9" s="23" customFormat="1" ht="14.25" customHeight="1" x14ac:dyDescent="0.2">
      <c r="A185" s="25">
        <v>43100</v>
      </c>
      <c r="B185" s="26">
        <f>33881</f>
        <v>33881</v>
      </c>
      <c r="C185" s="27"/>
      <c r="D185" s="27" t="s">
        <v>15</v>
      </c>
      <c r="E185" s="27" t="s">
        <v>37</v>
      </c>
      <c r="F185" s="18" t="s">
        <v>10</v>
      </c>
      <c r="G185" s="16"/>
      <c r="H185" s="19"/>
      <c r="I185" s="22">
        <f t="shared" si="41"/>
        <v>183</v>
      </c>
    </row>
    <row r="186" spans="1:9" s="23" customFormat="1" ht="14.25" customHeight="1" x14ac:dyDescent="0.2">
      <c r="A186" s="25">
        <v>43100</v>
      </c>
      <c r="B186" s="26">
        <v>-316368</v>
      </c>
      <c r="C186" s="27"/>
      <c r="D186" s="27" t="s">
        <v>15</v>
      </c>
      <c r="E186" s="27" t="s">
        <v>37</v>
      </c>
      <c r="F186" s="18" t="s">
        <v>10</v>
      </c>
      <c r="G186" s="16"/>
      <c r="H186" s="19"/>
      <c r="I186" s="22">
        <f t="shared" si="41"/>
        <v>184</v>
      </c>
    </row>
    <row r="187" spans="1:9" s="23" customFormat="1" ht="14.25" customHeight="1" x14ac:dyDescent="0.2">
      <c r="A187" s="21">
        <v>43131</v>
      </c>
      <c r="B187" s="15">
        <v>-75556</v>
      </c>
      <c r="C187" s="16"/>
      <c r="D187" s="16" t="s">
        <v>15</v>
      </c>
      <c r="E187" s="16" t="s">
        <v>27</v>
      </c>
      <c r="F187" s="18" t="s">
        <v>28</v>
      </c>
      <c r="G187" s="16" t="s">
        <v>14</v>
      </c>
      <c r="H187" s="19"/>
      <c r="I187" s="22">
        <f t="shared" ref="I187:I196" si="42">ROW()-2</f>
        <v>185</v>
      </c>
    </row>
    <row r="188" spans="1:9" s="23" customFormat="1" ht="14.25" customHeight="1" x14ac:dyDescent="0.2">
      <c r="A188" s="21">
        <v>43131</v>
      </c>
      <c r="B188" s="15">
        <v>-1500</v>
      </c>
      <c r="C188" s="16"/>
      <c r="D188" s="16" t="s">
        <v>15</v>
      </c>
      <c r="E188" s="16" t="s">
        <v>27</v>
      </c>
      <c r="F188" s="18" t="s">
        <v>28</v>
      </c>
      <c r="G188" s="16" t="s">
        <v>14</v>
      </c>
      <c r="H188" s="19"/>
      <c r="I188" s="22">
        <f t="shared" si="42"/>
        <v>186</v>
      </c>
    </row>
    <row r="189" spans="1:9" s="23" customFormat="1" ht="14.25" customHeight="1" x14ac:dyDescent="0.2">
      <c r="A189" s="21">
        <v>43131</v>
      </c>
      <c r="B189" s="15">
        <v>-2492</v>
      </c>
      <c r="C189" s="16"/>
      <c r="D189" s="16" t="s">
        <v>15</v>
      </c>
      <c r="E189" s="16" t="s">
        <v>27</v>
      </c>
      <c r="F189" s="18" t="s">
        <v>10</v>
      </c>
      <c r="G189" s="16" t="s">
        <v>21</v>
      </c>
      <c r="H189" s="19"/>
      <c r="I189" s="22">
        <f t="shared" si="42"/>
        <v>187</v>
      </c>
    </row>
    <row r="190" spans="1:9" s="23" customFormat="1" ht="14.25" customHeight="1" x14ac:dyDescent="0.2">
      <c r="A190" s="21">
        <v>43131</v>
      </c>
      <c r="B190" s="15">
        <v>-710</v>
      </c>
      <c r="C190" s="16"/>
      <c r="D190" s="16" t="s">
        <v>15</v>
      </c>
      <c r="E190" s="16" t="s">
        <v>27</v>
      </c>
      <c r="F190" s="18" t="s">
        <v>10</v>
      </c>
      <c r="G190" s="16" t="s">
        <v>21</v>
      </c>
      <c r="H190" s="19"/>
      <c r="I190" s="22">
        <f t="shared" si="42"/>
        <v>188</v>
      </c>
    </row>
    <row r="191" spans="1:9" s="23" customFormat="1" ht="14.25" customHeight="1" x14ac:dyDescent="0.2">
      <c r="A191" s="21">
        <v>43131</v>
      </c>
      <c r="B191" s="15">
        <v>-153</v>
      </c>
      <c r="C191" s="16"/>
      <c r="D191" s="16" t="s">
        <v>15</v>
      </c>
      <c r="E191" s="16" t="s">
        <v>27</v>
      </c>
      <c r="F191" s="18" t="s">
        <v>10</v>
      </c>
      <c r="G191" s="16" t="s">
        <v>21</v>
      </c>
      <c r="H191" s="19"/>
      <c r="I191" s="22">
        <f t="shared" si="42"/>
        <v>189</v>
      </c>
    </row>
    <row r="192" spans="1:9" s="23" customFormat="1" ht="14.25" customHeight="1" x14ac:dyDescent="0.2">
      <c r="A192" s="21">
        <v>43159</v>
      </c>
      <c r="B192" s="15">
        <v>-75556</v>
      </c>
      <c r="C192" s="16"/>
      <c r="D192" s="16" t="s">
        <v>15</v>
      </c>
      <c r="E192" s="16" t="s">
        <v>27</v>
      </c>
      <c r="F192" s="18" t="s">
        <v>28</v>
      </c>
      <c r="G192" s="16" t="s">
        <v>14</v>
      </c>
      <c r="H192" s="19"/>
      <c r="I192" s="22">
        <f t="shared" si="42"/>
        <v>190</v>
      </c>
    </row>
    <row r="193" spans="1:9" s="23" customFormat="1" ht="14.25" customHeight="1" x14ac:dyDescent="0.2">
      <c r="A193" s="21">
        <v>43159</v>
      </c>
      <c r="B193" s="15">
        <v>-1500</v>
      </c>
      <c r="C193" s="16"/>
      <c r="D193" s="16" t="s">
        <v>15</v>
      </c>
      <c r="E193" s="16" t="s">
        <v>27</v>
      </c>
      <c r="F193" s="18" t="s">
        <v>28</v>
      </c>
      <c r="G193" s="16" t="s">
        <v>14</v>
      </c>
      <c r="H193" s="19"/>
      <c r="I193" s="22">
        <f t="shared" si="42"/>
        <v>191</v>
      </c>
    </row>
    <row r="194" spans="1:9" s="23" customFormat="1" ht="14.25" customHeight="1" x14ac:dyDescent="0.2">
      <c r="A194" s="21">
        <v>43159</v>
      </c>
      <c r="B194" s="15">
        <f>-2492-3</f>
        <v>-2495</v>
      </c>
      <c r="C194" s="16"/>
      <c r="D194" s="16" t="s">
        <v>15</v>
      </c>
      <c r="E194" s="16" t="s">
        <v>27</v>
      </c>
      <c r="F194" s="18" t="s">
        <v>10</v>
      </c>
      <c r="G194" s="16" t="s">
        <v>21</v>
      </c>
      <c r="H194" s="19"/>
      <c r="I194" s="22">
        <f t="shared" si="42"/>
        <v>192</v>
      </c>
    </row>
    <row r="195" spans="1:9" s="23" customFormat="1" ht="14.25" customHeight="1" x14ac:dyDescent="0.2">
      <c r="A195" s="21">
        <v>43159</v>
      </c>
      <c r="B195" s="15">
        <v>-710</v>
      </c>
      <c r="C195" s="16"/>
      <c r="D195" s="16" t="s">
        <v>15</v>
      </c>
      <c r="E195" s="16" t="s">
        <v>27</v>
      </c>
      <c r="F195" s="18" t="s">
        <v>10</v>
      </c>
      <c r="G195" s="16" t="s">
        <v>21</v>
      </c>
      <c r="H195" s="19"/>
      <c r="I195" s="22">
        <f t="shared" si="42"/>
        <v>193</v>
      </c>
    </row>
    <row r="196" spans="1:9" s="23" customFormat="1" ht="14.25" customHeight="1" x14ac:dyDescent="0.2">
      <c r="A196" s="21">
        <v>43159</v>
      </c>
      <c r="B196" s="15">
        <v>-153</v>
      </c>
      <c r="C196" s="16"/>
      <c r="D196" s="16" t="s">
        <v>15</v>
      </c>
      <c r="E196" s="16" t="s">
        <v>27</v>
      </c>
      <c r="F196" s="18" t="s">
        <v>10</v>
      </c>
      <c r="G196" s="16" t="s">
        <v>21</v>
      </c>
      <c r="H196" s="19"/>
      <c r="I196" s="22">
        <f t="shared" si="42"/>
        <v>194</v>
      </c>
    </row>
    <row r="197" spans="1:9" s="23" customFormat="1" ht="14.25" customHeight="1" x14ac:dyDescent="0.2">
      <c r="A197" s="21">
        <v>43190</v>
      </c>
      <c r="B197" s="15">
        <v>-75556</v>
      </c>
      <c r="C197" s="16"/>
      <c r="D197" s="16" t="s">
        <v>15</v>
      </c>
      <c r="E197" s="16" t="s">
        <v>27</v>
      </c>
      <c r="F197" s="18" t="s">
        <v>28</v>
      </c>
      <c r="G197" s="16" t="s">
        <v>14</v>
      </c>
      <c r="H197" s="19"/>
      <c r="I197" s="22">
        <f t="shared" ref="I197:I200" si="43">ROW()-2</f>
        <v>195</v>
      </c>
    </row>
    <row r="198" spans="1:9" s="23" customFormat="1" ht="14.25" customHeight="1" x14ac:dyDescent="0.2">
      <c r="A198" s="21">
        <v>43190</v>
      </c>
      <c r="B198" s="15">
        <v>-1500</v>
      </c>
      <c r="C198" s="16"/>
      <c r="D198" s="16" t="s">
        <v>15</v>
      </c>
      <c r="E198" s="16" t="s">
        <v>27</v>
      </c>
      <c r="F198" s="18" t="s">
        <v>28</v>
      </c>
      <c r="G198" s="16" t="s">
        <v>14</v>
      </c>
      <c r="H198" s="19"/>
      <c r="I198" s="22">
        <f t="shared" si="43"/>
        <v>196</v>
      </c>
    </row>
    <row r="199" spans="1:9" s="23" customFormat="1" ht="14.25" customHeight="1" x14ac:dyDescent="0.2">
      <c r="A199" s="21">
        <v>43190</v>
      </c>
      <c r="B199" s="15">
        <f>-710+1</f>
        <v>-709</v>
      </c>
      <c r="C199" s="16"/>
      <c r="D199" s="16" t="s">
        <v>15</v>
      </c>
      <c r="E199" s="16" t="s">
        <v>27</v>
      </c>
      <c r="F199" s="18" t="s">
        <v>10</v>
      </c>
      <c r="G199" s="16" t="s">
        <v>21</v>
      </c>
      <c r="H199" s="19"/>
      <c r="I199" s="22">
        <f t="shared" si="43"/>
        <v>197</v>
      </c>
    </row>
    <row r="200" spans="1:9" s="23" customFormat="1" ht="14.25" customHeight="1" x14ac:dyDescent="0.2">
      <c r="A200" s="21">
        <v>43190</v>
      </c>
      <c r="B200" s="15">
        <v>-153</v>
      </c>
      <c r="C200" s="16"/>
      <c r="D200" s="16" t="s">
        <v>15</v>
      </c>
      <c r="E200" s="16" t="s">
        <v>27</v>
      </c>
      <c r="F200" s="18" t="s">
        <v>10</v>
      </c>
      <c r="G200" s="16" t="s">
        <v>21</v>
      </c>
      <c r="H200" s="19"/>
      <c r="I200" s="22">
        <f t="shared" si="43"/>
        <v>198</v>
      </c>
    </row>
    <row r="201" spans="1:9" s="23" customFormat="1" ht="14.25" customHeight="1" x14ac:dyDescent="0.2">
      <c r="A201" s="21">
        <v>43220</v>
      </c>
      <c r="B201" s="15">
        <v>-75556</v>
      </c>
      <c r="C201" s="16"/>
      <c r="D201" s="16" t="s">
        <v>15</v>
      </c>
      <c r="E201" s="16" t="s">
        <v>27</v>
      </c>
      <c r="F201" s="18" t="s">
        <v>28</v>
      </c>
      <c r="G201" s="16" t="s">
        <v>14</v>
      </c>
      <c r="H201" s="19"/>
      <c r="I201" s="22">
        <f t="shared" ref="I201:I203" si="44">ROW()-2</f>
        <v>199</v>
      </c>
    </row>
    <row r="202" spans="1:9" s="23" customFormat="1" ht="14.25" customHeight="1" x14ac:dyDescent="0.2">
      <c r="A202" s="21">
        <v>43220</v>
      </c>
      <c r="B202" s="15">
        <v>-1500</v>
      </c>
      <c r="C202" s="16"/>
      <c r="D202" s="16" t="s">
        <v>15</v>
      </c>
      <c r="E202" s="16" t="s">
        <v>27</v>
      </c>
      <c r="F202" s="18" t="s">
        <v>28</v>
      </c>
      <c r="G202" s="16" t="s">
        <v>14</v>
      </c>
      <c r="H202" s="19"/>
      <c r="I202" s="22">
        <f t="shared" si="44"/>
        <v>200</v>
      </c>
    </row>
    <row r="203" spans="1:9" s="23" customFormat="1" ht="14.25" customHeight="1" x14ac:dyDescent="0.2">
      <c r="A203" s="21">
        <v>43220</v>
      </c>
      <c r="B203" s="15">
        <v>-153</v>
      </c>
      <c r="C203" s="16"/>
      <c r="D203" s="16" t="s">
        <v>15</v>
      </c>
      <c r="E203" s="16" t="s">
        <v>27</v>
      </c>
      <c r="F203" s="18" t="s">
        <v>10</v>
      </c>
      <c r="G203" s="16" t="s">
        <v>21</v>
      </c>
      <c r="H203" s="19"/>
      <c r="I203" s="22">
        <f t="shared" si="44"/>
        <v>201</v>
      </c>
    </row>
    <row r="204" spans="1:9" s="23" customFormat="1" ht="14.25" customHeight="1" x14ac:dyDescent="0.2">
      <c r="A204" s="21">
        <v>43251</v>
      </c>
      <c r="B204" s="15">
        <v>-75556</v>
      </c>
      <c r="C204" s="16"/>
      <c r="D204" s="16" t="s">
        <v>15</v>
      </c>
      <c r="E204" s="16" t="s">
        <v>27</v>
      </c>
      <c r="F204" s="18" t="s">
        <v>28</v>
      </c>
      <c r="G204" s="16" t="s">
        <v>14</v>
      </c>
      <c r="H204" s="19"/>
      <c r="I204" s="22">
        <f t="shared" ref="I204:I209" si="45">ROW()-2</f>
        <v>202</v>
      </c>
    </row>
    <row r="205" spans="1:9" s="23" customFormat="1" ht="14.25" customHeight="1" x14ac:dyDescent="0.2">
      <c r="A205" s="21">
        <v>43251</v>
      </c>
      <c r="B205" s="15">
        <v>-1500</v>
      </c>
      <c r="C205" s="16"/>
      <c r="D205" s="16" t="s">
        <v>15</v>
      </c>
      <c r="E205" s="16" t="s">
        <v>27</v>
      </c>
      <c r="F205" s="18" t="s">
        <v>28</v>
      </c>
      <c r="G205" s="16" t="s">
        <v>14</v>
      </c>
      <c r="H205" s="19"/>
      <c r="I205" s="22">
        <f t="shared" si="45"/>
        <v>203</v>
      </c>
    </row>
    <row r="206" spans="1:9" s="23" customFormat="1" ht="14.25" customHeight="1" x14ac:dyDescent="0.2">
      <c r="A206" s="21">
        <v>43251</v>
      </c>
      <c r="B206" s="15">
        <v>-153</v>
      </c>
      <c r="C206" s="16"/>
      <c r="D206" s="16" t="s">
        <v>15</v>
      </c>
      <c r="E206" s="16" t="s">
        <v>27</v>
      </c>
      <c r="F206" s="18" t="s">
        <v>10</v>
      </c>
      <c r="G206" s="16" t="s">
        <v>21</v>
      </c>
      <c r="H206" s="19"/>
      <c r="I206" s="22">
        <f t="shared" si="45"/>
        <v>204</v>
      </c>
    </row>
    <row r="207" spans="1:9" s="23" customFormat="1" ht="14.25" customHeight="1" x14ac:dyDescent="0.2">
      <c r="A207" s="21"/>
      <c r="B207" s="29"/>
      <c r="C207" s="16"/>
      <c r="D207" s="16"/>
      <c r="E207" s="16"/>
      <c r="F207" s="18"/>
      <c r="G207" s="16"/>
      <c r="H207" s="19"/>
      <c r="I207" s="22">
        <f t="shared" si="45"/>
        <v>205</v>
      </c>
    </row>
    <row r="208" spans="1:9" s="23" customFormat="1" ht="14.25" customHeight="1" x14ac:dyDescent="0.2">
      <c r="A208" s="21"/>
      <c r="B208" s="15"/>
      <c r="C208" s="16"/>
      <c r="D208" s="16"/>
      <c r="E208" s="16"/>
      <c r="F208" s="18"/>
      <c r="G208" s="16"/>
      <c r="H208" s="19"/>
      <c r="I208" s="22">
        <f t="shared" si="45"/>
        <v>206</v>
      </c>
    </row>
    <row r="209" spans="1:9" s="23" customFormat="1" ht="14.25" customHeight="1" thickBot="1" x14ac:dyDescent="0.25">
      <c r="A209" s="21"/>
      <c r="B209" s="15"/>
      <c r="C209" s="16"/>
      <c r="D209" s="16"/>
      <c r="E209" s="16"/>
      <c r="F209" s="18"/>
      <c r="G209" s="9"/>
      <c r="H209" s="19"/>
      <c r="I209" s="22">
        <f t="shared" si="45"/>
        <v>207</v>
      </c>
    </row>
    <row r="210" spans="1:9" s="23" customFormat="1" ht="14.25" customHeight="1" thickTop="1" x14ac:dyDescent="0.2">
      <c r="A210" s="32" t="s">
        <v>41</v>
      </c>
      <c r="B210" s="33"/>
      <c r="C210" s="34"/>
      <c r="D210" s="34" t="s">
        <v>42</v>
      </c>
      <c r="E210" s="34"/>
      <c r="F210" s="35"/>
      <c r="G210" s="34"/>
      <c r="H210" s="36"/>
      <c r="I210" s="37" t="s">
        <v>41</v>
      </c>
    </row>
    <row r="211" spans="1:9" ht="14.25" customHeight="1" x14ac:dyDescent="0.2">
      <c r="A211" s="21"/>
      <c r="B211" s="15"/>
      <c r="C211" s="16"/>
      <c r="D211" s="16"/>
      <c r="F211" s="17"/>
      <c r="H211" s="12"/>
    </row>
    <row r="213" spans="1:9" x14ac:dyDescent="0.2">
      <c r="C213" s="48"/>
      <c r="D213" s="48"/>
      <c r="E213" s="50" t="s">
        <v>27</v>
      </c>
    </row>
    <row r="214" spans="1:9" x14ac:dyDescent="0.2">
      <c r="A214" s="21"/>
      <c r="B214" s="15"/>
      <c r="C214" s="49"/>
      <c r="D214" s="49"/>
      <c r="E214" s="51" t="s">
        <v>37</v>
      </c>
    </row>
    <row r="215" spans="1:9" x14ac:dyDescent="0.2">
      <c r="A215" s="21"/>
      <c r="B215" s="15"/>
      <c r="C215" s="49"/>
      <c r="D215" s="49"/>
      <c r="E215" s="49"/>
    </row>
    <row r="216" spans="1:9" ht="15" x14ac:dyDescent="0.2">
      <c r="A216" s="52" t="s">
        <v>0</v>
      </c>
      <c r="B216" s="53"/>
      <c r="C216" s="54"/>
      <c r="D216" s="55"/>
      <c r="E216" s="56" t="s">
        <v>4</v>
      </c>
    </row>
    <row r="217" spans="1:9" x14ac:dyDescent="0.2">
      <c r="A217" s="66">
        <v>43100</v>
      </c>
      <c r="B217" s="63"/>
      <c r="C217" s="64"/>
      <c r="D217" s="65"/>
      <c r="E217" s="67" t="s">
        <v>37</v>
      </c>
    </row>
    <row r="218" spans="1:9" x14ac:dyDescent="0.2">
      <c r="A218" s="57">
        <v>43100</v>
      </c>
      <c r="B218" s="58"/>
      <c r="C218" s="59"/>
      <c r="D218" s="60"/>
      <c r="E218" s="61" t="s">
        <v>27</v>
      </c>
    </row>
    <row r="219" spans="1:9" x14ac:dyDescent="0.2">
      <c r="A219" s="21"/>
      <c r="B219" s="15"/>
      <c r="C219" s="49"/>
      <c r="D219" s="16"/>
    </row>
    <row r="220" spans="1:9" x14ac:dyDescent="0.2">
      <c r="A220" s="21"/>
      <c r="B220" s="15"/>
      <c r="C220" s="49"/>
      <c r="D220" s="16"/>
    </row>
    <row r="221" spans="1:9" x14ac:dyDescent="0.2">
      <c r="A221" s="21"/>
      <c r="B221" s="15"/>
      <c r="C221" s="49"/>
      <c r="D221" s="16"/>
    </row>
    <row r="222" spans="1:9" x14ac:dyDescent="0.2">
      <c r="A222" s="6"/>
      <c r="B222" s="6"/>
      <c r="C222" s="19">
        <f ca="1">DSUM(A1:E209,"Сумма",A216:E218)</f>
        <v>-285842</v>
      </c>
      <c r="D222" s="16" t="str">
        <f ca="1">_xlfn.FORMULATEXT(C222)</f>
        <v>=БДСУММ(A1:E209;"Сумма";A216:E218)</v>
      </c>
      <c r="E222" s="6"/>
      <c r="F222" s="6"/>
      <c r="G222" s="6"/>
      <c r="H222" s="6"/>
      <c r="I222" s="6"/>
    </row>
    <row r="223" spans="1:9" x14ac:dyDescent="0.2">
      <c r="A223" s="69">
        <v>43100</v>
      </c>
      <c r="B223" s="6"/>
      <c r="C223" s="19">
        <f ca="1">SUMPRODUCT((A1:A209=A223)*((E1:E209=E213)+(E1:E209=E214)),B1:B209)</f>
        <v>-285842</v>
      </c>
      <c r="D223" s="16" t="str">
        <f ca="1">_xlfn.FORMULATEXT(C223)</f>
        <v>=СУММПРОИЗВ((A1:A209=A223)*((E1:E209=E213)+(E1:E209=E214));B1:B209)</v>
      </c>
    </row>
    <row r="224" spans="1:9" x14ac:dyDescent="0.2">
      <c r="B224" s="62" t="s">
        <v>56</v>
      </c>
      <c r="C224" s="68">
        <f ca="1">SUMPRODUCT(SUMIFS(B3:B209,A3:A209,A223,E3:E209,Список))</f>
        <v>-285842</v>
      </c>
      <c r="D224" s="75" t="str">
        <f ca="1">_xlfn.FORMULATEXT(C224)</f>
        <v>=СУММПРОИЗВ(СУММЕСЛИМН(B3:B209;A3:A209;A223;E3:E209;Список))</v>
      </c>
    </row>
    <row r="225" spans="1:4" x14ac:dyDescent="0.2">
      <c r="B225" s="62" t="s">
        <v>58</v>
      </c>
      <c r="C225" s="68">
        <f ca="1">SUMPRODUCT((A3:A209=A223),COUNTIF(Список,E3:E209)*B3:B209)</f>
        <v>0</v>
      </c>
      <c r="D225" s="75" t="str">
        <f t="shared" ref="D225:D226" ca="1" si="46">_xlfn.FORMULATEXT(C225)</f>
        <v>=СУММПРОИЗВ((A3:A209=A223);СЧЁТЕСЛИ(Список;E3:E209)*B3:B209)</v>
      </c>
    </row>
    <row r="226" spans="1:4" s="6" customFormat="1" x14ac:dyDescent="0.2">
      <c r="A226" s="21"/>
      <c r="B226" s="62"/>
      <c r="C226" s="12">
        <f ca="1">SUMPRODUCT(--(A3:A209=A223),COUNTIF(Список,E3:E209)*B3:B209)</f>
        <v>-285842</v>
      </c>
      <c r="D226" s="16" t="str">
        <f t="shared" ca="1" si="46"/>
        <v>=СУММПРОИЗВ(--(A3:A209=A223);СЧЁТЕСЛИ(Список;E3:E209)*B3:B209)</v>
      </c>
    </row>
    <row r="227" spans="1:4" s="6" customFormat="1" x14ac:dyDescent="0.2">
      <c r="B227" s="62" t="s">
        <v>58</v>
      </c>
      <c r="C227" s="68" t="e">
        <f ca="1">SUMPRODUCT((B3:B209*(A3:A209=A223)*(E3:E209=TRANSPOSE(Список))))</f>
        <v>#VALUE!</v>
      </c>
      <c r="D227" s="75"/>
    </row>
    <row r="228" spans="1:4" s="6" customFormat="1" x14ac:dyDescent="0.2">
      <c r="B228" s="62" t="s">
        <v>58</v>
      </c>
      <c r="C228" s="39" t="s">
        <v>60</v>
      </c>
      <c r="D228" s="76" t="s">
        <v>59</v>
      </c>
    </row>
    <row r="229" spans="1:4" s="6" customFormat="1" x14ac:dyDescent="0.2">
      <c r="C229" s="48"/>
    </row>
    <row r="230" spans="1:4" s="6" customFormat="1" x14ac:dyDescent="0.2">
      <c r="C230" s="48"/>
    </row>
    <row r="231" spans="1:4" s="6" customFormat="1" x14ac:dyDescent="0.2">
      <c r="C231" s="48"/>
    </row>
  </sheetData>
  <autoFilter ref="A1:I210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zoomScale="85" zoomScaleNormal="85" workbookViewId="0">
      <selection activeCell="E28" sqref="E28"/>
    </sheetView>
  </sheetViews>
  <sheetFormatPr defaultRowHeight="15" x14ac:dyDescent="0.25"/>
  <cols>
    <col min="1" max="3" width="9.140625" style="82"/>
    <col min="4" max="4" width="11" style="82" bestFit="1" customWidth="1"/>
    <col min="5" max="16" width="9.140625" style="82"/>
    <col min="17" max="18" width="10.140625" style="82" bestFit="1" customWidth="1"/>
    <col min="19" max="19" width="10.28515625" style="82" bestFit="1" customWidth="1"/>
    <col min="20" max="20" width="10.140625" style="82" bestFit="1" customWidth="1"/>
    <col min="21" max="16384" width="9.140625" style="82"/>
  </cols>
  <sheetData>
    <row r="1" spans="1:20" s="80" customFormat="1" x14ac:dyDescent="0.2">
      <c r="A1" s="80" t="s">
        <v>66</v>
      </c>
      <c r="B1" s="80" t="s">
        <v>67</v>
      </c>
      <c r="C1" s="81">
        <v>42736</v>
      </c>
      <c r="D1" s="81">
        <v>42767</v>
      </c>
      <c r="E1" s="81">
        <v>42795</v>
      </c>
      <c r="F1" s="81">
        <v>42826</v>
      </c>
      <c r="G1" s="81">
        <v>42856</v>
      </c>
      <c r="H1" s="81">
        <v>42887</v>
      </c>
      <c r="I1" s="81">
        <v>42917</v>
      </c>
      <c r="J1" s="81">
        <v>42948</v>
      </c>
      <c r="K1" s="81">
        <v>42979</v>
      </c>
      <c r="L1" s="81">
        <v>43009</v>
      </c>
      <c r="M1" s="81">
        <v>43040</v>
      </c>
      <c r="N1" s="81">
        <v>43070</v>
      </c>
      <c r="O1" s="81">
        <v>43101</v>
      </c>
      <c r="Q1" s="80" t="s">
        <v>68</v>
      </c>
      <c r="R1" s="80" t="s">
        <v>69</v>
      </c>
      <c r="T1" s="80" t="s">
        <v>70</v>
      </c>
    </row>
    <row r="2" spans="1:20" x14ac:dyDescent="0.25">
      <c r="A2" s="82" t="s">
        <v>71</v>
      </c>
      <c r="B2" s="82" t="s">
        <v>72</v>
      </c>
      <c r="C2" s="82">
        <v>1</v>
      </c>
      <c r="D2" s="82">
        <f t="shared" ref="D2:O2" ca="1" si="0">C2+1</f>
        <v>2</v>
      </c>
      <c r="E2" s="82">
        <f t="shared" ca="1" si="0"/>
        <v>3</v>
      </c>
      <c r="F2" s="82">
        <f t="shared" ca="1" si="0"/>
        <v>4</v>
      </c>
      <c r="G2" s="82">
        <f t="shared" ca="1" si="0"/>
        <v>5</v>
      </c>
      <c r="H2" s="82">
        <f t="shared" ca="1" si="0"/>
        <v>6</v>
      </c>
      <c r="I2" s="82">
        <f t="shared" ca="1" si="0"/>
        <v>7</v>
      </c>
      <c r="J2" s="82">
        <f t="shared" ca="1" si="0"/>
        <v>8</v>
      </c>
      <c r="K2" s="82">
        <f t="shared" ca="1" si="0"/>
        <v>9</v>
      </c>
      <c r="L2" s="82">
        <f t="shared" ca="1" si="0"/>
        <v>10</v>
      </c>
      <c r="M2" s="82">
        <f t="shared" ca="1" si="0"/>
        <v>11</v>
      </c>
      <c r="N2" s="82">
        <f t="shared" ca="1" si="0"/>
        <v>12</v>
      </c>
      <c r="O2" s="82">
        <f t="shared" ca="1" si="0"/>
        <v>13</v>
      </c>
      <c r="Q2" s="83">
        <v>42795</v>
      </c>
      <c r="R2" s="83">
        <v>42887</v>
      </c>
      <c r="T2" s="84">
        <v>42736</v>
      </c>
    </row>
    <row r="3" spans="1:20" x14ac:dyDescent="0.25">
      <c r="A3" s="82" t="s">
        <v>73</v>
      </c>
      <c r="B3" s="82" t="s">
        <v>74</v>
      </c>
      <c r="C3" s="82">
        <f ca="1">C2+1</f>
        <v>2</v>
      </c>
      <c r="D3" s="82">
        <f ca="1">$C3*D$2</f>
        <v>4</v>
      </c>
      <c r="E3" s="82">
        <f t="shared" ref="E3:O3" ca="1" si="1">$C3*E$2</f>
        <v>6</v>
      </c>
      <c r="F3" s="82">
        <f t="shared" ca="1" si="1"/>
        <v>8</v>
      </c>
      <c r="G3" s="82">
        <f t="shared" ca="1" si="1"/>
        <v>10</v>
      </c>
      <c r="H3" s="82">
        <f t="shared" ca="1" si="1"/>
        <v>12</v>
      </c>
      <c r="I3" s="82">
        <f t="shared" ca="1" si="1"/>
        <v>14</v>
      </c>
      <c r="J3" s="82">
        <f t="shared" ca="1" si="1"/>
        <v>16</v>
      </c>
      <c r="K3" s="82">
        <f t="shared" ca="1" si="1"/>
        <v>18</v>
      </c>
      <c r="L3" s="82">
        <f t="shared" ca="1" si="1"/>
        <v>20</v>
      </c>
      <c r="M3" s="82">
        <f t="shared" ca="1" si="1"/>
        <v>22</v>
      </c>
      <c r="N3" s="82">
        <f t="shared" ca="1" si="1"/>
        <v>24</v>
      </c>
      <c r="O3" s="82">
        <f t="shared" ca="1" si="1"/>
        <v>26</v>
      </c>
      <c r="T3" s="84">
        <v>42767</v>
      </c>
    </row>
    <row r="4" spans="1:20" x14ac:dyDescent="0.25">
      <c r="A4" s="82" t="s">
        <v>75</v>
      </c>
      <c r="B4" s="82" t="s">
        <v>76</v>
      </c>
      <c r="C4" s="82">
        <f t="shared" ref="C4:C25" ca="1" si="2">C3+1</f>
        <v>3</v>
      </c>
      <c r="D4" s="82">
        <f t="shared" ref="D4:O23" ca="1" si="3">$C4*D$2</f>
        <v>6</v>
      </c>
      <c r="E4" s="82">
        <f t="shared" ca="1" si="3"/>
        <v>9</v>
      </c>
      <c r="F4" s="82">
        <f t="shared" ca="1" si="3"/>
        <v>12</v>
      </c>
      <c r="G4" s="82">
        <f t="shared" ca="1" si="3"/>
        <v>15</v>
      </c>
      <c r="H4" s="82">
        <f t="shared" ca="1" si="3"/>
        <v>18</v>
      </c>
      <c r="I4" s="82">
        <f t="shared" ca="1" si="3"/>
        <v>21</v>
      </c>
      <c r="J4" s="82">
        <f t="shared" ca="1" si="3"/>
        <v>24</v>
      </c>
      <c r="K4" s="82">
        <f t="shared" ca="1" si="3"/>
        <v>27</v>
      </c>
      <c r="L4" s="82">
        <f t="shared" ca="1" si="3"/>
        <v>30</v>
      </c>
      <c r="M4" s="82">
        <f t="shared" ca="1" si="3"/>
        <v>33</v>
      </c>
      <c r="N4" s="82">
        <f t="shared" ca="1" si="3"/>
        <v>36</v>
      </c>
      <c r="O4" s="82">
        <f t="shared" ca="1" si="3"/>
        <v>39</v>
      </c>
      <c r="Q4" s="82" t="s">
        <v>71</v>
      </c>
      <c r="R4" s="85">
        <f ca="1">SUMPRODUCT($C$2:$O$25*($A$2:$A$25=Q4)*($C$1:$O$1&gt;=$Q$2)*($C$1:$O$1&lt;=$R$2))</f>
        <v>1188</v>
      </c>
      <c r="T4" s="84">
        <v>42795</v>
      </c>
    </row>
    <row r="5" spans="1:20" x14ac:dyDescent="0.25">
      <c r="A5" s="82" t="s">
        <v>77</v>
      </c>
      <c r="B5" s="82" t="s">
        <v>78</v>
      </c>
      <c r="C5" s="82">
        <f t="shared" ca="1" si="2"/>
        <v>4</v>
      </c>
      <c r="D5" s="82">
        <f t="shared" ca="1" si="3"/>
        <v>8</v>
      </c>
      <c r="E5" s="82">
        <f t="shared" ca="1" si="3"/>
        <v>12</v>
      </c>
      <c r="F5" s="82">
        <f t="shared" ca="1" si="3"/>
        <v>16</v>
      </c>
      <c r="G5" s="82">
        <f t="shared" ca="1" si="3"/>
        <v>20</v>
      </c>
      <c r="H5" s="82">
        <f t="shared" ca="1" si="3"/>
        <v>24</v>
      </c>
      <c r="I5" s="82">
        <f t="shared" ca="1" si="3"/>
        <v>28</v>
      </c>
      <c r="J5" s="82">
        <f t="shared" ca="1" si="3"/>
        <v>32</v>
      </c>
      <c r="K5" s="82">
        <f t="shared" ca="1" si="3"/>
        <v>36</v>
      </c>
      <c r="L5" s="82">
        <f t="shared" ca="1" si="3"/>
        <v>40</v>
      </c>
      <c r="M5" s="82">
        <f t="shared" ca="1" si="3"/>
        <v>44</v>
      </c>
      <c r="N5" s="82">
        <f t="shared" ca="1" si="3"/>
        <v>48</v>
      </c>
      <c r="O5" s="82">
        <f t="shared" ca="1" si="3"/>
        <v>52</v>
      </c>
      <c r="Q5" s="82" t="s">
        <v>73</v>
      </c>
      <c r="R5" s="85">
        <f ca="1">SUMPRODUCT($C$2:$O$25*($A$2:$A$25=Q5)*($C$1:$O$1&gt;=$Q$2)*($C$1:$O$1&lt;=$R$2))</f>
        <v>540</v>
      </c>
      <c r="T5" s="84">
        <v>42826</v>
      </c>
    </row>
    <row r="6" spans="1:20" x14ac:dyDescent="0.25">
      <c r="A6" s="82" t="s">
        <v>79</v>
      </c>
      <c r="B6" s="82" t="s">
        <v>72</v>
      </c>
      <c r="C6" s="82">
        <f t="shared" ca="1" si="2"/>
        <v>5</v>
      </c>
      <c r="D6" s="82">
        <f t="shared" ca="1" si="3"/>
        <v>10</v>
      </c>
      <c r="E6" s="82">
        <f t="shared" ca="1" si="3"/>
        <v>15</v>
      </c>
      <c r="F6" s="82">
        <f t="shared" ca="1" si="3"/>
        <v>20</v>
      </c>
      <c r="G6" s="82">
        <f t="shared" ca="1" si="3"/>
        <v>25</v>
      </c>
      <c r="H6" s="82">
        <f t="shared" ca="1" si="3"/>
        <v>30</v>
      </c>
      <c r="I6" s="82">
        <f t="shared" ca="1" si="3"/>
        <v>35</v>
      </c>
      <c r="J6" s="82">
        <f t="shared" ca="1" si="3"/>
        <v>40</v>
      </c>
      <c r="K6" s="82">
        <f t="shared" ca="1" si="3"/>
        <v>45</v>
      </c>
      <c r="L6" s="82">
        <f t="shared" ca="1" si="3"/>
        <v>50</v>
      </c>
      <c r="M6" s="82">
        <f t="shared" ca="1" si="3"/>
        <v>55</v>
      </c>
      <c r="N6" s="82">
        <f t="shared" ca="1" si="3"/>
        <v>60</v>
      </c>
      <c r="O6" s="82">
        <f t="shared" ca="1" si="3"/>
        <v>65</v>
      </c>
      <c r="Q6" s="82" t="s">
        <v>75</v>
      </c>
      <c r="R6" s="85">
        <f ca="1">SUMPRODUCT($C$2:$O$25*($A$2:$A$25=Q6)*($C$1:$O$1&gt;=$Q$2)*($C$1:$O$1&lt;=$R$2))</f>
        <v>594</v>
      </c>
      <c r="T6" s="84">
        <v>42856</v>
      </c>
    </row>
    <row r="7" spans="1:20" x14ac:dyDescent="0.25">
      <c r="A7" s="82" t="s">
        <v>80</v>
      </c>
      <c r="B7" s="82" t="s">
        <v>74</v>
      </c>
      <c r="C7" s="82">
        <f t="shared" ca="1" si="2"/>
        <v>6</v>
      </c>
      <c r="D7" s="82">
        <f t="shared" ca="1" si="3"/>
        <v>12</v>
      </c>
      <c r="E7" s="82">
        <f t="shared" ca="1" si="3"/>
        <v>18</v>
      </c>
      <c r="F7" s="82">
        <f t="shared" ca="1" si="3"/>
        <v>24</v>
      </c>
      <c r="G7" s="82">
        <f t="shared" ca="1" si="3"/>
        <v>30</v>
      </c>
      <c r="H7" s="82">
        <f t="shared" ca="1" si="3"/>
        <v>36</v>
      </c>
      <c r="I7" s="82">
        <f t="shared" ca="1" si="3"/>
        <v>42</v>
      </c>
      <c r="J7" s="82">
        <f t="shared" ca="1" si="3"/>
        <v>48</v>
      </c>
      <c r="K7" s="82">
        <f t="shared" ca="1" si="3"/>
        <v>54</v>
      </c>
      <c r="L7" s="82">
        <f t="shared" ca="1" si="3"/>
        <v>60</v>
      </c>
      <c r="M7" s="82">
        <f t="shared" ca="1" si="3"/>
        <v>66</v>
      </c>
      <c r="N7" s="82">
        <f t="shared" ca="1" si="3"/>
        <v>72</v>
      </c>
      <c r="O7" s="82">
        <f t="shared" ca="1" si="3"/>
        <v>78</v>
      </c>
      <c r="Q7" s="82" t="s">
        <v>77</v>
      </c>
      <c r="R7" s="85">
        <f ca="1">SUMPRODUCT($C$2:$O$25*($A$2:$A$25=Q7)*($C$1:$O$1&gt;=$Q$2)*($C$1:$O$1&lt;=$R$2))</f>
        <v>648</v>
      </c>
      <c r="T7" s="84">
        <v>42887</v>
      </c>
    </row>
    <row r="8" spans="1:20" x14ac:dyDescent="0.25">
      <c r="A8" s="82" t="s">
        <v>81</v>
      </c>
      <c r="B8" s="82" t="s">
        <v>76</v>
      </c>
      <c r="C8" s="82">
        <f t="shared" ca="1" si="2"/>
        <v>7</v>
      </c>
      <c r="D8" s="82">
        <f t="shared" ca="1" si="3"/>
        <v>14</v>
      </c>
      <c r="E8" s="82">
        <f t="shared" ca="1" si="3"/>
        <v>21</v>
      </c>
      <c r="F8" s="82">
        <f t="shared" ca="1" si="3"/>
        <v>28</v>
      </c>
      <c r="G8" s="82">
        <f t="shared" ca="1" si="3"/>
        <v>35</v>
      </c>
      <c r="H8" s="82">
        <f t="shared" ca="1" si="3"/>
        <v>42</v>
      </c>
      <c r="I8" s="82">
        <f t="shared" ca="1" si="3"/>
        <v>49</v>
      </c>
      <c r="J8" s="82">
        <f t="shared" ca="1" si="3"/>
        <v>56</v>
      </c>
      <c r="K8" s="82">
        <f t="shared" ca="1" si="3"/>
        <v>63</v>
      </c>
      <c r="L8" s="82">
        <f t="shared" ca="1" si="3"/>
        <v>70</v>
      </c>
      <c r="M8" s="82">
        <f t="shared" ca="1" si="3"/>
        <v>77</v>
      </c>
      <c r="N8" s="82">
        <f t="shared" ca="1" si="3"/>
        <v>84</v>
      </c>
      <c r="O8" s="82">
        <f t="shared" ca="1" si="3"/>
        <v>91</v>
      </c>
      <c r="Q8" s="82" t="s">
        <v>79</v>
      </c>
      <c r="R8" s="85">
        <f ca="1">SUMPRODUCT($C$2:$O$25*($A$2:$A$25=Q8)*($C$1:$O$1&gt;=$Q$2)*($C$1:$O$1&lt;=$R$2))</f>
        <v>1188</v>
      </c>
      <c r="T8" s="84">
        <v>42917</v>
      </c>
    </row>
    <row r="9" spans="1:20" x14ac:dyDescent="0.25">
      <c r="A9" s="82" t="s">
        <v>82</v>
      </c>
      <c r="B9" s="82" t="s">
        <v>78</v>
      </c>
      <c r="C9" s="82">
        <f t="shared" ca="1" si="2"/>
        <v>8</v>
      </c>
      <c r="D9" s="82">
        <f t="shared" ca="1" si="3"/>
        <v>16</v>
      </c>
      <c r="E9" s="82">
        <f t="shared" ca="1" si="3"/>
        <v>24</v>
      </c>
      <c r="F9" s="82">
        <f t="shared" ca="1" si="3"/>
        <v>32</v>
      </c>
      <c r="G9" s="82">
        <f t="shared" ca="1" si="3"/>
        <v>40</v>
      </c>
      <c r="H9" s="82">
        <f t="shared" ca="1" si="3"/>
        <v>48</v>
      </c>
      <c r="I9" s="82">
        <f t="shared" ca="1" si="3"/>
        <v>56</v>
      </c>
      <c r="J9" s="82">
        <f t="shared" ca="1" si="3"/>
        <v>64</v>
      </c>
      <c r="K9" s="82">
        <f t="shared" ca="1" si="3"/>
        <v>72</v>
      </c>
      <c r="L9" s="82">
        <f t="shared" ca="1" si="3"/>
        <v>80</v>
      </c>
      <c r="M9" s="82">
        <f t="shared" ca="1" si="3"/>
        <v>88</v>
      </c>
      <c r="N9" s="82">
        <f t="shared" ca="1" si="3"/>
        <v>96</v>
      </c>
      <c r="O9" s="82">
        <f t="shared" ca="1" si="3"/>
        <v>104</v>
      </c>
      <c r="Q9" s="82" t="s">
        <v>80</v>
      </c>
      <c r="R9" s="85">
        <f ca="1">SUMPRODUCT($C$2:$O$25*($A$2:$A$25=Q9)*($C$1:$O$1&gt;=$Q$2)*($C$1:$O$1&lt;=$R$2))</f>
        <v>756</v>
      </c>
      <c r="T9" s="84">
        <v>42948</v>
      </c>
    </row>
    <row r="10" spans="1:20" x14ac:dyDescent="0.25">
      <c r="A10" s="82" t="s">
        <v>71</v>
      </c>
      <c r="B10" s="82" t="s">
        <v>72</v>
      </c>
      <c r="C10" s="82">
        <f t="shared" ca="1" si="2"/>
        <v>9</v>
      </c>
      <c r="D10" s="82">
        <f t="shared" ca="1" si="3"/>
        <v>18</v>
      </c>
      <c r="E10" s="82">
        <f t="shared" ca="1" si="3"/>
        <v>27</v>
      </c>
      <c r="F10" s="82">
        <f t="shared" ca="1" si="3"/>
        <v>36</v>
      </c>
      <c r="G10" s="82">
        <f t="shared" ca="1" si="3"/>
        <v>45</v>
      </c>
      <c r="H10" s="82">
        <f t="shared" ca="1" si="3"/>
        <v>54</v>
      </c>
      <c r="I10" s="82">
        <f t="shared" ca="1" si="3"/>
        <v>63</v>
      </c>
      <c r="J10" s="82">
        <f t="shared" ca="1" si="3"/>
        <v>72</v>
      </c>
      <c r="K10" s="82">
        <f t="shared" ca="1" si="3"/>
        <v>81</v>
      </c>
      <c r="L10" s="82">
        <f t="shared" ca="1" si="3"/>
        <v>90</v>
      </c>
      <c r="M10" s="82">
        <f t="shared" ca="1" si="3"/>
        <v>99</v>
      </c>
      <c r="N10" s="82">
        <f t="shared" ca="1" si="3"/>
        <v>108</v>
      </c>
      <c r="O10" s="82">
        <f t="shared" ca="1" si="3"/>
        <v>117</v>
      </c>
      <c r="Q10" s="82" t="s">
        <v>81</v>
      </c>
      <c r="R10" s="85">
        <f ca="1">SUMPRODUCT($C$2:$O$25*($A$2:$A$25=Q10)*($C$1:$O$1&gt;=$Q$2)*($C$1:$O$1&lt;=$R$2))</f>
        <v>810</v>
      </c>
      <c r="T10" s="84">
        <v>42979</v>
      </c>
    </row>
    <row r="11" spans="1:20" x14ac:dyDescent="0.25">
      <c r="A11" s="82" t="s">
        <v>73</v>
      </c>
      <c r="B11" s="82" t="s">
        <v>74</v>
      </c>
      <c r="C11" s="82">
        <f t="shared" ca="1" si="2"/>
        <v>10</v>
      </c>
      <c r="D11" s="82">
        <f t="shared" ca="1" si="3"/>
        <v>20</v>
      </c>
      <c r="E11" s="82">
        <f t="shared" ca="1" si="3"/>
        <v>30</v>
      </c>
      <c r="F11" s="82">
        <f t="shared" ca="1" si="3"/>
        <v>40</v>
      </c>
      <c r="G11" s="82">
        <f t="shared" ca="1" si="3"/>
        <v>50</v>
      </c>
      <c r="H11" s="82">
        <f t="shared" ca="1" si="3"/>
        <v>60</v>
      </c>
      <c r="I11" s="82">
        <f t="shared" ca="1" si="3"/>
        <v>70</v>
      </c>
      <c r="J11" s="82">
        <f t="shared" ca="1" si="3"/>
        <v>80</v>
      </c>
      <c r="K11" s="82">
        <f t="shared" ca="1" si="3"/>
        <v>90</v>
      </c>
      <c r="L11" s="82">
        <f t="shared" ca="1" si="3"/>
        <v>100</v>
      </c>
      <c r="M11" s="82">
        <f t="shared" ca="1" si="3"/>
        <v>110</v>
      </c>
      <c r="N11" s="82">
        <f t="shared" ca="1" si="3"/>
        <v>120</v>
      </c>
      <c r="O11" s="82">
        <f t="shared" ca="1" si="3"/>
        <v>130</v>
      </c>
      <c r="Q11" s="82" t="s">
        <v>82</v>
      </c>
      <c r="R11" s="85">
        <f ca="1">SUMPRODUCT($C$2:$O$25*($A$2:$A$25=Q11)*($C$1:$O$1&gt;=$Q$2)*($C$1:$O$1&lt;=$R$2))</f>
        <v>864</v>
      </c>
      <c r="T11" s="84">
        <v>43009</v>
      </c>
    </row>
    <row r="12" spans="1:20" x14ac:dyDescent="0.25">
      <c r="A12" s="82" t="s">
        <v>75</v>
      </c>
      <c r="B12" s="82" t="s">
        <v>76</v>
      </c>
      <c r="C12" s="82">
        <f t="shared" ca="1" si="2"/>
        <v>11</v>
      </c>
      <c r="D12" s="82">
        <f t="shared" ca="1" si="3"/>
        <v>22</v>
      </c>
      <c r="E12" s="82">
        <f t="shared" ca="1" si="3"/>
        <v>33</v>
      </c>
      <c r="F12" s="82">
        <f t="shared" ca="1" si="3"/>
        <v>44</v>
      </c>
      <c r="G12" s="82">
        <f t="shared" ca="1" si="3"/>
        <v>55</v>
      </c>
      <c r="H12" s="82">
        <f t="shared" ca="1" si="3"/>
        <v>66</v>
      </c>
      <c r="I12" s="82">
        <f t="shared" ca="1" si="3"/>
        <v>77</v>
      </c>
      <c r="J12" s="82">
        <f t="shared" ca="1" si="3"/>
        <v>88</v>
      </c>
      <c r="K12" s="82">
        <f t="shared" ca="1" si="3"/>
        <v>99</v>
      </c>
      <c r="L12" s="82">
        <f t="shared" ca="1" si="3"/>
        <v>110</v>
      </c>
      <c r="M12" s="82">
        <f t="shared" ca="1" si="3"/>
        <v>121</v>
      </c>
      <c r="N12" s="82">
        <f t="shared" ca="1" si="3"/>
        <v>132</v>
      </c>
      <c r="O12" s="82">
        <f t="shared" ca="1" si="3"/>
        <v>143</v>
      </c>
      <c r="R12" s="86">
        <f ca="1">SUM(R4:R11)</f>
        <v>6588</v>
      </c>
      <c r="T12" s="84">
        <v>43040</v>
      </c>
    </row>
    <row r="13" spans="1:20" x14ac:dyDescent="0.25">
      <c r="A13" s="82" t="s">
        <v>77</v>
      </c>
      <c r="B13" s="82" t="s">
        <v>78</v>
      </c>
      <c r="C13" s="82">
        <f t="shared" ca="1" si="2"/>
        <v>12</v>
      </c>
      <c r="D13" s="82">
        <f t="shared" ca="1" si="3"/>
        <v>24</v>
      </c>
      <c r="E13" s="82">
        <f t="shared" ca="1" si="3"/>
        <v>36</v>
      </c>
      <c r="F13" s="82">
        <f t="shared" ca="1" si="3"/>
        <v>48</v>
      </c>
      <c r="G13" s="82">
        <f t="shared" ca="1" si="3"/>
        <v>60</v>
      </c>
      <c r="H13" s="82">
        <f t="shared" ca="1" si="3"/>
        <v>72</v>
      </c>
      <c r="I13" s="82">
        <f t="shared" ca="1" si="3"/>
        <v>84</v>
      </c>
      <c r="J13" s="82">
        <f t="shared" ca="1" si="3"/>
        <v>96</v>
      </c>
      <c r="K13" s="82">
        <f t="shared" ca="1" si="3"/>
        <v>108</v>
      </c>
      <c r="L13" s="82">
        <f t="shared" ca="1" si="3"/>
        <v>120</v>
      </c>
      <c r="M13" s="82">
        <f t="shared" ca="1" si="3"/>
        <v>132</v>
      </c>
      <c r="N13" s="82">
        <f t="shared" ca="1" si="3"/>
        <v>144</v>
      </c>
      <c r="O13" s="82">
        <f t="shared" ca="1" si="3"/>
        <v>156</v>
      </c>
      <c r="T13" s="84">
        <v>43070</v>
      </c>
    </row>
    <row r="14" spans="1:20" x14ac:dyDescent="0.25">
      <c r="A14" s="82" t="s">
        <v>79</v>
      </c>
      <c r="B14" s="82" t="s">
        <v>72</v>
      </c>
      <c r="C14" s="82">
        <f t="shared" ca="1" si="2"/>
        <v>13</v>
      </c>
      <c r="D14" s="82">
        <f t="shared" ca="1" si="3"/>
        <v>26</v>
      </c>
      <c r="E14" s="82">
        <f t="shared" ca="1" si="3"/>
        <v>39</v>
      </c>
      <c r="F14" s="82">
        <f t="shared" ca="1" si="3"/>
        <v>52</v>
      </c>
      <c r="G14" s="82">
        <f t="shared" ca="1" si="3"/>
        <v>65</v>
      </c>
      <c r="H14" s="82">
        <f t="shared" ca="1" si="3"/>
        <v>78</v>
      </c>
      <c r="I14" s="82">
        <f t="shared" ca="1" si="3"/>
        <v>91</v>
      </c>
      <c r="J14" s="82">
        <f t="shared" ca="1" si="3"/>
        <v>104</v>
      </c>
      <c r="K14" s="82">
        <f t="shared" ca="1" si="3"/>
        <v>117</v>
      </c>
      <c r="L14" s="82">
        <f t="shared" ca="1" si="3"/>
        <v>130</v>
      </c>
      <c r="M14" s="82">
        <f t="shared" ca="1" si="3"/>
        <v>143</v>
      </c>
      <c r="N14" s="82">
        <f t="shared" ca="1" si="3"/>
        <v>156</v>
      </c>
      <c r="O14" s="82">
        <f t="shared" ca="1" si="3"/>
        <v>169</v>
      </c>
      <c r="T14" s="84">
        <v>43101</v>
      </c>
    </row>
    <row r="15" spans="1:20" x14ac:dyDescent="0.25">
      <c r="A15" s="82" t="s">
        <v>80</v>
      </c>
      <c r="B15" s="82" t="s">
        <v>74</v>
      </c>
      <c r="C15" s="82">
        <f t="shared" ca="1" si="2"/>
        <v>14</v>
      </c>
      <c r="D15" s="82">
        <f t="shared" ca="1" si="3"/>
        <v>28</v>
      </c>
      <c r="E15" s="82">
        <f t="shared" ca="1" si="3"/>
        <v>42</v>
      </c>
      <c r="F15" s="82">
        <f t="shared" ca="1" si="3"/>
        <v>56</v>
      </c>
      <c r="G15" s="82">
        <f t="shared" ca="1" si="3"/>
        <v>70</v>
      </c>
      <c r="H15" s="82">
        <f t="shared" ca="1" si="3"/>
        <v>84</v>
      </c>
      <c r="I15" s="82">
        <f t="shared" ca="1" si="3"/>
        <v>98</v>
      </c>
      <c r="J15" s="82">
        <f t="shared" ca="1" si="3"/>
        <v>112</v>
      </c>
      <c r="K15" s="82">
        <f t="shared" ca="1" si="3"/>
        <v>126</v>
      </c>
      <c r="L15" s="82">
        <f t="shared" ca="1" si="3"/>
        <v>140</v>
      </c>
      <c r="M15" s="82">
        <f t="shared" ca="1" si="3"/>
        <v>154</v>
      </c>
      <c r="N15" s="82">
        <f t="shared" ca="1" si="3"/>
        <v>168</v>
      </c>
      <c r="O15" s="82">
        <f t="shared" ca="1" si="3"/>
        <v>182</v>
      </c>
    </row>
    <row r="16" spans="1:20" x14ac:dyDescent="0.25">
      <c r="A16" s="82" t="s">
        <v>81</v>
      </c>
      <c r="B16" s="82" t="s">
        <v>76</v>
      </c>
      <c r="C16" s="82">
        <f t="shared" ca="1" si="2"/>
        <v>15</v>
      </c>
      <c r="D16" s="82">
        <f t="shared" ca="1" si="3"/>
        <v>30</v>
      </c>
      <c r="E16" s="82">
        <f t="shared" ca="1" si="3"/>
        <v>45</v>
      </c>
      <c r="F16" s="82">
        <f t="shared" ca="1" si="3"/>
        <v>60</v>
      </c>
      <c r="G16" s="82">
        <f t="shared" ca="1" si="3"/>
        <v>75</v>
      </c>
      <c r="H16" s="82">
        <f t="shared" ca="1" si="3"/>
        <v>90</v>
      </c>
      <c r="I16" s="82">
        <f t="shared" ca="1" si="3"/>
        <v>105</v>
      </c>
      <c r="J16" s="82">
        <f t="shared" ca="1" si="3"/>
        <v>120</v>
      </c>
      <c r="K16" s="82">
        <f t="shared" ca="1" si="3"/>
        <v>135</v>
      </c>
      <c r="L16" s="82">
        <f t="shared" ca="1" si="3"/>
        <v>150</v>
      </c>
      <c r="M16" s="82">
        <f t="shared" ca="1" si="3"/>
        <v>165</v>
      </c>
      <c r="N16" s="82">
        <f t="shared" ca="1" si="3"/>
        <v>180</v>
      </c>
      <c r="O16" s="82">
        <f t="shared" ca="1" si="3"/>
        <v>195</v>
      </c>
    </row>
    <row r="17" spans="1:18" x14ac:dyDescent="0.25">
      <c r="A17" s="82" t="s">
        <v>82</v>
      </c>
      <c r="B17" s="82" t="s">
        <v>78</v>
      </c>
      <c r="C17" s="82">
        <f t="shared" ca="1" si="2"/>
        <v>16</v>
      </c>
      <c r="D17" s="82">
        <f t="shared" ca="1" si="3"/>
        <v>32</v>
      </c>
      <c r="E17" s="82">
        <f t="shared" ca="1" si="3"/>
        <v>48</v>
      </c>
      <c r="F17" s="82">
        <f t="shared" ca="1" si="3"/>
        <v>64</v>
      </c>
      <c r="G17" s="82">
        <f t="shared" ca="1" si="3"/>
        <v>80</v>
      </c>
      <c r="H17" s="82">
        <f t="shared" ca="1" si="3"/>
        <v>96</v>
      </c>
      <c r="I17" s="82">
        <f t="shared" ca="1" si="3"/>
        <v>112</v>
      </c>
      <c r="J17" s="82">
        <f t="shared" ca="1" si="3"/>
        <v>128</v>
      </c>
      <c r="K17" s="82">
        <f t="shared" ca="1" si="3"/>
        <v>144</v>
      </c>
      <c r="L17" s="82">
        <f t="shared" ca="1" si="3"/>
        <v>160</v>
      </c>
      <c r="M17" s="82">
        <f t="shared" ca="1" si="3"/>
        <v>176</v>
      </c>
      <c r="N17" s="82">
        <f t="shared" ca="1" si="3"/>
        <v>192</v>
      </c>
      <c r="O17" s="82">
        <f t="shared" ca="1" si="3"/>
        <v>208</v>
      </c>
    </row>
    <row r="18" spans="1:18" x14ac:dyDescent="0.25">
      <c r="A18" s="82" t="s">
        <v>71</v>
      </c>
      <c r="B18" s="82" t="s">
        <v>72</v>
      </c>
      <c r="C18" s="82">
        <f t="shared" ca="1" si="2"/>
        <v>17</v>
      </c>
      <c r="D18" s="82">
        <f t="shared" ca="1" si="3"/>
        <v>34</v>
      </c>
      <c r="E18" s="82">
        <f t="shared" ca="1" si="3"/>
        <v>51</v>
      </c>
      <c r="F18" s="82">
        <f t="shared" ca="1" si="3"/>
        <v>68</v>
      </c>
      <c r="G18" s="82">
        <f t="shared" ca="1" si="3"/>
        <v>85</v>
      </c>
      <c r="H18" s="82">
        <f t="shared" ca="1" si="3"/>
        <v>102</v>
      </c>
      <c r="I18" s="82">
        <f t="shared" ca="1" si="3"/>
        <v>119</v>
      </c>
      <c r="J18" s="82">
        <f t="shared" ca="1" si="3"/>
        <v>136</v>
      </c>
      <c r="K18" s="82">
        <f t="shared" ca="1" si="3"/>
        <v>153</v>
      </c>
      <c r="L18" s="82">
        <f t="shared" ca="1" si="3"/>
        <v>170</v>
      </c>
      <c r="M18" s="82">
        <f t="shared" ca="1" si="3"/>
        <v>187</v>
      </c>
      <c r="N18" s="82">
        <f t="shared" ca="1" si="3"/>
        <v>204</v>
      </c>
      <c r="O18" s="82">
        <f t="shared" ca="1" si="3"/>
        <v>221</v>
      </c>
    </row>
    <row r="19" spans="1:18" x14ac:dyDescent="0.25">
      <c r="A19" s="82" t="s">
        <v>73</v>
      </c>
      <c r="B19" s="82" t="s">
        <v>74</v>
      </c>
      <c r="C19" s="82">
        <f t="shared" ca="1" si="2"/>
        <v>18</v>
      </c>
      <c r="D19" s="82">
        <f t="shared" ca="1" si="3"/>
        <v>36</v>
      </c>
      <c r="E19" s="82">
        <f t="shared" ca="1" si="3"/>
        <v>54</v>
      </c>
      <c r="F19" s="82">
        <f t="shared" ca="1" si="3"/>
        <v>72</v>
      </c>
      <c r="G19" s="82">
        <f t="shared" ca="1" si="3"/>
        <v>90</v>
      </c>
      <c r="H19" s="82">
        <f t="shared" ca="1" si="3"/>
        <v>108</v>
      </c>
      <c r="I19" s="82">
        <f t="shared" ca="1" si="3"/>
        <v>126</v>
      </c>
      <c r="J19" s="82">
        <f t="shared" ca="1" si="3"/>
        <v>144</v>
      </c>
      <c r="K19" s="82">
        <f t="shared" ca="1" si="3"/>
        <v>162</v>
      </c>
      <c r="L19" s="82">
        <f t="shared" ca="1" si="3"/>
        <v>180</v>
      </c>
      <c r="M19" s="82">
        <f t="shared" ca="1" si="3"/>
        <v>198</v>
      </c>
      <c r="N19" s="82">
        <f t="shared" ca="1" si="3"/>
        <v>216</v>
      </c>
      <c r="O19" s="82">
        <f t="shared" ca="1" si="3"/>
        <v>234</v>
      </c>
    </row>
    <row r="20" spans="1:18" x14ac:dyDescent="0.25">
      <c r="A20" s="82" t="s">
        <v>75</v>
      </c>
      <c r="B20" s="82" t="s">
        <v>76</v>
      </c>
      <c r="C20" s="82">
        <f t="shared" ca="1" si="2"/>
        <v>19</v>
      </c>
      <c r="D20" s="82">
        <f t="shared" ca="1" si="3"/>
        <v>38</v>
      </c>
      <c r="E20" s="82">
        <f t="shared" ca="1" si="3"/>
        <v>57</v>
      </c>
      <c r="F20" s="82">
        <f t="shared" ca="1" si="3"/>
        <v>76</v>
      </c>
      <c r="G20" s="82">
        <f t="shared" ca="1" si="3"/>
        <v>95</v>
      </c>
      <c r="H20" s="82">
        <f t="shared" ca="1" si="3"/>
        <v>114</v>
      </c>
      <c r="I20" s="82">
        <f t="shared" ca="1" si="3"/>
        <v>133</v>
      </c>
      <c r="J20" s="82">
        <f t="shared" ca="1" si="3"/>
        <v>152</v>
      </c>
      <c r="K20" s="82">
        <f t="shared" ca="1" si="3"/>
        <v>171</v>
      </c>
      <c r="L20" s="82">
        <f t="shared" ca="1" si="3"/>
        <v>190</v>
      </c>
      <c r="M20" s="82">
        <f t="shared" ca="1" si="3"/>
        <v>209</v>
      </c>
      <c r="N20" s="82">
        <f t="shared" ca="1" si="3"/>
        <v>228</v>
      </c>
      <c r="O20" s="82">
        <f t="shared" ca="1" si="3"/>
        <v>247</v>
      </c>
    </row>
    <row r="21" spans="1:18" x14ac:dyDescent="0.25">
      <c r="A21" s="82" t="s">
        <v>77</v>
      </c>
      <c r="B21" s="82" t="s">
        <v>78</v>
      </c>
      <c r="C21" s="82">
        <f t="shared" ca="1" si="2"/>
        <v>20</v>
      </c>
      <c r="D21" s="82">
        <f t="shared" ca="1" si="3"/>
        <v>40</v>
      </c>
      <c r="E21" s="82">
        <f t="shared" ca="1" si="3"/>
        <v>60</v>
      </c>
      <c r="F21" s="82">
        <f t="shared" ca="1" si="3"/>
        <v>80</v>
      </c>
      <c r="G21" s="82">
        <f t="shared" ca="1" si="3"/>
        <v>100</v>
      </c>
      <c r="H21" s="82">
        <f t="shared" ca="1" si="3"/>
        <v>120</v>
      </c>
      <c r="I21" s="82">
        <f t="shared" ca="1" si="3"/>
        <v>140</v>
      </c>
      <c r="J21" s="82">
        <f t="shared" ca="1" si="3"/>
        <v>160</v>
      </c>
      <c r="K21" s="82">
        <f t="shared" ca="1" si="3"/>
        <v>180</v>
      </c>
      <c r="L21" s="82">
        <f t="shared" ca="1" si="3"/>
        <v>200</v>
      </c>
      <c r="M21" s="82">
        <f t="shared" ca="1" si="3"/>
        <v>220</v>
      </c>
      <c r="N21" s="82">
        <f t="shared" ca="1" si="3"/>
        <v>240</v>
      </c>
      <c r="O21" s="82">
        <f t="shared" ca="1" si="3"/>
        <v>260</v>
      </c>
    </row>
    <row r="22" spans="1:18" x14ac:dyDescent="0.25">
      <c r="A22" s="82" t="s">
        <v>79</v>
      </c>
      <c r="B22" s="82" t="s">
        <v>72</v>
      </c>
      <c r="C22" s="82">
        <f t="shared" ca="1" si="2"/>
        <v>21</v>
      </c>
      <c r="D22" s="82">
        <f t="shared" ca="1" si="3"/>
        <v>42</v>
      </c>
      <c r="E22" s="82">
        <f t="shared" ca="1" si="3"/>
        <v>63</v>
      </c>
      <c r="F22" s="82">
        <f t="shared" ca="1" si="3"/>
        <v>84</v>
      </c>
      <c r="G22" s="82">
        <f t="shared" ca="1" si="3"/>
        <v>105</v>
      </c>
      <c r="H22" s="82">
        <f t="shared" ca="1" si="3"/>
        <v>126</v>
      </c>
      <c r="I22" s="82">
        <f t="shared" ca="1" si="3"/>
        <v>147</v>
      </c>
      <c r="J22" s="82">
        <f t="shared" ca="1" si="3"/>
        <v>168</v>
      </c>
      <c r="K22" s="82">
        <f t="shared" ca="1" si="3"/>
        <v>189</v>
      </c>
      <c r="L22" s="82">
        <f t="shared" ca="1" si="3"/>
        <v>210</v>
      </c>
      <c r="M22" s="82">
        <f t="shared" ca="1" si="3"/>
        <v>231</v>
      </c>
      <c r="N22" s="82">
        <f t="shared" ca="1" si="3"/>
        <v>252</v>
      </c>
      <c r="O22" s="82">
        <f t="shared" ca="1" si="3"/>
        <v>273</v>
      </c>
    </row>
    <row r="23" spans="1:18" x14ac:dyDescent="0.25">
      <c r="A23" s="82" t="s">
        <v>80</v>
      </c>
      <c r="B23" s="82" t="s">
        <v>74</v>
      </c>
      <c r="C23" s="82">
        <f t="shared" ca="1" si="2"/>
        <v>22</v>
      </c>
      <c r="D23" s="82">
        <f t="shared" ca="1" si="3"/>
        <v>44</v>
      </c>
      <c r="E23" s="82">
        <f t="shared" ca="1" si="3"/>
        <v>66</v>
      </c>
      <c r="F23" s="82">
        <f t="shared" ca="1" si="3"/>
        <v>88</v>
      </c>
      <c r="G23" s="82">
        <f t="shared" ca="1" si="3"/>
        <v>110</v>
      </c>
      <c r="H23" s="82">
        <f t="shared" ca="1" si="3"/>
        <v>132</v>
      </c>
      <c r="I23" s="82">
        <f t="shared" ca="1" si="3"/>
        <v>154</v>
      </c>
      <c r="J23" s="82">
        <f t="shared" ca="1" si="3"/>
        <v>176</v>
      </c>
      <c r="K23" s="82">
        <f t="shared" ca="1" si="3"/>
        <v>198</v>
      </c>
      <c r="L23" s="82">
        <f t="shared" ca="1" si="3"/>
        <v>220</v>
      </c>
      <c r="M23" s="82">
        <f t="shared" ca="1" si="3"/>
        <v>242</v>
      </c>
      <c r="N23" s="82">
        <f t="shared" ca="1" si="3"/>
        <v>264</v>
      </c>
      <c r="O23" s="82">
        <f t="shared" ca="1" si="3"/>
        <v>286</v>
      </c>
    </row>
    <row r="24" spans="1:18" x14ac:dyDescent="0.25">
      <c r="A24" s="82" t="s">
        <v>81</v>
      </c>
      <c r="B24" s="82" t="s">
        <v>76</v>
      </c>
      <c r="C24" s="82">
        <f t="shared" ca="1" si="2"/>
        <v>23</v>
      </c>
      <c r="D24" s="82">
        <f t="shared" ref="D24:O25" ca="1" si="4">$C24*D$2</f>
        <v>46</v>
      </c>
      <c r="E24" s="82">
        <f t="shared" ca="1" si="4"/>
        <v>69</v>
      </c>
      <c r="F24" s="82">
        <f t="shared" ca="1" si="4"/>
        <v>92</v>
      </c>
      <c r="G24" s="82">
        <f t="shared" ca="1" si="4"/>
        <v>115</v>
      </c>
      <c r="H24" s="82">
        <f t="shared" ca="1" si="4"/>
        <v>138</v>
      </c>
      <c r="I24" s="82">
        <f t="shared" ca="1" si="4"/>
        <v>161</v>
      </c>
      <c r="J24" s="82">
        <f t="shared" ca="1" si="4"/>
        <v>184</v>
      </c>
      <c r="K24" s="82">
        <f t="shared" ca="1" si="4"/>
        <v>207</v>
      </c>
      <c r="L24" s="82">
        <f t="shared" ca="1" si="4"/>
        <v>230</v>
      </c>
      <c r="M24" s="82">
        <f t="shared" ca="1" si="4"/>
        <v>253</v>
      </c>
      <c r="N24" s="82">
        <f t="shared" ca="1" si="4"/>
        <v>276</v>
      </c>
      <c r="O24" s="82">
        <f t="shared" ca="1" si="4"/>
        <v>299</v>
      </c>
    </row>
    <row r="25" spans="1:18" x14ac:dyDescent="0.25">
      <c r="A25" s="82" t="s">
        <v>82</v>
      </c>
      <c r="B25" s="82" t="s">
        <v>78</v>
      </c>
      <c r="C25" s="82">
        <f t="shared" ca="1" si="2"/>
        <v>24</v>
      </c>
      <c r="D25" s="82">
        <f t="shared" ca="1" si="4"/>
        <v>48</v>
      </c>
      <c r="E25" s="82">
        <f t="shared" ca="1" si="4"/>
        <v>72</v>
      </c>
      <c r="F25" s="82">
        <f t="shared" ca="1" si="4"/>
        <v>96</v>
      </c>
      <c r="G25" s="82">
        <f t="shared" ca="1" si="4"/>
        <v>120</v>
      </c>
      <c r="H25" s="82">
        <f t="shared" ca="1" si="4"/>
        <v>144</v>
      </c>
      <c r="I25" s="82">
        <f t="shared" ca="1" si="4"/>
        <v>168</v>
      </c>
      <c r="J25" s="82">
        <f t="shared" ca="1" si="4"/>
        <v>192</v>
      </c>
      <c r="K25" s="82">
        <f t="shared" ca="1" si="4"/>
        <v>216</v>
      </c>
      <c r="L25" s="82">
        <f t="shared" ca="1" si="4"/>
        <v>240</v>
      </c>
      <c r="M25" s="82">
        <f t="shared" ca="1" si="4"/>
        <v>264</v>
      </c>
      <c r="N25" s="82">
        <f t="shared" ca="1" si="4"/>
        <v>288</v>
      </c>
      <c r="O25" s="82">
        <f t="shared" ca="1" si="4"/>
        <v>312</v>
      </c>
    </row>
    <row r="29" spans="1:18" x14ac:dyDescent="0.25">
      <c r="R29" s="87"/>
    </row>
    <row r="30" spans="1:18" x14ac:dyDescent="0.25">
      <c r="Q30" s="84"/>
    </row>
    <row r="31" spans="1:18" x14ac:dyDescent="0.25">
      <c r="Q31" s="84"/>
    </row>
  </sheetData>
  <dataValidations count="1">
    <dataValidation type="list" allowBlank="1" showInputMessage="1" showErrorMessage="1" sqref="Q2:R2">
      <formula1>$T$2:$T$14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Пример1</vt:lpstr>
      <vt:lpstr>Пример2</vt:lpstr>
      <vt:lpstr>Пример3</vt:lpstr>
      <vt:lpstr>Город</vt:lpstr>
      <vt:lpstr>Список</vt:lpstr>
      <vt:lpstr>ФАКТ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Bukin</dc:creator>
  <cp:lastModifiedBy>Andrey Bukin</cp:lastModifiedBy>
  <dcterms:created xsi:type="dcterms:W3CDTF">2018-07-06T11:18:40Z</dcterms:created>
  <dcterms:modified xsi:type="dcterms:W3CDTF">2018-07-08T09:06:25Z</dcterms:modified>
</cp:coreProperties>
</file>