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12105" yWindow="-15" windowWidth="11940" windowHeight="10680" activeTab="1"/>
  </bookViews>
  <sheets>
    <sheet name="Январь" sheetId="4" r:id="rId1"/>
    <sheet name="Февраль" sheetId="5" r:id="rId2"/>
  </sheets>
  <externalReferences>
    <externalReference r:id="rId3"/>
  </externalReferences>
  <definedNames>
    <definedName name="_xlnm.Print_Area" localSheetId="1">Февраль!$A$1:$P$45</definedName>
    <definedName name="_xlnm.Print_Area" localSheetId="0">Январь!$A$1:$P$45</definedName>
    <definedName name="Сезон">[1]ТС!$B$30:$B$31</definedName>
    <definedName name="ТС">[1]ТС!$C$5:$C$26</definedName>
    <definedName name="Фамилия">[1]Сотрудники!$B$4:$B$27</definedName>
  </definedNames>
  <calcPr calcId="125725"/>
</workbook>
</file>

<file path=xl/calcChain.xml><?xml version="1.0" encoding="utf-8"?>
<calcChain xmlns="http://schemas.openxmlformats.org/spreadsheetml/2006/main">
  <c r="P1" i="5"/>
  <c r="W1"/>
  <c r="O1"/>
  <c r="W1" i="4"/>
  <c r="W2"/>
  <c r="V1"/>
  <c r="W2" i="5"/>
  <c r="V2" i="4"/>
  <c r="V1" i="5"/>
  <c r="V2"/>
  <c r="P38"/>
  <c r="N38"/>
  <c r="L38"/>
  <c r="K38"/>
  <c r="J38"/>
  <c r="F38"/>
  <c r="E38"/>
  <c r="T2"/>
  <c r="O6" i="4" l="1"/>
  <c r="O32" i="5"/>
  <c r="O6"/>
  <c r="O10"/>
  <c r="O14"/>
  <c r="O18"/>
  <c r="O22"/>
  <c r="O26"/>
  <c r="O30"/>
  <c r="O8"/>
  <c r="O12"/>
  <c r="O16"/>
  <c r="O20"/>
  <c r="O24"/>
  <c r="O28"/>
  <c r="O7"/>
  <c r="O9"/>
  <c r="O11"/>
  <c r="O13"/>
  <c r="O15"/>
  <c r="O17"/>
  <c r="O19"/>
  <c r="O21"/>
  <c r="O23"/>
  <c r="O25"/>
  <c r="O27"/>
  <c r="O29"/>
  <c r="O31"/>
  <c r="O33"/>
  <c r="O37" i="4"/>
  <c r="O36"/>
  <c r="O35"/>
  <c r="O34"/>
  <c r="O33"/>
  <c r="O32"/>
  <c r="O31"/>
  <c r="O30"/>
  <c r="O29"/>
  <c r="O28"/>
  <c r="O27"/>
  <c r="O26"/>
  <c r="O25"/>
  <c r="O24"/>
  <c r="O23"/>
  <c r="O22"/>
  <c r="O21"/>
  <c r="O20"/>
  <c r="O19"/>
  <c r="O18"/>
  <c r="O17"/>
  <c r="O16"/>
  <c r="O15"/>
  <c r="O14"/>
  <c r="O13"/>
  <c r="O12"/>
  <c r="O11"/>
  <c r="O10"/>
  <c r="O9"/>
  <c r="O8"/>
  <c r="O7"/>
  <c r="T2"/>
  <c r="E38"/>
  <c r="F38"/>
  <c r="J38"/>
  <c r="K38"/>
  <c r="L38"/>
  <c r="N38"/>
  <c r="P38"/>
  <c r="O38" i="5" l="1"/>
  <c r="O38" i="4"/>
</calcChain>
</file>

<file path=xl/sharedStrings.xml><?xml version="1.0" encoding="utf-8"?>
<sst xmlns="http://schemas.openxmlformats.org/spreadsheetml/2006/main" count="89" uniqueCount="25">
  <si>
    <t>Заправка 1 пол.месяца</t>
  </si>
  <si>
    <t>Заправка 2 пол.месяца</t>
  </si>
  <si>
    <t>Дата</t>
  </si>
  <si>
    <t>ФИО водителя</t>
  </si>
  <si>
    <t>Показание одометра машины на начало дня, км</t>
  </si>
  <si>
    <t>Показание одометра машины на конец дня, км</t>
  </si>
  <si>
    <t>Пройдено за день, км</t>
  </si>
  <si>
    <t>Выдано топливо, литр</t>
  </si>
  <si>
    <t>Остаток топлива в баке на начало дня, литр</t>
  </si>
  <si>
    <t>Показание счетчика моточасов спецоборудования на начало дня, м/ч</t>
  </si>
  <si>
    <t>Показание счетчика моточасов  спецоборудования на конец дня, м/ч</t>
  </si>
  <si>
    <t>Работа спецоборудования за день, м/ч</t>
  </si>
  <si>
    <t>Количество ходок</t>
  </si>
  <si>
    <t>Расход топлива на работу спецоборудования, литр</t>
  </si>
  <si>
    <t>Остаток топлива в баке на конец дня, литр</t>
  </si>
  <si>
    <t>Расход топлива по норме, литр</t>
  </si>
  <si>
    <t>Фактический расход топлива, литр</t>
  </si>
  <si>
    <t>Отклонение от нормы (Перерасход(+), экономия(-)), литр</t>
  </si>
  <si>
    <t>Никляев В.А.</t>
  </si>
  <si>
    <t>Итог</t>
  </si>
  <si>
    <t>Составил</t>
  </si>
  <si>
    <t>Водитель:</t>
  </si>
  <si>
    <t>Проверил</t>
  </si>
  <si>
    <t>Главный механик:</t>
  </si>
  <si>
    <t>/ Стребков Р.Ю. /</t>
  </si>
</sst>
</file>

<file path=xl/styles.xml><?xml version="1.0" encoding="utf-8"?>
<styleSheet xmlns="http://schemas.openxmlformats.org/spreadsheetml/2006/main">
  <numFmts count="2">
    <numFmt numFmtId="164" formatCode="0.000"/>
    <numFmt numFmtId="165" formatCode="#,##0.000"/>
  </numFmts>
  <fonts count="14">
    <font>
      <sz val="11"/>
      <color theme="1"/>
      <name val="Calibri"/>
      <family val="2"/>
      <charset val="204"/>
      <scheme val="minor"/>
    </font>
    <font>
      <b/>
      <sz val="18"/>
      <color indexed="56"/>
      <name val="Cambria"/>
      <family val="2"/>
      <charset val="204"/>
    </font>
    <font>
      <sz val="10"/>
      <name val="Arial Cyr"/>
      <charset val="204"/>
    </font>
    <font>
      <b/>
      <sz val="11"/>
      <name val="Arial Cyr"/>
      <charset val="204"/>
    </font>
    <font>
      <b/>
      <sz val="10"/>
      <name val="Arial Cyr"/>
      <charset val="204"/>
    </font>
    <font>
      <b/>
      <sz val="11"/>
      <color indexed="52"/>
      <name val="Calibri"/>
      <family val="2"/>
      <charset val="204"/>
    </font>
    <font>
      <sz val="16"/>
      <color rgb="FFFF0000"/>
      <name val="Calibri"/>
      <family val="2"/>
      <charset val="204"/>
    </font>
    <font>
      <sz val="9"/>
      <name val="Arial Cyr"/>
      <charset val="204"/>
    </font>
    <font>
      <sz val="12"/>
      <name val="Arial Cyr"/>
      <charset val="204"/>
    </font>
    <font>
      <sz val="12"/>
      <name val="Arial Cyr"/>
    </font>
    <font>
      <b/>
      <sz val="12"/>
      <name val="Arial Cyr"/>
    </font>
    <font>
      <b/>
      <i/>
      <sz val="10"/>
      <name val="Arial Cyr"/>
      <charset val="204"/>
    </font>
    <font>
      <i/>
      <sz val="10"/>
      <name val="Arial Cyr"/>
      <charset val="204"/>
    </font>
    <font>
      <sz val="18"/>
      <color indexed="56"/>
      <name val="Cambria"/>
      <family val="1"/>
      <charset val="204"/>
    </font>
  </fonts>
  <fills count="6">
    <fill>
      <patternFill patternType="none"/>
    </fill>
    <fill>
      <patternFill patternType="gray125"/>
    </fill>
    <fill>
      <patternFill patternType="solid">
        <fgColor indexed="22"/>
      </patternFill>
    </fill>
    <fill>
      <patternFill patternType="solid">
        <fgColor indexed="26"/>
      </patternFill>
    </fill>
    <fill>
      <patternFill patternType="solid">
        <fgColor rgb="FFFFFF00"/>
        <bgColor indexed="64"/>
      </patternFill>
    </fill>
    <fill>
      <patternFill patternType="solid">
        <fgColor rgb="FF92D05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s>
  <cellStyleXfs count="5">
    <xf numFmtId="0" fontId="0" fillId="0" borderId="0"/>
    <xf numFmtId="0" fontId="1" fillId="0" borderId="0" applyNumberFormat="0" applyFill="0" applyBorder="0" applyAlignment="0" applyProtection="0"/>
    <xf numFmtId="0" fontId="2" fillId="0" borderId="0"/>
    <xf numFmtId="0" fontId="5" fillId="2" borderId="2" applyNumberFormat="0" applyAlignment="0" applyProtection="0"/>
    <xf numFmtId="0" fontId="2" fillId="3" borderId="9" applyNumberFormat="0" applyFont="0" applyAlignment="0" applyProtection="0"/>
  </cellStyleXfs>
  <cellXfs count="59">
    <xf numFmtId="0" fontId="0" fillId="0" borderId="0" xfId="0"/>
    <xf numFmtId="2" fontId="1" fillId="0" borderId="0" xfId="1" applyNumberFormat="1" applyFill="1" applyAlignment="1"/>
    <xf numFmtId="2" fontId="1" fillId="0" borderId="0" xfId="1" applyNumberFormat="1" applyFill="1" applyAlignment="1">
      <alignment horizontal="right" vertical="center"/>
    </xf>
    <xf numFmtId="1" fontId="1" fillId="0" borderId="0" xfId="1" applyNumberFormat="1" applyFill="1" applyAlignment="1">
      <alignment horizontal="left" vertical="center"/>
    </xf>
    <xf numFmtId="2" fontId="7" fillId="0" borderId="3" xfId="2" applyNumberFormat="1" applyFont="1" applyFill="1" applyBorder="1" applyAlignment="1">
      <alignment horizontal="center" vertical="center"/>
    </xf>
    <xf numFmtId="2" fontId="7" fillId="0" borderId="4" xfId="2" applyNumberFormat="1" applyFont="1" applyFill="1" applyBorder="1" applyAlignment="1">
      <alignment horizontal="center" vertical="center"/>
    </xf>
    <xf numFmtId="2" fontId="7" fillId="0" borderId="5" xfId="2" applyNumberFormat="1" applyFont="1" applyFill="1" applyBorder="1" applyAlignment="1">
      <alignment horizontal="center" vertical="center" wrapText="1"/>
    </xf>
    <xf numFmtId="2" fontId="7" fillId="0" borderId="4" xfId="2" applyNumberFormat="1" applyFont="1" applyFill="1" applyBorder="1" applyAlignment="1">
      <alignment horizontal="center" vertical="center" wrapText="1"/>
    </xf>
    <xf numFmtId="2" fontId="7" fillId="0" borderId="6" xfId="2" applyNumberFormat="1" applyFont="1" applyFill="1" applyBorder="1" applyAlignment="1">
      <alignment horizontal="center" vertical="center" wrapText="1"/>
    </xf>
    <xf numFmtId="3" fontId="2" fillId="0" borderId="10" xfId="4" applyNumberFormat="1" applyFont="1" applyFill="1" applyBorder="1" applyAlignment="1">
      <alignment vertical="center"/>
    </xf>
    <xf numFmtId="3" fontId="2" fillId="0" borderId="10" xfId="2" applyNumberFormat="1" applyFill="1" applyBorder="1" applyAlignment="1">
      <alignment vertical="center"/>
    </xf>
    <xf numFmtId="165" fontId="2" fillId="0" borderId="10" xfId="2" applyNumberFormat="1" applyFill="1" applyBorder="1" applyAlignment="1">
      <alignment vertical="center"/>
    </xf>
    <xf numFmtId="3" fontId="4" fillId="0" borderId="10" xfId="2" applyNumberFormat="1" applyFont="1" applyFill="1" applyBorder="1" applyAlignment="1">
      <alignment vertical="center"/>
    </xf>
    <xf numFmtId="165" fontId="2" fillId="0" borderId="11" xfId="2" applyNumberFormat="1" applyFill="1" applyBorder="1" applyAlignment="1">
      <alignment vertical="center"/>
    </xf>
    <xf numFmtId="3" fontId="2" fillId="0" borderId="1" xfId="2" applyNumberFormat="1" applyFill="1" applyBorder="1" applyAlignment="1">
      <alignment vertical="center"/>
    </xf>
    <xf numFmtId="165" fontId="2" fillId="0" borderId="1" xfId="2" applyNumberFormat="1" applyFill="1" applyBorder="1" applyAlignment="1">
      <alignment vertical="center"/>
    </xf>
    <xf numFmtId="3" fontId="4" fillId="0" borderId="1" xfId="2" applyNumberFormat="1" applyFont="1" applyFill="1" applyBorder="1" applyAlignment="1">
      <alignment vertical="center"/>
    </xf>
    <xf numFmtId="165" fontId="2" fillId="0" borderId="14" xfId="2" applyNumberFormat="1" applyFill="1" applyBorder="1" applyAlignment="1">
      <alignment vertical="center"/>
    </xf>
    <xf numFmtId="14" fontId="2" fillId="0" borderId="17" xfId="2" applyNumberFormat="1" applyFill="1" applyBorder="1" applyAlignment="1">
      <alignment vertical="center"/>
    </xf>
    <xf numFmtId="3" fontId="2" fillId="0" borderId="18" xfId="2" applyNumberFormat="1" applyFill="1" applyBorder="1" applyAlignment="1">
      <alignment vertical="center"/>
    </xf>
    <xf numFmtId="3" fontId="2" fillId="0" borderId="19" xfId="2" applyNumberFormat="1" applyFill="1" applyBorder="1" applyAlignment="1">
      <alignment vertical="center"/>
    </xf>
    <xf numFmtId="0" fontId="8" fillId="0" borderId="4" xfId="2" applyFont="1" applyFill="1" applyBorder="1" applyAlignment="1">
      <alignment vertical="center"/>
    </xf>
    <xf numFmtId="0" fontId="8" fillId="0" borderId="5" xfId="2" applyFont="1" applyFill="1" applyBorder="1" applyAlignment="1">
      <alignment vertical="center"/>
    </xf>
    <xf numFmtId="3" fontId="8" fillId="0" borderId="5" xfId="2" applyNumberFormat="1" applyFont="1" applyFill="1" applyBorder="1" applyAlignment="1">
      <alignment vertical="center"/>
    </xf>
    <xf numFmtId="3" fontId="9" fillId="0" borderId="5" xfId="2" applyNumberFormat="1" applyFont="1" applyFill="1" applyBorder="1" applyAlignment="1">
      <alignment vertical="center"/>
    </xf>
    <xf numFmtId="3" fontId="10" fillId="0" borderId="20" xfId="2" applyNumberFormat="1" applyFont="1" applyFill="1" applyBorder="1" applyAlignment="1">
      <alignment vertical="center"/>
    </xf>
    <xf numFmtId="2" fontId="1" fillId="0" borderId="0" xfId="1" applyNumberFormat="1" applyFill="1" applyAlignment="1">
      <alignment horizontal="center" vertical="center"/>
    </xf>
    <xf numFmtId="0" fontId="9" fillId="0" borderId="3" xfId="0" applyNumberFormat="1" applyFont="1" applyFill="1" applyBorder="1" applyAlignment="1" applyProtection="1">
      <alignment vertical="center"/>
    </xf>
    <xf numFmtId="0" fontId="9" fillId="0" borderId="4" xfId="0" applyNumberFormat="1" applyFont="1" applyFill="1" applyBorder="1" applyAlignment="1" applyProtection="1">
      <alignment vertical="center"/>
    </xf>
    <xf numFmtId="0" fontId="9" fillId="0" borderId="5" xfId="0" applyNumberFormat="1" applyFont="1" applyFill="1" applyBorder="1" applyAlignment="1" applyProtection="1">
      <alignment vertical="center"/>
    </xf>
    <xf numFmtId="3" fontId="9" fillId="0" borderId="5" xfId="0" applyNumberFormat="1" applyFont="1" applyFill="1" applyBorder="1" applyAlignment="1" applyProtection="1">
      <alignment vertical="center"/>
    </xf>
    <xf numFmtId="3" fontId="10" fillId="0" borderId="20" xfId="0" applyNumberFormat="1" applyFont="1" applyFill="1" applyBorder="1" applyAlignment="1" applyProtection="1">
      <alignment vertical="center"/>
    </xf>
    <xf numFmtId="0" fontId="3" fillId="0" borderId="1" xfId="2" applyNumberFormat="1" applyFont="1" applyFill="1" applyBorder="1" applyAlignment="1">
      <alignment horizontal="left" vertical="center"/>
    </xf>
    <xf numFmtId="14" fontId="4" fillId="0" borderId="1" xfId="2" applyNumberFormat="1" applyFont="1" applyFill="1" applyBorder="1" applyAlignment="1">
      <alignment horizontal="center" vertical="center"/>
    </xf>
    <xf numFmtId="0" fontId="2" fillId="0" borderId="0" xfId="2" applyFill="1"/>
    <xf numFmtId="14" fontId="4" fillId="0" borderId="7" xfId="2" applyNumberFormat="1" applyFont="1" applyFill="1" applyBorder="1" applyAlignment="1">
      <alignment horizontal="center" vertical="center"/>
    </xf>
    <xf numFmtId="14" fontId="2" fillId="0" borderId="8" xfId="2" applyNumberFormat="1" applyFill="1" applyBorder="1" applyAlignment="1">
      <alignment vertical="center"/>
    </xf>
    <xf numFmtId="3" fontId="2" fillId="0" borderId="8" xfId="2" applyNumberFormat="1" applyFill="1" applyBorder="1" applyAlignment="1">
      <alignment vertical="center"/>
    </xf>
    <xf numFmtId="14" fontId="4" fillId="0" borderId="12" xfId="2" applyNumberFormat="1" applyFont="1" applyFill="1" applyBorder="1" applyAlignment="1">
      <alignment horizontal="center" vertical="center"/>
    </xf>
    <xf numFmtId="14" fontId="2" fillId="0" borderId="13" xfId="2" applyNumberFormat="1" applyFill="1" applyBorder="1" applyAlignment="1">
      <alignment vertical="center"/>
    </xf>
    <xf numFmtId="14" fontId="4" fillId="0" borderId="13" xfId="2" applyNumberFormat="1" applyFont="1" applyFill="1" applyBorder="1" applyAlignment="1">
      <alignment vertical="center"/>
    </xf>
    <xf numFmtId="14" fontId="4" fillId="0" borderId="1" xfId="2" applyNumberFormat="1" applyFont="1" applyFill="1" applyBorder="1" applyAlignment="1">
      <alignment vertical="center"/>
    </xf>
    <xf numFmtId="14" fontId="4" fillId="0" borderId="15" xfId="2" applyNumberFormat="1" applyFont="1" applyFill="1" applyBorder="1" applyAlignment="1">
      <alignment vertical="center"/>
    </xf>
    <xf numFmtId="0" fontId="2" fillId="0" borderId="16" xfId="2" applyFill="1" applyBorder="1" applyAlignment="1">
      <alignment vertical="center"/>
    </xf>
    <xf numFmtId="2" fontId="2" fillId="0" borderId="0" xfId="2" applyNumberFormat="1" applyFill="1"/>
    <xf numFmtId="3" fontId="4" fillId="0" borderId="0" xfId="2" applyNumberFormat="1" applyFont="1" applyFill="1" applyBorder="1"/>
    <xf numFmtId="0" fontId="4" fillId="0" borderId="0" xfId="2" applyNumberFormat="1" applyFont="1" applyFill="1" applyBorder="1"/>
    <xf numFmtId="2" fontId="11" fillId="0" borderId="0" xfId="2" applyNumberFormat="1" applyFont="1" applyFill="1"/>
    <xf numFmtId="2" fontId="12" fillId="0" borderId="0" xfId="2" applyNumberFormat="1" applyFont="1" applyFill="1"/>
    <xf numFmtId="2" fontId="12" fillId="0" borderId="21" xfId="2" applyNumberFormat="1" applyFont="1" applyFill="1" applyBorder="1"/>
    <xf numFmtId="2" fontId="12" fillId="0" borderId="0" xfId="2" applyNumberFormat="1" applyFont="1" applyFill="1" applyAlignment="1">
      <alignment horizontal="center"/>
    </xf>
    <xf numFmtId="0" fontId="12" fillId="0" borderId="0" xfId="2" applyFont="1" applyFill="1"/>
    <xf numFmtId="0" fontId="8" fillId="0" borderId="3" xfId="2" applyFont="1" applyFill="1" applyBorder="1" applyAlignment="1">
      <alignment vertical="center"/>
    </xf>
    <xf numFmtId="3" fontId="6" fillId="4" borderId="1" xfId="3" applyNumberFormat="1" applyFont="1" applyFill="1" applyBorder="1" applyAlignment="1">
      <alignment horizontal="center" vertical="center"/>
    </xf>
    <xf numFmtId="164" fontId="2" fillId="4" borderId="0" xfId="2" applyNumberFormat="1" applyFill="1"/>
    <xf numFmtId="2" fontId="1" fillId="0" borderId="0" xfId="1" applyNumberFormat="1" applyFill="1" applyAlignment="1">
      <alignment vertical="center"/>
    </xf>
    <xf numFmtId="2" fontId="1" fillId="0" borderId="22" xfId="1" applyNumberFormat="1" applyFill="1" applyBorder="1" applyAlignment="1">
      <alignment vertical="center"/>
    </xf>
    <xf numFmtId="1" fontId="13" fillId="5" borderId="1" xfId="1" applyNumberFormat="1" applyFont="1" applyFill="1" applyBorder="1" applyAlignment="1">
      <alignment vertical="center"/>
    </xf>
    <xf numFmtId="2" fontId="13" fillId="5" borderId="1" xfId="1" applyNumberFormat="1" applyFont="1" applyFill="1" applyBorder="1" applyAlignment="1">
      <alignment vertical="center"/>
    </xf>
  </cellXfs>
  <cellStyles count="5">
    <cellStyle name="Вычисление 2" xfId="3"/>
    <cellStyle name="Название 2" xfId="1"/>
    <cellStyle name="Обычный" xfId="0" builtinId="0"/>
    <cellStyle name="Обычный 2" xfId="2"/>
    <cellStyle name="Примечание 2" xfId="4"/>
  </cellStyles>
  <dxfs count="82">
    <dxf>
      <numFmt numFmtId="166" formatCode="#,000"/>
      <fill>
        <patternFill patternType="none">
          <fgColor indexed="64"/>
          <bgColor indexed="65"/>
        </patternFill>
      </fill>
      <alignment vertical="center" textRotation="0" indent="0" relativeIndent="255" justifyLastLine="0" shrinkToFit="0" readingOrder="0"/>
      <border diagonalUp="0" diagonalDown="0" outline="0"/>
    </dxf>
    <dxf>
      <font>
        <strike val="0"/>
        <outline val="0"/>
        <shadow val="0"/>
        <u val="none"/>
        <vertAlign val="baseline"/>
        <sz val="12"/>
        <color auto="1"/>
        <name val="Arial Cyr"/>
        <scheme val="none"/>
      </font>
      <numFmt numFmtId="0" formatCode="0.00"/>
      <fill>
        <patternFill patternType="none">
          <fgColor indexed="64"/>
          <bgColor indexed="65"/>
        </patternFill>
      </fill>
      <alignment textRotation="0" indent="0" relativeIndent="255" justifyLastLine="0" shrinkToFit="0" readingOrder="0"/>
      <border diagonalUp="0" diagonalDown="0" outline="0"/>
    </dxf>
    <dxf>
      <font>
        <strike val="0"/>
        <outline val="0"/>
        <shadow val="0"/>
        <u val="none"/>
        <vertAlign val="baseline"/>
        <sz val="9"/>
        <color auto="1"/>
        <name val="Arial Cyr"/>
        <scheme val="none"/>
      </font>
      <numFmt numFmtId="2" formatCode="0.00"/>
      <fill>
        <patternFill patternType="none">
          <fgColor indexed="64"/>
          <bgColor indexed="65"/>
        </patternFill>
      </fill>
      <alignment horizontal="center" vertical="center" textRotation="0" wrapText="1" indent="0" relativeIndent="255" justifyLastLine="0" shrinkToFit="0" readingOrder="0"/>
      <border diagonalUp="0" diagonalDown="0" outline="0">
        <left/>
        <right/>
        <top/>
        <bottom/>
      </border>
    </dxf>
    <dxf>
      <font>
        <b/>
        <i val="0"/>
        <strike val="0"/>
        <condense val="0"/>
        <extend val="0"/>
        <outline val="0"/>
        <shadow val="0"/>
        <u val="none"/>
        <vertAlign val="baseline"/>
        <sz val="12"/>
        <color auto="1"/>
        <name val="Arial Cyr"/>
        <scheme val="none"/>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medium">
          <color indexed="64"/>
        </right>
        <top style="medium">
          <color indexed="64"/>
        </top>
        <bottom style="medium">
          <color indexed="64"/>
        </bottom>
      </border>
    </dxf>
    <dxf>
      <fill>
        <patternFill patternType="none">
          <fgColor indexed="64"/>
          <bgColor indexed="65"/>
        </patternFill>
      </fill>
      <border diagonalUp="0" diagonalDown="0" outline="0">
        <left style="thin">
          <color indexed="64"/>
        </left>
      </border>
    </dxf>
    <dxf>
      <font>
        <b val="0"/>
        <i val="0"/>
        <strike val="0"/>
        <condense val="0"/>
        <extend val="0"/>
        <outline val="0"/>
        <shadow val="0"/>
        <u val="none"/>
        <vertAlign val="baseline"/>
        <sz val="12"/>
        <color auto="1"/>
        <name val="Arial Cyr"/>
        <scheme val="none"/>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thin">
          <color indexed="64"/>
        </right>
        <top style="medium">
          <color indexed="64"/>
        </top>
        <bottom style="medium">
          <color indexed="64"/>
        </bottom>
      </border>
    </dxf>
    <dxf>
      <numFmt numFmtId="3" formatCode="#,##0"/>
      <fill>
        <patternFill patternType="none">
          <fgColor indexed="64"/>
          <bgColor indexed="65"/>
        </patternFill>
      </fill>
    </dxf>
    <dxf>
      <font>
        <b val="0"/>
        <i val="0"/>
        <strike val="0"/>
        <condense val="0"/>
        <extend val="0"/>
        <outline val="0"/>
        <shadow val="0"/>
        <u val="none"/>
        <vertAlign val="baseline"/>
        <sz val="12"/>
        <color auto="1"/>
        <name val="Arial Cyr"/>
        <scheme val="none"/>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thin">
          <color indexed="64"/>
        </right>
        <top style="medium">
          <color indexed="64"/>
        </top>
        <bottom style="medium">
          <color indexed="64"/>
        </bottom>
      </border>
    </dxf>
    <dxf>
      <fill>
        <patternFill patternType="none">
          <fgColor indexed="64"/>
          <bgColor indexed="65"/>
        </patternFill>
      </fill>
      <border diagonalUp="0" diagonalDown="0" outline="0">
        <right style="thin">
          <color indexed="64"/>
        </right>
      </border>
    </dxf>
    <dxf>
      <font>
        <b val="0"/>
        <i val="0"/>
        <strike val="0"/>
        <condense val="0"/>
        <extend val="0"/>
        <outline val="0"/>
        <shadow val="0"/>
        <u val="none"/>
        <vertAlign val="baseline"/>
        <sz val="12"/>
        <color auto="1"/>
        <name val="Arial Cyr"/>
        <scheme val="none"/>
      </font>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thin">
          <color indexed="64"/>
        </right>
        <top style="medium">
          <color indexed="64"/>
        </top>
        <bottom style="medium">
          <color indexed="64"/>
        </bottom>
      </border>
    </dxf>
    <dxf>
      <fill>
        <patternFill patternType="none">
          <fgColor indexed="64"/>
          <bgColor auto="1"/>
        </patternFill>
      </fill>
    </dxf>
    <dxf>
      <font>
        <b val="0"/>
        <i val="0"/>
        <strike val="0"/>
        <condense val="0"/>
        <extend val="0"/>
        <outline val="0"/>
        <shadow val="0"/>
        <u val="none"/>
        <vertAlign val="baseline"/>
        <sz val="12"/>
        <color auto="1"/>
        <name val="Arial Cyr"/>
        <scheme val="none"/>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thin">
          <color indexed="64"/>
        </right>
        <top style="medium">
          <color indexed="64"/>
        </top>
        <bottom style="medium">
          <color indexed="64"/>
        </bottom>
      </border>
    </dxf>
    <dxf>
      <fill>
        <patternFill patternType="none">
          <fgColor indexed="64"/>
          <bgColor auto="1"/>
        </patternFill>
      </fill>
    </dxf>
    <dxf>
      <font>
        <b val="0"/>
        <i val="0"/>
        <strike val="0"/>
        <condense val="0"/>
        <extend val="0"/>
        <outline val="0"/>
        <shadow val="0"/>
        <u val="none"/>
        <vertAlign val="baseline"/>
        <sz val="12"/>
        <color auto="1"/>
        <name val="Arial Cyr"/>
        <scheme val="none"/>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thin">
          <color indexed="64"/>
        </right>
        <top style="medium">
          <color indexed="64"/>
        </top>
        <bottom style="medium">
          <color indexed="64"/>
        </bottom>
      </border>
    </dxf>
    <dxf>
      <fill>
        <patternFill patternType="none">
          <fgColor indexed="64"/>
          <bgColor auto="1"/>
        </patternFill>
      </fill>
    </dxf>
    <dxf>
      <font>
        <b val="0"/>
        <i val="0"/>
        <strike val="0"/>
        <condense val="0"/>
        <extend val="0"/>
        <outline val="0"/>
        <shadow val="0"/>
        <u val="none"/>
        <vertAlign val="baseline"/>
        <sz val="12"/>
        <color auto="1"/>
        <name val="Arial Cyr"/>
        <scheme val="none"/>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thin">
          <color indexed="64"/>
        </right>
        <top style="medium">
          <color indexed="64"/>
        </top>
        <bottom style="medium">
          <color indexed="64"/>
        </bottom>
      </border>
    </dxf>
    <dxf>
      <numFmt numFmtId="3" formatCode="#,##0"/>
      <fill>
        <patternFill patternType="none">
          <fgColor indexed="64"/>
          <bgColor indexed="65"/>
        </patternFill>
      </fill>
    </dxf>
    <dxf>
      <font>
        <b val="0"/>
        <i val="0"/>
        <strike val="0"/>
        <condense val="0"/>
        <extend val="0"/>
        <outline val="0"/>
        <shadow val="0"/>
        <u val="none"/>
        <vertAlign val="baseline"/>
        <sz val="12"/>
        <color auto="1"/>
        <name val="Arial Cyr"/>
        <scheme val="none"/>
      </font>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thin">
          <color indexed="64"/>
        </right>
        <top style="medium">
          <color indexed="64"/>
        </top>
        <bottom style="medium">
          <color indexed="64"/>
        </bottom>
      </border>
    </dxf>
    <dxf>
      <fill>
        <patternFill patternType="none">
          <fgColor indexed="64"/>
          <bgColor auto="1"/>
        </patternFill>
      </fill>
    </dxf>
    <dxf>
      <font>
        <b val="0"/>
        <i val="0"/>
        <strike val="0"/>
        <condense val="0"/>
        <extend val="0"/>
        <outline val="0"/>
        <shadow val="0"/>
        <u val="none"/>
        <vertAlign val="baseline"/>
        <sz val="12"/>
        <color auto="1"/>
        <name val="Arial Cyr"/>
        <scheme val="none"/>
      </font>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thin">
          <color indexed="64"/>
        </right>
        <top style="medium">
          <color indexed="64"/>
        </top>
        <bottom style="medium">
          <color indexed="64"/>
        </bottom>
      </border>
    </dxf>
    <dxf>
      <fill>
        <patternFill patternType="none">
          <fgColor indexed="64"/>
          <bgColor auto="1"/>
        </patternFill>
      </fill>
    </dxf>
    <dxf>
      <font>
        <b val="0"/>
        <i val="0"/>
        <strike val="0"/>
        <condense val="0"/>
        <extend val="0"/>
        <outline val="0"/>
        <shadow val="0"/>
        <u val="none"/>
        <vertAlign val="baseline"/>
        <sz val="12"/>
        <color auto="1"/>
        <name val="Arial Cyr"/>
        <scheme val="none"/>
      </font>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thin">
          <color indexed="64"/>
        </right>
        <top style="medium">
          <color indexed="64"/>
        </top>
        <bottom style="medium">
          <color indexed="64"/>
        </bottom>
      </border>
    </dxf>
    <dxf>
      <fill>
        <patternFill patternType="none">
          <fgColor indexed="64"/>
          <bgColor indexed="65"/>
        </patternFill>
      </fill>
      <border diagonalUp="0" diagonalDown="0" outline="0">
        <left style="thin">
          <color indexed="64"/>
        </left>
      </border>
    </dxf>
    <dxf>
      <font>
        <b val="0"/>
        <i val="0"/>
        <strike val="0"/>
        <condense val="0"/>
        <extend val="0"/>
        <outline val="0"/>
        <shadow val="0"/>
        <u val="none"/>
        <vertAlign val="baseline"/>
        <sz val="12"/>
        <color auto="1"/>
        <name val="Arial Cyr"/>
        <scheme val="none"/>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thin">
          <color indexed="64"/>
        </right>
        <top style="medium">
          <color indexed="64"/>
        </top>
        <bottom style="medium">
          <color indexed="64"/>
        </bottom>
      </border>
    </dxf>
    <dxf>
      <fill>
        <patternFill patternType="none">
          <fgColor indexed="64"/>
          <bgColor indexed="65"/>
        </patternFill>
      </fill>
    </dxf>
    <dxf>
      <font>
        <b val="0"/>
        <i val="0"/>
        <strike val="0"/>
        <condense val="0"/>
        <extend val="0"/>
        <outline val="0"/>
        <shadow val="0"/>
        <u val="none"/>
        <vertAlign val="baseline"/>
        <sz val="12"/>
        <color auto="1"/>
        <name val="Arial Cyr"/>
        <scheme val="none"/>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thin">
          <color indexed="64"/>
        </right>
        <top style="medium">
          <color indexed="64"/>
        </top>
        <bottom style="medium">
          <color indexed="64"/>
        </bottom>
      </border>
    </dxf>
    <dxf>
      <fill>
        <patternFill patternType="none">
          <fgColor indexed="64"/>
          <bgColor indexed="65"/>
        </patternFill>
      </fill>
      <border diagonalUp="0" diagonalDown="0" outline="0">
        <right style="thin">
          <color indexed="64"/>
        </right>
      </border>
    </dxf>
    <dxf>
      <font>
        <b val="0"/>
        <i val="0"/>
        <strike val="0"/>
        <condense val="0"/>
        <extend val="0"/>
        <outline val="0"/>
        <shadow val="0"/>
        <u val="none"/>
        <vertAlign val="baseline"/>
        <sz val="12"/>
        <color auto="1"/>
        <name val="Arial Cyr"/>
        <scheme val="none"/>
      </font>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thin">
          <color indexed="64"/>
        </right>
        <top style="medium">
          <color indexed="64"/>
        </top>
        <bottom style="medium">
          <color indexed="64"/>
        </bottom>
      </border>
    </dxf>
    <dxf>
      <fill>
        <patternFill patternType="none">
          <fgColor indexed="64"/>
          <bgColor auto="1"/>
        </patternFill>
      </fill>
    </dxf>
    <dxf>
      <font>
        <b val="0"/>
        <i val="0"/>
        <strike val="0"/>
        <condense val="0"/>
        <extend val="0"/>
        <outline val="0"/>
        <shadow val="0"/>
        <u val="none"/>
        <vertAlign val="baseline"/>
        <sz val="12"/>
        <color auto="1"/>
        <name val="Arial Cyr"/>
        <scheme val="none"/>
      </font>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thin">
          <color indexed="64"/>
        </right>
        <top style="medium">
          <color indexed="64"/>
        </top>
        <bottom style="medium">
          <color indexed="64"/>
        </bottom>
      </border>
    </dxf>
    <dxf>
      <fill>
        <patternFill patternType="none">
          <fgColor indexed="64"/>
          <bgColor auto="1"/>
        </patternFill>
      </fill>
    </dxf>
    <dxf>
      <font>
        <b val="0"/>
        <i val="0"/>
        <strike val="0"/>
        <condense val="0"/>
        <extend val="0"/>
        <outline val="0"/>
        <shadow val="0"/>
        <u val="none"/>
        <vertAlign val="baseline"/>
        <sz val="12"/>
        <color auto="1"/>
        <name val="Arial Cyr"/>
        <scheme val="none"/>
      </font>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style="medium">
          <color indexed="64"/>
        </top>
        <bottom style="medium">
          <color indexed="64"/>
        </bottom>
      </border>
    </dxf>
    <dxf>
      <fill>
        <patternFill patternType="none">
          <fgColor indexed="64"/>
          <bgColor auto="1"/>
        </patternFill>
      </fill>
    </dxf>
    <dxf>
      <font>
        <b val="0"/>
        <i val="0"/>
        <strike val="0"/>
        <condense val="0"/>
        <extend val="0"/>
        <outline val="0"/>
        <shadow val="0"/>
        <u val="none"/>
        <vertAlign val="baseline"/>
        <sz val="12"/>
        <color auto="1"/>
        <name val="Arial Cyr"/>
        <scheme val="none"/>
      </font>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medium">
          <color indexed="64"/>
        </left>
        <right/>
        <top style="medium">
          <color indexed="64"/>
        </top>
        <bottom style="medium">
          <color indexed="64"/>
        </bottom>
      </border>
    </dxf>
    <dxf>
      <fill>
        <patternFill patternType="none">
          <fgColor indexed="64"/>
          <bgColor auto="1"/>
        </patternFill>
      </fill>
    </dxf>
    <dxf>
      <numFmt numFmtId="166" formatCode="#,000"/>
      <fill>
        <patternFill patternType="none">
          <fgColor indexed="64"/>
          <bgColor indexed="65"/>
        </patternFill>
      </fill>
      <alignment vertical="center" textRotation="0" indent="0" relativeIndent="255" justifyLastLine="0" shrinkToFit="0" readingOrder="0"/>
      <border diagonalUp="0" diagonalDown="0" outline="0"/>
    </dxf>
    <dxf>
      <font>
        <strike val="0"/>
        <outline val="0"/>
        <shadow val="0"/>
        <u val="none"/>
        <vertAlign val="baseline"/>
        <sz val="12"/>
        <color auto="1"/>
        <name val="Arial Cyr"/>
        <scheme val="none"/>
      </font>
      <numFmt numFmtId="0" formatCode="0.00"/>
      <fill>
        <patternFill patternType="none">
          <fgColor indexed="64"/>
          <bgColor indexed="65"/>
        </patternFill>
      </fill>
      <alignment textRotation="0" indent="0" relativeIndent="255" justifyLastLine="0" shrinkToFit="0" readingOrder="0"/>
      <border diagonalUp="0" diagonalDown="0" outline="0"/>
    </dxf>
    <dxf>
      <font>
        <strike val="0"/>
        <outline val="0"/>
        <shadow val="0"/>
        <u val="none"/>
        <vertAlign val="baseline"/>
        <sz val="9"/>
        <color auto="1"/>
        <name val="Arial Cyr"/>
        <scheme val="none"/>
      </font>
      <numFmt numFmtId="2" formatCode="0.00"/>
      <fill>
        <patternFill patternType="none">
          <fgColor indexed="64"/>
          <bgColor indexed="65"/>
        </patternFill>
      </fill>
      <alignment horizontal="center" vertical="center" textRotation="0" wrapText="1" indent="0" relativeIndent="255" justifyLastLine="0" shrinkToFit="0" readingOrder="0"/>
      <border diagonalUp="0" diagonalDown="0" outline="0">
        <left/>
        <right/>
        <top/>
        <bottom/>
      </border>
    </dxf>
    <dxf>
      <font>
        <b/>
        <i val="0"/>
        <strike val="0"/>
        <condense val="0"/>
        <extend val="0"/>
        <outline val="0"/>
        <shadow val="0"/>
        <u val="none"/>
        <vertAlign val="baseline"/>
        <sz val="12"/>
        <color auto="1"/>
        <name val="Arial Cyr"/>
        <scheme val="none"/>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medium">
          <color indexed="64"/>
        </right>
        <top style="medium">
          <color indexed="64"/>
        </top>
        <bottom style="medium">
          <color indexed="64"/>
        </bottom>
      </border>
      <protection locked="1" hidden="0"/>
    </dxf>
    <dxf>
      <fill>
        <patternFill patternType="none">
          <fgColor indexed="64"/>
          <bgColor indexed="65"/>
        </patternFill>
      </fill>
      <border diagonalUp="0" diagonalDown="0" outline="0">
        <left style="thin">
          <color indexed="64"/>
        </left>
      </border>
    </dxf>
    <dxf>
      <font>
        <b val="0"/>
        <i val="0"/>
        <strike val="0"/>
        <condense val="0"/>
        <extend val="0"/>
        <outline val="0"/>
        <shadow val="0"/>
        <u val="none"/>
        <vertAlign val="baseline"/>
        <sz val="12"/>
        <color auto="1"/>
        <name val="Arial Cyr"/>
        <scheme val="none"/>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thin">
          <color indexed="64"/>
        </right>
        <top style="medium">
          <color indexed="64"/>
        </top>
        <bottom style="medium">
          <color indexed="64"/>
        </bottom>
      </border>
      <protection locked="1" hidden="0"/>
    </dxf>
    <dxf>
      <numFmt numFmtId="3" formatCode="#,##0"/>
      <fill>
        <patternFill patternType="none">
          <fgColor indexed="64"/>
          <bgColor indexed="65"/>
        </patternFill>
      </fill>
    </dxf>
    <dxf>
      <font>
        <b val="0"/>
        <i val="0"/>
        <strike val="0"/>
        <condense val="0"/>
        <extend val="0"/>
        <outline val="0"/>
        <shadow val="0"/>
        <u val="none"/>
        <vertAlign val="baseline"/>
        <sz val="12"/>
        <color auto="1"/>
        <name val="Arial Cyr"/>
        <scheme val="none"/>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thin">
          <color indexed="64"/>
        </right>
        <top style="medium">
          <color indexed="64"/>
        </top>
        <bottom style="medium">
          <color indexed="64"/>
        </bottom>
      </border>
      <protection locked="1" hidden="0"/>
    </dxf>
    <dxf>
      <fill>
        <patternFill patternType="none">
          <fgColor indexed="64"/>
          <bgColor indexed="65"/>
        </patternFill>
      </fill>
      <border diagonalUp="0" diagonalDown="0" outline="0">
        <right style="thin">
          <color indexed="64"/>
        </right>
      </border>
    </dxf>
    <dxf>
      <font>
        <b val="0"/>
        <i val="0"/>
        <strike val="0"/>
        <condense val="0"/>
        <extend val="0"/>
        <outline val="0"/>
        <shadow val="0"/>
        <u val="none"/>
        <vertAlign val="baseline"/>
        <sz val="12"/>
        <color auto="1"/>
        <name val="Arial Cyr"/>
        <scheme val="none"/>
      </font>
      <numFmt numFmtId="0" formatCode="General"/>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thin">
          <color indexed="64"/>
        </right>
        <top style="medium">
          <color indexed="64"/>
        </top>
        <bottom style="medium">
          <color indexed="64"/>
        </bottom>
      </border>
      <protection locked="1" hidden="0"/>
    </dxf>
    <dxf>
      <fill>
        <patternFill patternType="none">
          <fgColor indexed="64"/>
          <bgColor auto="1"/>
        </patternFill>
      </fill>
    </dxf>
    <dxf>
      <font>
        <b val="0"/>
        <i val="0"/>
        <strike val="0"/>
        <condense val="0"/>
        <extend val="0"/>
        <outline val="0"/>
        <shadow val="0"/>
        <u val="none"/>
        <vertAlign val="baseline"/>
        <sz val="12"/>
        <color auto="1"/>
        <name val="Arial Cyr"/>
        <scheme val="none"/>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thin">
          <color indexed="64"/>
        </right>
        <top style="medium">
          <color indexed="64"/>
        </top>
        <bottom style="medium">
          <color indexed="64"/>
        </bottom>
      </border>
      <protection locked="1" hidden="0"/>
    </dxf>
    <dxf>
      <fill>
        <patternFill patternType="none">
          <fgColor indexed="64"/>
          <bgColor auto="1"/>
        </patternFill>
      </fill>
    </dxf>
    <dxf>
      <font>
        <b val="0"/>
        <i val="0"/>
        <strike val="0"/>
        <condense val="0"/>
        <extend val="0"/>
        <outline val="0"/>
        <shadow val="0"/>
        <u val="none"/>
        <vertAlign val="baseline"/>
        <sz val="12"/>
        <color auto="1"/>
        <name val="Arial Cyr"/>
        <scheme val="none"/>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thin">
          <color indexed="64"/>
        </right>
        <top style="medium">
          <color indexed="64"/>
        </top>
        <bottom style="medium">
          <color indexed="64"/>
        </bottom>
      </border>
      <protection locked="1" hidden="0"/>
    </dxf>
    <dxf>
      <fill>
        <patternFill patternType="none">
          <fgColor indexed="64"/>
          <bgColor auto="1"/>
        </patternFill>
      </fill>
    </dxf>
    <dxf>
      <font>
        <b val="0"/>
        <i val="0"/>
        <strike val="0"/>
        <condense val="0"/>
        <extend val="0"/>
        <outline val="0"/>
        <shadow val="0"/>
        <u val="none"/>
        <vertAlign val="baseline"/>
        <sz val="12"/>
        <color auto="1"/>
        <name val="Arial Cyr"/>
        <scheme val="none"/>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thin">
          <color indexed="64"/>
        </right>
        <top style="medium">
          <color indexed="64"/>
        </top>
        <bottom style="medium">
          <color indexed="64"/>
        </bottom>
      </border>
      <protection locked="1" hidden="0"/>
    </dxf>
    <dxf>
      <numFmt numFmtId="3" formatCode="#,##0"/>
      <fill>
        <patternFill patternType="none">
          <fgColor indexed="64"/>
          <bgColor indexed="65"/>
        </patternFill>
      </fill>
    </dxf>
    <dxf>
      <font>
        <b val="0"/>
        <i val="0"/>
        <strike val="0"/>
        <condense val="0"/>
        <extend val="0"/>
        <outline val="0"/>
        <shadow val="0"/>
        <u val="none"/>
        <vertAlign val="baseline"/>
        <sz val="12"/>
        <color auto="1"/>
        <name val="Arial Cyr"/>
        <scheme val="none"/>
      </font>
      <numFmt numFmtId="0" formatCode="General"/>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thin">
          <color indexed="64"/>
        </right>
        <top style="medium">
          <color indexed="64"/>
        </top>
        <bottom style="medium">
          <color indexed="64"/>
        </bottom>
      </border>
      <protection locked="1" hidden="0"/>
    </dxf>
    <dxf>
      <fill>
        <patternFill patternType="none">
          <fgColor indexed="64"/>
          <bgColor auto="1"/>
        </patternFill>
      </fill>
    </dxf>
    <dxf>
      <font>
        <b val="0"/>
        <i val="0"/>
        <strike val="0"/>
        <condense val="0"/>
        <extend val="0"/>
        <outline val="0"/>
        <shadow val="0"/>
        <u val="none"/>
        <vertAlign val="baseline"/>
        <sz val="12"/>
        <color auto="1"/>
        <name val="Arial Cyr"/>
        <scheme val="none"/>
      </font>
      <numFmt numFmtId="0" formatCode="General"/>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thin">
          <color indexed="64"/>
        </right>
        <top style="medium">
          <color indexed="64"/>
        </top>
        <bottom style="medium">
          <color indexed="64"/>
        </bottom>
      </border>
      <protection locked="1" hidden="0"/>
    </dxf>
    <dxf>
      <fill>
        <patternFill patternType="none">
          <fgColor indexed="64"/>
          <bgColor auto="1"/>
        </patternFill>
      </fill>
    </dxf>
    <dxf>
      <font>
        <b val="0"/>
        <i val="0"/>
        <strike val="0"/>
        <condense val="0"/>
        <extend val="0"/>
        <outline val="0"/>
        <shadow val="0"/>
        <u val="none"/>
        <vertAlign val="baseline"/>
        <sz val="12"/>
        <color auto="1"/>
        <name val="Arial Cyr"/>
        <scheme val="none"/>
      </font>
      <numFmt numFmtId="0" formatCode="General"/>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thin">
          <color indexed="64"/>
        </right>
        <top style="medium">
          <color indexed="64"/>
        </top>
        <bottom style="medium">
          <color indexed="64"/>
        </bottom>
      </border>
      <protection locked="1" hidden="0"/>
    </dxf>
    <dxf>
      <fill>
        <patternFill patternType="none">
          <fgColor indexed="64"/>
          <bgColor indexed="65"/>
        </patternFill>
      </fill>
      <border diagonalUp="0" diagonalDown="0" outline="0">
        <left style="thin">
          <color indexed="64"/>
        </left>
      </border>
    </dxf>
    <dxf>
      <font>
        <b val="0"/>
        <i val="0"/>
        <strike val="0"/>
        <condense val="0"/>
        <extend val="0"/>
        <outline val="0"/>
        <shadow val="0"/>
        <u val="none"/>
        <vertAlign val="baseline"/>
        <sz val="12"/>
        <color auto="1"/>
        <name val="Arial Cyr"/>
        <scheme val="none"/>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thin">
          <color indexed="64"/>
        </right>
        <top style="medium">
          <color indexed="64"/>
        </top>
        <bottom style="medium">
          <color indexed="64"/>
        </bottom>
      </border>
      <protection locked="1" hidden="0"/>
    </dxf>
    <dxf>
      <fill>
        <patternFill patternType="none">
          <fgColor indexed="64"/>
          <bgColor indexed="65"/>
        </patternFill>
      </fill>
    </dxf>
    <dxf>
      <font>
        <b val="0"/>
        <i val="0"/>
        <strike val="0"/>
        <condense val="0"/>
        <extend val="0"/>
        <outline val="0"/>
        <shadow val="0"/>
        <u val="none"/>
        <vertAlign val="baseline"/>
        <sz val="12"/>
        <color auto="1"/>
        <name val="Arial Cyr"/>
        <scheme val="none"/>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thin">
          <color indexed="64"/>
        </right>
        <top style="medium">
          <color indexed="64"/>
        </top>
        <bottom style="medium">
          <color indexed="64"/>
        </bottom>
      </border>
      <protection locked="1" hidden="0"/>
    </dxf>
    <dxf>
      <fill>
        <patternFill patternType="none">
          <fgColor indexed="64"/>
          <bgColor indexed="65"/>
        </patternFill>
      </fill>
      <border diagonalUp="0" diagonalDown="0" outline="0">
        <right style="thin">
          <color indexed="64"/>
        </right>
      </border>
    </dxf>
    <dxf>
      <font>
        <b val="0"/>
        <i val="0"/>
        <strike val="0"/>
        <condense val="0"/>
        <extend val="0"/>
        <outline val="0"/>
        <shadow val="0"/>
        <u val="none"/>
        <vertAlign val="baseline"/>
        <sz val="12"/>
        <color auto="1"/>
        <name val="Arial Cyr"/>
        <scheme val="none"/>
      </font>
      <numFmt numFmtId="0" formatCode="General"/>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thin">
          <color indexed="64"/>
        </right>
        <top style="medium">
          <color indexed="64"/>
        </top>
        <bottom style="medium">
          <color indexed="64"/>
        </bottom>
      </border>
      <protection locked="1" hidden="0"/>
    </dxf>
    <dxf>
      <fill>
        <patternFill patternType="none">
          <fgColor indexed="64"/>
          <bgColor auto="1"/>
        </patternFill>
      </fill>
    </dxf>
    <dxf>
      <font>
        <b val="0"/>
        <i val="0"/>
        <strike val="0"/>
        <condense val="0"/>
        <extend val="0"/>
        <outline val="0"/>
        <shadow val="0"/>
        <u val="none"/>
        <vertAlign val="baseline"/>
        <sz val="12"/>
        <color auto="1"/>
        <name val="Arial Cyr"/>
        <scheme val="none"/>
      </font>
      <numFmt numFmtId="0" formatCode="General"/>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thin">
          <color indexed="64"/>
        </left>
        <right style="thin">
          <color indexed="64"/>
        </right>
        <top style="medium">
          <color indexed="64"/>
        </top>
        <bottom style="medium">
          <color indexed="64"/>
        </bottom>
      </border>
      <protection locked="1" hidden="0"/>
    </dxf>
    <dxf>
      <fill>
        <patternFill patternType="none">
          <fgColor indexed="64"/>
          <bgColor auto="1"/>
        </patternFill>
      </fill>
    </dxf>
    <dxf>
      <font>
        <b val="0"/>
        <i val="0"/>
        <strike val="0"/>
        <condense val="0"/>
        <extend val="0"/>
        <outline val="0"/>
        <shadow val="0"/>
        <u val="none"/>
        <vertAlign val="baseline"/>
        <sz val="12"/>
        <color auto="1"/>
        <name val="Arial Cyr"/>
        <scheme val="none"/>
      </font>
      <numFmt numFmtId="0" formatCode="General"/>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style="medium">
          <color indexed="64"/>
        </top>
        <bottom style="medium">
          <color indexed="64"/>
        </bottom>
      </border>
      <protection locked="1" hidden="0"/>
    </dxf>
    <dxf>
      <fill>
        <patternFill patternType="none">
          <fgColor indexed="64"/>
          <bgColor auto="1"/>
        </patternFill>
      </fill>
    </dxf>
    <dxf>
      <font>
        <b val="0"/>
        <i val="0"/>
        <strike val="0"/>
        <condense val="0"/>
        <extend val="0"/>
        <outline val="0"/>
        <shadow val="0"/>
        <u val="none"/>
        <vertAlign val="baseline"/>
        <sz val="12"/>
        <color auto="1"/>
        <name val="Arial Cyr"/>
        <scheme val="none"/>
      </font>
      <numFmt numFmtId="0" formatCode="General"/>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style="medium">
          <color indexed="64"/>
        </left>
        <right/>
        <top style="medium">
          <color indexed="64"/>
        </top>
        <bottom style="medium">
          <color indexed="64"/>
        </bottom>
      </border>
      <protection locked="1" hidden="0"/>
    </dxf>
    <dxf>
      <fill>
        <patternFill patternType="none">
          <fgColor indexed="64"/>
          <bgColor auto="1"/>
        </patternFill>
      </fill>
    </dxf>
    <dxf>
      <border>
        <top style="medium">
          <color rgb="FF000000"/>
        </top>
        <vertical/>
        <horizontal/>
      </border>
    </dxf>
    <dxf>
      <border>
        <bottom style="medium">
          <color rgb="FF000000"/>
        </bottom>
        <vertical/>
        <horizontal/>
      </border>
    </dxf>
    <dxf>
      <font>
        <condense val="0"/>
        <extend val="0"/>
        <color indexed="50"/>
      </font>
      <fill>
        <patternFill patternType="none">
          <bgColor indexed="65"/>
        </patternFill>
      </fill>
    </dxf>
    <dxf>
      <font>
        <condense val="0"/>
        <extend val="0"/>
        <color indexed="10"/>
      </font>
      <fill>
        <patternFill patternType="none">
          <bgColor indexed="65"/>
        </patternFill>
      </fill>
    </dxf>
    <dxf>
      <font>
        <condense val="0"/>
        <extend val="0"/>
        <color indexed="50"/>
      </font>
      <fill>
        <patternFill patternType="none">
          <bgColor indexed="65"/>
        </patternFill>
      </fill>
    </dxf>
    <dxf>
      <font>
        <condense val="0"/>
        <extend val="0"/>
        <color indexed="10"/>
      </font>
      <fill>
        <patternFill patternType="none">
          <bgColor indexed="65"/>
        </patternFill>
      </fill>
    </dxf>
    <dxf>
      <border>
        <top style="medium">
          <color indexed="64"/>
        </top>
        <vertical/>
        <horizontal/>
      </border>
    </dxf>
    <dxf>
      <border>
        <bottom style="medium">
          <color indexed="64"/>
        </bottom>
        <vertical/>
        <horizontal/>
      </border>
    </dxf>
    <dxf>
      <font>
        <condense val="0"/>
        <extend val="0"/>
        <color indexed="50"/>
      </font>
      <fill>
        <patternFill patternType="none">
          <bgColor indexed="65"/>
        </patternFill>
      </fill>
    </dxf>
    <dxf>
      <font>
        <condense val="0"/>
        <extend val="0"/>
        <color indexed="10"/>
      </font>
      <fill>
        <patternFill patternType="none">
          <bgColor indexed="65"/>
        </patternFill>
      </fill>
    </dxf>
    <dxf>
      <font>
        <condense val="0"/>
        <extend val="0"/>
        <color indexed="50"/>
      </font>
      <fill>
        <patternFill patternType="none">
          <bgColor indexed="65"/>
        </patternFill>
      </fill>
    </dxf>
    <dxf>
      <font>
        <condense val="0"/>
        <extend val="0"/>
        <color indexed="10"/>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40;&#1076;&#1084;&#1080;&#1085;/Downloads/&#1041;&#1091;&#1093;&#1075;&#1072;&#1083;&#1090;&#1077;&#1088;&#1080;&#1103;/&#1040;&#1074;&#1090;&#1086;&#1087;&#1072;&#1088;&#1082;.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Отчет журнал"/>
      <sheetName val="Сотрудники"/>
      <sheetName val="ТС"/>
      <sheetName val="т056вв 197"/>
    </sheetNames>
    <sheetDataSet>
      <sheetData sheetId="0"/>
      <sheetData sheetId="1">
        <row r="4">
          <cell r="B4" t="str">
            <v>Никляев В.А.</v>
          </cell>
        </row>
        <row r="5">
          <cell r="B5" t="str">
            <v>Супрун С.В.</v>
          </cell>
        </row>
        <row r="6">
          <cell r="B6" t="str">
            <v>Щинов М.</v>
          </cell>
        </row>
        <row r="7">
          <cell r="B7" t="str">
            <v>Анисимов А.С.</v>
          </cell>
        </row>
      </sheetData>
      <sheetData sheetId="2">
        <row r="5">
          <cell r="C5" t="str">
            <v>т056вв 197</v>
          </cell>
        </row>
        <row r="6">
          <cell r="C6" t="str">
            <v>в300нс 197</v>
          </cell>
        </row>
        <row r="7">
          <cell r="C7" t="str">
            <v>в433ру 197</v>
          </cell>
        </row>
        <row r="8">
          <cell r="C8" t="str">
            <v>в434ру 197</v>
          </cell>
        </row>
        <row r="9">
          <cell r="C9" t="str">
            <v>к463вт 197</v>
          </cell>
        </row>
        <row r="10">
          <cell r="C10" t="str">
            <v>с504уо 777</v>
          </cell>
        </row>
        <row r="11">
          <cell r="C11" t="str">
            <v>с546уо 777</v>
          </cell>
        </row>
        <row r="12">
          <cell r="C12" t="str">
            <v>н577мо 197</v>
          </cell>
        </row>
        <row r="13">
          <cell r="C13" t="str">
            <v>х733ун 197</v>
          </cell>
        </row>
        <row r="14">
          <cell r="C14" t="str">
            <v>к855ке 197</v>
          </cell>
        </row>
        <row r="15">
          <cell r="C15" t="str">
            <v>р908он 197</v>
          </cell>
        </row>
        <row r="16">
          <cell r="C16" t="str">
            <v>е969кк 197</v>
          </cell>
        </row>
        <row r="17">
          <cell r="C17" t="str">
            <v>б/н</v>
          </cell>
        </row>
        <row r="18">
          <cell r="C18" t="str">
            <v>б/н</v>
          </cell>
        </row>
        <row r="19">
          <cell r="C19" t="str">
            <v>к190вк 799</v>
          </cell>
        </row>
        <row r="30">
          <cell r="B30" t="str">
            <v>Зима</v>
          </cell>
        </row>
        <row r="31">
          <cell r="B31" t="str">
            <v>Лето</v>
          </cell>
        </row>
      </sheetData>
      <sheetData sheetId="3"/>
    </sheetDataSet>
  </externalBook>
</externalLink>
</file>

<file path=xl/tables/table1.xml><?xml version="1.0" encoding="utf-8"?>
<table xmlns="http://schemas.openxmlformats.org/spreadsheetml/2006/main" id="1" name="Таблица17" displayName="Таблица17" ref="A5:P38" totalsRowCount="1" headerRowDxfId="2" dataDxfId="0" totalsRowDxfId="1" headerRowBorderDxfId="77" totalsRowBorderDxfId="76">
  <tableColumns count="16">
    <tableColumn id="1" name="Дата" totalsRowLabel="Итог" dataDxfId="34" totalsRowDxfId="33" dataCellStyle="Обычный 2"/>
    <tableColumn id="2" name="ФИО водителя" dataDxfId="32" totalsRowDxfId="31" dataCellStyle="Обычный 2"/>
    <tableColumn id="3" name="Показание одометра машины на начало дня, км" dataDxfId="30" totalsRowDxfId="29" dataCellStyle="Обычный 2"/>
    <tableColumn id="4" name="Показание одометра машины на конец дня, км" dataDxfId="28" totalsRowDxfId="27" dataCellStyle="Обычный 2"/>
    <tableColumn id="5" name="Пройдено за день, км" totalsRowFunction="sum" dataDxfId="26" totalsRowDxfId="25" dataCellStyle="Обычный 2"/>
    <tableColumn id="6" name="Выдано топливо, литр" totalsRowFunction="sum" dataDxfId="24" totalsRowDxfId="23" dataCellStyle="Обычный 2"/>
    <tableColumn id="7" name="Остаток топлива в баке на начало дня, литр" dataDxfId="22" totalsRowDxfId="21" dataCellStyle="Обычный 2"/>
    <tableColumn id="8" name="Показание счетчика моточасов спецоборудования на начало дня, м/ч" dataDxfId="20" totalsRowDxfId="19" dataCellStyle="Обычный 2"/>
    <tableColumn id="9" name="Показание счетчика моточасов  спецоборудования на конец дня, м/ч" dataDxfId="18" totalsRowDxfId="17" dataCellStyle="Обычный 2"/>
    <tableColumn id="10" name="Работа спецоборудования за день, м/ч" totalsRowFunction="sum" dataDxfId="16" totalsRowDxfId="15" dataCellStyle="Обычный 2"/>
    <tableColumn id="11" name="Количество ходок" totalsRowFunction="sum" dataDxfId="14" totalsRowDxfId="13" dataCellStyle="Обычный 2"/>
    <tableColumn id="12" name="Расход топлива на работу спецоборудования, литр" totalsRowFunction="sum" dataDxfId="12" totalsRowDxfId="11" dataCellStyle="Обычный 2"/>
    <tableColumn id="13" name="Остаток топлива в баке на конец дня, литр" dataDxfId="10" totalsRowDxfId="9" dataCellStyle="Обычный 2"/>
    <tableColumn id="14" name="Расход топлива по норме, литр" totalsRowFunction="sum" dataDxfId="8" totalsRowDxfId="7" dataCellStyle="Обычный 2"/>
    <tableColumn id="15" name="Фактический расход топлива, литр" totalsRowFunction="sum" dataDxfId="6" totalsRowDxfId="5" dataCellStyle="Обычный 2">
      <calculatedColumnFormula>ROUND(N6/VLOOKUP(Таблица17[[#This Row],[Дата]],T$1:W$2,4),0)</calculatedColumnFormula>
    </tableColumn>
    <tableColumn id="16" name="Отклонение от нормы (Перерасход(+), экономия(-)), литр" totalsRowFunction="sum" dataDxfId="4" totalsRowDxfId="3" dataCellStyle="Обычный 2"/>
  </tableColumns>
  <tableStyleInfo name="TableStyleMedium22" showFirstColumn="0" showLastColumn="0" showRowStripes="1" showColumnStripes="0"/>
</table>
</file>

<file path=xl/tables/table2.xml><?xml version="1.0" encoding="utf-8"?>
<table xmlns="http://schemas.openxmlformats.org/spreadsheetml/2006/main" id="2" name="Таблица173" displayName="Таблица173" ref="A5:P38" totalsRowCount="1" headerRowDxfId="37" dataDxfId="35" totalsRowDxfId="36" headerRowBorderDxfId="71" totalsRowBorderDxfId="70">
  <tableColumns count="16">
    <tableColumn id="1" name="Дата" totalsRowLabel="Итог" dataDxfId="69" totalsRowDxfId="68" dataCellStyle="Обычный 2"/>
    <tableColumn id="2" name="ФИО водителя" dataDxfId="67" totalsRowDxfId="66" dataCellStyle="Обычный 2"/>
    <tableColumn id="3" name="Показание одометра машины на начало дня, км" dataDxfId="65" totalsRowDxfId="64" dataCellStyle="Обычный 2"/>
    <tableColumn id="4" name="Показание одометра машины на конец дня, км" dataDxfId="63" totalsRowDxfId="62" dataCellStyle="Обычный 2"/>
    <tableColumn id="5" name="Пройдено за день, км" totalsRowFunction="sum" dataDxfId="61" totalsRowDxfId="60" dataCellStyle="Обычный 2"/>
    <tableColumn id="6" name="Выдано топливо, литр" totalsRowFunction="sum" dataDxfId="59" totalsRowDxfId="58" dataCellStyle="Обычный 2"/>
    <tableColumn id="7" name="Остаток топлива в баке на начало дня, литр" dataDxfId="57" totalsRowDxfId="56" dataCellStyle="Обычный 2"/>
    <tableColumn id="8" name="Показание счетчика моточасов спецоборудования на начало дня, м/ч" dataDxfId="55" totalsRowDxfId="54" dataCellStyle="Обычный 2"/>
    <tableColumn id="9" name="Показание счетчика моточасов  спецоборудования на конец дня, м/ч" dataDxfId="53" totalsRowDxfId="52" dataCellStyle="Обычный 2"/>
    <tableColumn id="10" name="Работа спецоборудования за день, м/ч" totalsRowFunction="sum" dataDxfId="51" totalsRowDxfId="50" dataCellStyle="Обычный 2"/>
    <tableColumn id="11" name="Количество ходок" totalsRowFunction="sum" dataDxfId="49" totalsRowDxfId="48" dataCellStyle="Обычный 2"/>
    <tableColumn id="12" name="Расход топлива на работу спецоборудования, литр" totalsRowFunction="sum" dataDxfId="47" totalsRowDxfId="46" dataCellStyle="Обычный 2"/>
    <tableColumn id="13" name="Остаток топлива в баке на конец дня, литр" dataDxfId="45" totalsRowDxfId="44" dataCellStyle="Обычный 2"/>
    <tableColumn id="14" name="Расход топлива по норме, литр" totalsRowFunction="sum" dataDxfId="43" totalsRowDxfId="42" dataCellStyle="Обычный 2"/>
    <tableColumn id="15" name="Фактический расход топлива, литр" totalsRowFunction="sum" dataDxfId="41" totalsRowDxfId="40" dataCellStyle="Обычный 2">
      <calculatedColumnFormula>ROUND(N6/VLOOKUP(Таблица173[[#This Row],[Дата]],T$1:W$2,4),0)</calculatedColumnFormula>
    </tableColumn>
    <tableColumn id="16" name="Отклонение от нормы (Перерасход(+), экономия(-)), литр" totalsRowFunction="sum" dataDxfId="39" totalsRowDxfId="38" dataCellStyle="Обычный 2"/>
  </tableColumns>
  <tableStyleInfo name="TableStyleMedium22"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Лист6"/>
  <dimension ref="A1:W44"/>
  <sheetViews>
    <sheetView zoomScale="70" zoomScaleNormal="70" workbookViewId="0">
      <selection activeCell="T14" sqref="T14"/>
    </sheetView>
  </sheetViews>
  <sheetFormatPr defaultRowHeight="12.75"/>
  <cols>
    <col min="1" max="1" width="11.7109375" style="34" customWidth="1"/>
    <col min="2" max="2" width="15.85546875" style="34" customWidth="1"/>
    <col min="3" max="3" width="12.42578125" style="34" customWidth="1"/>
    <col min="4" max="4" width="12.140625" style="34" customWidth="1"/>
    <col min="5" max="5" width="11.140625" style="34" customWidth="1"/>
    <col min="6" max="6" width="10.7109375" style="34" customWidth="1"/>
    <col min="7" max="7" width="12.5703125" style="34" customWidth="1"/>
    <col min="8" max="8" width="19.28515625" style="34" customWidth="1"/>
    <col min="9" max="9" width="18.7109375" style="34" customWidth="1"/>
    <col min="10" max="10" width="19.28515625" style="34" customWidth="1"/>
    <col min="11" max="11" width="12.42578125" style="34" customWidth="1"/>
    <col min="12" max="12" width="19.7109375" style="34" customWidth="1"/>
    <col min="13" max="13" width="11.7109375" style="34" customWidth="1"/>
    <col min="14" max="14" width="11" style="34" customWidth="1"/>
    <col min="15" max="15" width="12.5703125" style="34" customWidth="1"/>
    <col min="16" max="16" width="16.140625" style="34" customWidth="1"/>
    <col min="17" max="18" width="9.140625" style="34"/>
    <col min="19" max="19" width="8.7109375" style="34" customWidth="1"/>
    <col min="20" max="21" width="10.7109375" style="34" customWidth="1"/>
    <col min="22" max="23" width="9.140625" style="34"/>
    <col min="24" max="25" width="10.140625" style="34" bestFit="1" customWidth="1"/>
    <col min="26" max="256" width="9.140625" style="34"/>
    <col min="257" max="257" width="11.7109375" style="34" customWidth="1"/>
    <col min="258" max="258" width="15.85546875" style="34" customWidth="1"/>
    <col min="259" max="259" width="12.42578125" style="34" customWidth="1"/>
    <col min="260" max="260" width="12.140625" style="34" customWidth="1"/>
    <col min="261" max="261" width="11.140625" style="34" customWidth="1"/>
    <col min="262" max="262" width="10.7109375" style="34" customWidth="1"/>
    <col min="263" max="263" width="12.5703125" style="34" customWidth="1"/>
    <col min="264" max="264" width="19.28515625" style="34" customWidth="1"/>
    <col min="265" max="265" width="18.7109375" style="34" customWidth="1"/>
    <col min="266" max="266" width="19.28515625" style="34" customWidth="1"/>
    <col min="267" max="267" width="12.42578125" style="34" customWidth="1"/>
    <col min="268" max="268" width="19.7109375" style="34" customWidth="1"/>
    <col min="269" max="269" width="11.7109375" style="34" customWidth="1"/>
    <col min="270" max="270" width="11" style="34" customWidth="1"/>
    <col min="271" max="271" width="12.5703125" style="34" customWidth="1"/>
    <col min="272" max="272" width="16.140625" style="34" customWidth="1"/>
    <col min="273" max="274" width="9.140625" style="34"/>
    <col min="275" max="275" width="8.7109375" style="34" customWidth="1"/>
    <col min="276" max="277" width="10.7109375" style="34" customWidth="1"/>
    <col min="278" max="279" width="9.140625" style="34"/>
    <col min="280" max="281" width="10.140625" style="34" bestFit="1" customWidth="1"/>
    <col min="282" max="512" width="9.140625" style="34"/>
    <col min="513" max="513" width="11.7109375" style="34" customWidth="1"/>
    <col min="514" max="514" width="15.85546875" style="34" customWidth="1"/>
    <col min="515" max="515" width="12.42578125" style="34" customWidth="1"/>
    <col min="516" max="516" width="12.140625" style="34" customWidth="1"/>
    <col min="517" max="517" width="11.140625" style="34" customWidth="1"/>
    <col min="518" max="518" width="10.7109375" style="34" customWidth="1"/>
    <col min="519" max="519" width="12.5703125" style="34" customWidth="1"/>
    <col min="520" max="520" width="19.28515625" style="34" customWidth="1"/>
    <col min="521" max="521" width="18.7109375" style="34" customWidth="1"/>
    <col min="522" max="522" width="19.28515625" style="34" customWidth="1"/>
    <col min="523" max="523" width="12.42578125" style="34" customWidth="1"/>
    <col min="524" max="524" width="19.7109375" style="34" customWidth="1"/>
    <col min="525" max="525" width="11.7109375" style="34" customWidth="1"/>
    <col min="526" max="526" width="11" style="34" customWidth="1"/>
    <col min="527" max="527" width="12.5703125" style="34" customWidth="1"/>
    <col min="528" max="528" width="16.140625" style="34" customWidth="1"/>
    <col min="529" max="530" width="9.140625" style="34"/>
    <col min="531" max="531" width="8.7109375" style="34" customWidth="1"/>
    <col min="532" max="533" width="10.7109375" style="34" customWidth="1"/>
    <col min="534" max="535" width="9.140625" style="34"/>
    <col min="536" max="537" width="10.140625" style="34" bestFit="1" customWidth="1"/>
    <col min="538" max="768" width="9.140625" style="34"/>
    <col min="769" max="769" width="11.7109375" style="34" customWidth="1"/>
    <col min="770" max="770" width="15.85546875" style="34" customWidth="1"/>
    <col min="771" max="771" width="12.42578125" style="34" customWidth="1"/>
    <col min="772" max="772" width="12.140625" style="34" customWidth="1"/>
    <col min="773" max="773" width="11.140625" style="34" customWidth="1"/>
    <col min="774" max="774" width="10.7109375" style="34" customWidth="1"/>
    <col min="775" max="775" width="12.5703125" style="34" customWidth="1"/>
    <col min="776" max="776" width="19.28515625" style="34" customWidth="1"/>
    <col min="777" max="777" width="18.7109375" style="34" customWidth="1"/>
    <col min="778" max="778" width="19.28515625" style="34" customWidth="1"/>
    <col min="779" max="779" width="12.42578125" style="34" customWidth="1"/>
    <col min="780" max="780" width="19.7109375" style="34" customWidth="1"/>
    <col min="781" max="781" width="11.7109375" style="34" customWidth="1"/>
    <col min="782" max="782" width="11" style="34" customWidth="1"/>
    <col min="783" max="783" width="12.5703125" style="34" customWidth="1"/>
    <col min="784" max="784" width="16.140625" style="34" customWidth="1"/>
    <col min="785" max="786" width="9.140625" style="34"/>
    <col min="787" max="787" width="8.7109375" style="34" customWidth="1"/>
    <col min="788" max="789" width="10.7109375" style="34" customWidth="1"/>
    <col min="790" max="791" width="9.140625" style="34"/>
    <col min="792" max="793" width="10.140625" style="34" bestFit="1" customWidth="1"/>
    <col min="794" max="1024" width="9.140625" style="34"/>
    <col min="1025" max="1025" width="11.7109375" style="34" customWidth="1"/>
    <col min="1026" max="1026" width="15.85546875" style="34" customWidth="1"/>
    <col min="1027" max="1027" width="12.42578125" style="34" customWidth="1"/>
    <col min="1028" max="1028" width="12.140625" style="34" customWidth="1"/>
    <col min="1029" max="1029" width="11.140625" style="34" customWidth="1"/>
    <col min="1030" max="1030" width="10.7109375" style="34" customWidth="1"/>
    <col min="1031" max="1031" width="12.5703125" style="34" customWidth="1"/>
    <col min="1032" max="1032" width="19.28515625" style="34" customWidth="1"/>
    <col min="1033" max="1033" width="18.7109375" style="34" customWidth="1"/>
    <col min="1034" max="1034" width="19.28515625" style="34" customWidth="1"/>
    <col min="1035" max="1035" width="12.42578125" style="34" customWidth="1"/>
    <col min="1036" max="1036" width="19.7109375" style="34" customWidth="1"/>
    <col min="1037" max="1037" width="11.7109375" style="34" customWidth="1"/>
    <col min="1038" max="1038" width="11" style="34" customWidth="1"/>
    <col min="1039" max="1039" width="12.5703125" style="34" customWidth="1"/>
    <col min="1040" max="1040" width="16.140625" style="34" customWidth="1"/>
    <col min="1041" max="1042" width="9.140625" style="34"/>
    <col min="1043" max="1043" width="8.7109375" style="34" customWidth="1"/>
    <col min="1044" max="1045" width="10.7109375" style="34" customWidth="1"/>
    <col min="1046" max="1047" width="9.140625" style="34"/>
    <col min="1048" max="1049" width="10.140625" style="34" bestFit="1" customWidth="1"/>
    <col min="1050" max="1280" width="9.140625" style="34"/>
    <col min="1281" max="1281" width="11.7109375" style="34" customWidth="1"/>
    <col min="1282" max="1282" width="15.85546875" style="34" customWidth="1"/>
    <col min="1283" max="1283" width="12.42578125" style="34" customWidth="1"/>
    <col min="1284" max="1284" width="12.140625" style="34" customWidth="1"/>
    <col min="1285" max="1285" width="11.140625" style="34" customWidth="1"/>
    <col min="1286" max="1286" width="10.7109375" style="34" customWidth="1"/>
    <col min="1287" max="1287" width="12.5703125" style="34" customWidth="1"/>
    <col min="1288" max="1288" width="19.28515625" style="34" customWidth="1"/>
    <col min="1289" max="1289" width="18.7109375" style="34" customWidth="1"/>
    <col min="1290" max="1290" width="19.28515625" style="34" customWidth="1"/>
    <col min="1291" max="1291" width="12.42578125" style="34" customWidth="1"/>
    <col min="1292" max="1292" width="19.7109375" style="34" customWidth="1"/>
    <col min="1293" max="1293" width="11.7109375" style="34" customWidth="1"/>
    <col min="1294" max="1294" width="11" style="34" customWidth="1"/>
    <col min="1295" max="1295" width="12.5703125" style="34" customWidth="1"/>
    <col min="1296" max="1296" width="16.140625" style="34" customWidth="1"/>
    <col min="1297" max="1298" width="9.140625" style="34"/>
    <col min="1299" max="1299" width="8.7109375" style="34" customWidth="1"/>
    <col min="1300" max="1301" width="10.7109375" style="34" customWidth="1"/>
    <col min="1302" max="1303" width="9.140625" style="34"/>
    <col min="1304" max="1305" width="10.140625" style="34" bestFit="1" customWidth="1"/>
    <col min="1306" max="1536" width="9.140625" style="34"/>
    <col min="1537" max="1537" width="11.7109375" style="34" customWidth="1"/>
    <col min="1538" max="1538" width="15.85546875" style="34" customWidth="1"/>
    <col min="1539" max="1539" width="12.42578125" style="34" customWidth="1"/>
    <col min="1540" max="1540" width="12.140625" style="34" customWidth="1"/>
    <col min="1541" max="1541" width="11.140625" style="34" customWidth="1"/>
    <col min="1542" max="1542" width="10.7109375" style="34" customWidth="1"/>
    <col min="1543" max="1543" width="12.5703125" style="34" customWidth="1"/>
    <col min="1544" max="1544" width="19.28515625" style="34" customWidth="1"/>
    <col min="1545" max="1545" width="18.7109375" style="34" customWidth="1"/>
    <col min="1546" max="1546" width="19.28515625" style="34" customWidth="1"/>
    <col min="1547" max="1547" width="12.42578125" style="34" customWidth="1"/>
    <col min="1548" max="1548" width="19.7109375" style="34" customWidth="1"/>
    <col min="1549" max="1549" width="11.7109375" style="34" customWidth="1"/>
    <col min="1550" max="1550" width="11" style="34" customWidth="1"/>
    <col min="1551" max="1551" width="12.5703125" style="34" customWidth="1"/>
    <col min="1552" max="1552" width="16.140625" style="34" customWidth="1"/>
    <col min="1553" max="1554" width="9.140625" style="34"/>
    <col min="1555" max="1555" width="8.7109375" style="34" customWidth="1"/>
    <col min="1556" max="1557" width="10.7109375" style="34" customWidth="1"/>
    <col min="1558" max="1559" width="9.140625" style="34"/>
    <col min="1560" max="1561" width="10.140625" style="34" bestFit="1" customWidth="1"/>
    <col min="1562" max="1792" width="9.140625" style="34"/>
    <col min="1793" max="1793" width="11.7109375" style="34" customWidth="1"/>
    <col min="1794" max="1794" width="15.85546875" style="34" customWidth="1"/>
    <col min="1795" max="1795" width="12.42578125" style="34" customWidth="1"/>
    <col min="1796" max="1796" width="12.140625" style="34" customWidth="1"/>
    <col min="1797" max="1797" width="11.140625" style="34" customWidth="1"/>
    <col min="1798" max="1798" width="10.7109375" style="34" customWidth="1"/>
    <col min="1799" max="1799" width="12.5703125" style="34" customWidth="1"/>
    <col min="1800" max="1800" width="19.28515625" style="34" customWidth="1"/>
    <col min="1801" max="1801" width="18.7109375" style="34" customWidth="1"/>
    <col min="1802" max="1802" width="19.28515625" style="34" customWidth="1"/>
    <col min="1803" max="1803" width="12.42578125" style="34" customWidth="1"/>
    <col min="1804" max="1804" width="19.7109375" style="34" customWidth="1"/>
    <col min="1805" max="1805" width="11.7109375" style="34" customWidth="1"/>
    <col min="1806" max="1806" width="11" style="34" customWidth="1"/>
    <col min="1807" max="1807" width="12.5703125" style="34" customWidth="1"/>
    <col min="1808" max="1808" width="16.140625" style="34" customWidth="1"/>
    <col min="1809" max="1810" width="9.140625" style="34"/>
    <col min="1811" max="1811" width="8.7109375" style="34" customWidth="1"/>
    <col min="1812" max="1813" width="10.7109375" style="34" customWidth="1"/>
    <col min="1814" max="1815" width="9.140625" style="34"/>
    <col min="1816" max="1817" width="10.140625" style="34" bestFit="1" customWidth="1"/>
    <col min="1818" max="2048" width="9.140625" style="34"/>
    <col min="2049" max="2049" width="11.7109375" style="34" customWidth="1"/>
    <col min="2050" max="2050" width="15.85546875" style="34" customWidth="1"/>
    <col min="2051" max="2051" width="12.42578125" style="34" customWidth="1"/>
    <col min="2052" max="2052" width="12.140625" style="34" customWidth="1"/>
    <col min="2053" max="2053" width="11.140625" style="34" customWidth="1"/>
    <col min="2054" max="2054" width="10.7109375" style="34" customWidth="1"/>
    <col min="2055" max="2055" width="12.5703125" style="34" customWidth="1"/>
    <col min="2056" max="2056" width="19.28515625" style="34" customWidth="1"/>
    <col min="2057" max="2057" width="18.7109375" style="34" customWidth="1"/>
    <col min="2058" max="2058" width="19.28515625" style="34" customWidth="1"/>
    <col min="2059" max="2059" width="12.42578125" style="34" customWidth="1"/>
    <col min="2060" max="2060" width="19.7109375" style="34" customWidth="1"/>
    <col min="2061" max="2061" width="11.7109375" style="34" customWidth="1"/>
    <col min="2062" max="2062" width="11" style="34" customWidth="1"/>
    <col min="2063" max="2063" width="12.5703125" style="34" customWidth="1"/>
    <col min="2064" max="2064" width="16.140625" style="34" customWidth="1"/>
    <col min="2065" max="2066" width="9.140625" style="34"/>
    <col min="2067" max="2067" width="8.7109375" style="34" customWidth="1"/>
    <col min="2068" max="2069" width="10.7109375" style="34" customWidth="1"/>
    <col min="2070" max="2071" width="9.140625" style="34"/>
    <col min="2072" max="2073" width="10.140625" style="34" bestFit="1" customWidth="1"/>
    <col min="2074" max="2304" width="9.140625" style="34"/>
    <col min="2305" max="2305" width="11.7109375" style="34" customWidth="1"/>
    <col min="2306" max="2306" width="15.85546875" style="34" customWidth="1"/>
    <col min="2307" max="2307" width="12.42578125" style="34" customWidth="1"/>
    <col min="2308" max="2308" width="12.140625" style="34" customWidth="1"/>
    <col min="2309" max="2309" width="11.140625" style="34" customWidth="1"/>
    <col min="2310" max="2310" width="10.7109375" style="34" customWidth="1"/>
    <col min="2311" max="2311" width="12.5703125" style="34" customWidth="1"/>
    <col min="2312" max="2312" width="19.28515625" style="34" customWidth="1"/>
    <col min="2313" max="2313" width="18.7109375" style="34" customWidth="1"/>
    <col min="2314" max="2314" width="19.28515625" style="34" customWidth="1"/>
    <col min="2315" max="2315" width="12.42578125" style="34" customWidth="1"/>
    <col min="2316" max="2316" width="19.7109375" style="34" customWidth="1"/>
    <col min="2317" max="2317" width="11.7109375" style="34" customWidth="1"/>
    <col min="2318" max="2318" width="11" style="34" customWidth="1"/>
    <col min="2319" max="2319" width="12.5703125" style="34" customWidth="1"/>
    <col min="2320" max="2320" width="16.140625" style="34" customWidth="1"/>
    <col min="2321" max="2322" width="9.140625" style="34"/>
    <col min="2323" max="2323" width="8.7109375" style="34" customWidth="1"/>
    <col min="2324" max="2325" width="10.7109375" style="34" customWidth="1"/>
    <col min="2326" max="2327" width="9.140625" style="34"/>
    <col min="2328" max="2329" width="10.140625" style="34" bestFit="1" customWidth="1"/>
    <col min="2330" max="2560" width="9.140625" style="34"/>
    <col min="2561" max="2561" width="11.7109375" style="34" customWidth="1"/>
    <col min="2562" max="2562" width="15.85546875" style="34" customWidth="1"/>
    <col min="2563" max="2563" width="12.42578125" style="34" customWidth="1"/>
    <col min="2564" max="2564" width="12.140625" style="34" customWidth="1"/>
    <col min="2565" max="2565" width="11.140625" style="34" customWidth="1"/>
    <col min="2566" max="2566" width="10.7109375" style="34" customWidth="1"/>
    <col min="2567" max="2567" width="12.5703125" style="34" customWidth="1"/>
    <col min="2568" max="2568" width="19.28515625" style="34" customWidth="1"/>
    <col min="2569" max="2569" width="18.7109375" style="34" customWidth="1"/>
    <col min="2570" max="2570" width="19.28515625" style="34" customWidth="1"/>
    <col min="2571" max="2571" width="12.42578125" style="34" customWidth="1"/>
    <col min="2572" max="2572" width="19.7109375" style="34" customWidth="1"/>
    <col min="2573" max="2573" width="11.7109375" style="34" customWidth="1"/>
    <col min="2574" max="2574" width="11" style="34" customWidth="1"/>
    <col min="2575" max="2575" width="12.5703125" style="34" customWidth="1"/>
    <col min="2576" max="2576" width="16.140625" style="34" customWidth="1"/>
    <col min="2577" max="2578" width="9.140625" style="34"/>
    <col min="2579" max="2579" width="8.7109375" style="34" customWidth="1"/>
    <col min="2580" max="2581" width="10.7109375" style="34" customWidth="1"/>
    <col min="2582" max="2583" width="9.140625" style="34"/>
    <col min="2584" max="2585" width="10.140625" style="34" bestFit="1" customWidth="1"/>
    <col min="2586" max="2816" width="9.140625" style="34"/>
    <col min="2817" max="2817" width="11.7109375" style="34" customWidth="1"/>
    <col min="2818" max="2818" width="15.85546875" style="34" customWidth="1"/>
    <col min="2819" max="2819" width="12.42578125" style="34" customWidth="1"/>
    <col min="2820" max="2820" width="12.140625" style="34" customWidth="1"/>
    <col min="2821" max="2821" width="11.140625" style="34" customWidth="1"/>
    <col min="2822" max="2822" width="10.7109375" style="34" customWidth="1"/>
    <col min="2823" max="2823" width="12.5703125" style="34" customWidth="1"/>
    <col min="2824" max="2824" width="19.28515625" style="34" customWidth="1"/>
    <col min="2825" max="2825" width="18.7109375" style="34" customWidth="1"/>
    <col min="2826" max="2826" width="19.28515625" style="34" customWidth="1"/>
    <col min="2827" max="2827" width="12.42578125" style="34" customWidth="1"/>
    <col min="2828" max="2828" width="19.7109375" style="34" customWidth="1"/>
    <col min="2829" max="2829" width="11.7109375" style="34" customWidth="1"/>
    <col min="2830" max="2830" width="11" style="34" customWidth="1"/>
    <col min="2831" max="2831" width="12.5703125" style="34" customWidth="1"/>
    <col min="2832" max="2832" width="16.140625" style="34" customWidth="1"/>
    <col min="2833" max="2834" width="9.140625" style="34"/>
    <col min="2835" max="2835" width="8.7109375" style="34" customWidth="1"/>
    <col min="2836" max="2837" width="10.7109375" style="34" customWidth="1"/>
    <col min="2838" max="2839" width="9.140625" style="34"/>
    <col min="2840" max="2841" width="10.140625" style="34" bestFit="1" customWidth="1"/>
    <col min="2842" max="3072" width="9.140625" style="34"/>
    <col min="3073" max="3073" width="11.7109375" style="34" customWidth="1"/>
    <col min="3074" max="3074" width="15.85546875" style="34" customWidth="1"/>
    <col min="3075" max="3075" width="12.42578125" style="34" customWidth="1"/>
    <col min="3076" max="3076" width="12.140625" style="34" customWidth="1"/>
    <col min="3077" max="3077" width="11.140625" style="34" customWidth="1"/>
    <col min="3078" max="3078" width="10.7109375" style="34" customWidth="1"/>
    <col min="3079" max="3079" width="12.5703125" style="34" customWidth="1"/>
    <col min="3080" max="3080" width="19.28515625" style="34" customWidth="1"/>
    <col min="3081" max="3081" width="18.7109375" style="34" customWidth="1"/>
    <col min="3082" max="3082" width="19.28515625" style="34" customWidth="1"/>
    <col min="3083" max="3083" width="12.42578125" style="34" customWidth="1"/>
    <col min="3084" max="3084" width="19.7109375" style="34" customWidth="1"/>
    <col min="3085" max="3085" width="11.7109375" style="34" customWidth="1"/>
    <col min="3086" max="3086" width="11" style="34" customWidth="1"/>
    <col min="3087" max="3087" width="12.5703125" style="34" customWidth="1"/>
    <col min="3088" max="3088" width="16.140625" style="34" customWidth="1"/>
    <col min="3089" max="3090" width="9.140625" style="34"/>
    <col min="3091" max="3091" width="8.7109375" style="34" customWidth="1"/>
    <col min="3092" max="3093" width="10.7109375" style="34" customWidth="1"/>
    <col min="3094" max="3095" width="9.140625" style="34"/>
    <col min="3096" max="3097" width="10.140625" style="34" bestFit="1" customWidth="1"/>
    <col min="3098" max="3328" width="9.140625" style="34"/>
    <col min="3329" max="3329" width="11.7109375" style="34" customWidth="1"/>
    <col min="3330" max="3330" width="15.85546875" style="34" customWidth="1"/>
    <col min="3331" max="3331" width="12.42578125" style="34" customWidth="1"/>
    <col min="3332" max="3332" width="12.140625" style="34" customWidth="1"/>
    <col min="3333" max="3333" width="11.140625" style="34" customWidth="1"/>
    <col min="3334" max="3334" width="10.7109375" style="34" customWidth="1"/>
    <col min="3335" max="3335" width="12.5703125" style="34" customWidth="1"/>
    <col min="3336" max="3336" width="19.28515625" style="34" customWidth="1"/>
    <col min="3337" max="3337" width="18.7109375" style="34" customWidth="1"/>
    <col min="3338" max="3338" width="19.28515625" style="34" customWidth="1"/>
    <col min="3339" max="3339" width="12.42578125" style="34" customWidth="1"/>
    <col min="3340" max="3340" width="19.7109375" style="34" customWidth="1"/>
    <col min="3341" max="3341" width="11.7109375" style="34" customWidth="1"/>
    <col min="3342" max="3342" width="11" style="34" customWidth="1"/>
    <col min="3343" max="3343" width="12.5703125" style="34" customWidth="1"/>
    <col min="3344" max="3344" width="16.140625" style="34" customWidth="1"/>
    <col min="3345" max="3346" width="9.140625" style="34"/>
    <col min="3347" max="3347" width="8.7109375" style="34" customWidth="1"/>
    <col min="3348" max="3349" width="10.7109375" style="34" customWidth="1"/>
    <col min="3350" max="3351" width="9.140625" style="34"/>
    <col min="3352" max="3353" width="10.140625" style="34" bestFit="1" customWidth="1"/>
    <col min="3354" max="3584" width="9.140625" style="34"/>
    <col min="3585" max="3585" width="11.7109375" style="34" customWidth="1"/>
    <col min="3586" max="3586" width="15.85546875" style="34" customWidth="1"/>
    <col min="3587" max="3587" width="12.42578125" style="34" customWidth="1"/>
    <col min="3588" max="3588" width="12.140625" style="34" customWidth="1"/>
    <col min="3589" max="3589" width="11.140625" style="34" customWidth="1"/>
    <col min="3590" max="3590" width="10.7109375" style="34" customWidth="1"/>
    <col min="3591" max="3591" width="12.5703125" style="34" customWidth="1"/>
    <col min="3592" max="3592" width="19.28515625" style="34" customWidth="1"/>
    <col min="3593" max="3593" width="18.7109375" style="34" customWidth="1"/>
    <col min="3594" max="3594" width="19.28515625" style="34" customWidth="1"/>
    <col min="3595" max="3595" width="12.42578125" style="34" customWidth="1"/>
    <col min="3596" max="3596" width="19.7109375" style="34" customWidth="1"/>
    <col min="3597" max="3597" width="11.7109375" style="34" customWidth="1"/>
    <col min="3598" max="3598" width="11" style="34" customWidth="1"/>
    <col min="3599" max="3599" width="12.5703125" style="34" customWidth="1"/>
    <col min="3600" max="3600" width="16.140625" style="34" customWidth="1"/>
    <col min="3601" max="3602" width="9.140625" style="34"/>
    <col min="3603" max="3603" width="8.7109375" style="34" customWidth="1"/>
    <col min="3604" max="3605" width="10.7109375" style="34" customWidth="1"/>
    <col min="3606" max="3607" width="9.140625" style="34"/>
    <col min="3608" max="3609" width="10.140625" style="34" bestFit="1" customWidth="1"/>
    <col min="3610" max="3840" width="9.140625" style="34"/>
    <col min="3841" max="3841" width="11.7109375" style="34" customWidth="1"/>
    <col min="3842" max="3842" width="15.85546875" style="34" customWidth="1"/>
    <col min="3843" max="3843" width="12.42578125" style="34" customWidth="1"/>
    <col min="3844" max="3844" width="12.140625" style="34" customWidth="1"/>
    <col min="3845" max="3845" width="11.140625" style="34" customWidth="1"/>
    <col min="3846" max="3846" width="10.7109375" style="34" customWidth="1"/>
    <col min="3847" max="3847" width="12.5703125" style="34" customWidth="1"/>
    <col min="3848" max="3848" width="19.28515625" style="34" customWidth="1"/>
    <col min="3849" max="3849" width="18.7109375" style="34" customWidth="1"/>
    <col min="3850" max="3850" width="19.28515625" style="34" customWidth="1"/>
    <col min="3851" max="3851" width="12.42578125" style="34" customWidth="1"/>
    <col min="3852" max="3852" width="19.7109375" style="34" customWidth="1"/>
    <col min="3853" max="3853" width="11.7109375" style="34" customWidth="1"/>
    <col min="3854" max="3854" width="11" style="34" customWidth="1"/>
    <col min="3855" max="3855" width="12.5703125" style="34" customWidth="1"/>
    <col min="3856" max="3856" width="16.140625" style="34" customWidth="1"/>
    <col min="3857" max="3858" width="9.140625" style="34"/>
    <col min="3859" max="3859" width="8.7109375" style="34" customWidth="1"/>
    <col min="3860" max="3861" width="10.7109375" style="34" customWidth="1"/>
    <col min="3862" max="3863" width="9.140625" style="34"/>
    <col min="3864" max="3865" width="10.140625" style="34" bestFit="1" customWidth="1"/>
    <col min="3866" max="4096" width="9.140625" style="34"/>
    <col min="4097" max="4097" width="11.7109375" style="34" customWidth="1"/>
    <col min="4098" max="4098" width="15.85546875" style="34" customWidth="1"/>
    <col min="4099" max="4099" width="12.42578125" style="34" customWidth="1"/>
    <col min="4100" max="4100" width="12.140625" style="34" customWidth="1"/>
    <col min="4101" max="4101" width="11.140625" style="34" customWidth="1"/>
    <col min="4102" max="4102" width="10.7109375" style="34" customWidth="1"/>
    <col min="4103" max="4103" width="12.5703125" style="34" customWidth="1"/>
    <col min="4104" max="4104" width="19.28515625" style="34" customWidth="1"/>
    <col min="4105" max="4105" width="18.7109375" style="34" customWidth="1"/>
    <col min="4106" max="4106" width="19.28515625" style="34" customWidth="1"/>
    <col min="4107" max="4107" width="12.42578125" style="34" customWidth="1"/>
    <col min="4108" max="4108" width="19.7109375" style="34" customWidth="1"/>
    <col min="4109" max="4109" width="11.7109375" style="34" customWidth="1"/>
    <col min="4110" max="4110" width="11" style="34" customWidth="1"/>
    <col min="4111" max="4111" width="12.5703125" style="34" customWidth="1"/>
    <col min="4112" max="4112" width="16.140625" style="34" customWidth="1"/>
    <col min="4113" max="4114" width="9.140625" style="34"/>
    <col min="4115" max="4115" width="8.7109375" style="34" customWidth="1"/>
    <col min="4116" max="4117" width="10.7109375" style="34" customWidth="1"/>
    <col min="4118" max="4119" width="9.140625" style="34"/>
    <col min="4120" max="4121" width="10.140625" style="34" bestFit="1" customWidth="1"/>
    <col min="4122" max="4352" width="9.140625" style="34"/>
    <col min="4353" max="4353" width="11.7109375" style="34" customWidth="1"/>
    <col min="4354" max="4354" width="15.85546875" style="34" customWidth="1"/>
    <col min="4355" max="4355" width="12.42578125" style="34" customWidth="1"/>
    <col min="4356" max="4356" width="12.140625" style="34" customWidth="1"/>
    <col min="4357" max="4357" width="11.140625" style="34" customWidth="1"/>
    <col min="4358" max="4358" width="10.7109375" style="34" customWidth="1"/>
    <col min="4359" max="4359" width="12.5703125" style="34" customWidth="1"/>
    <col min="4360" max="4360" width="19.28515625" style="34" customWidth="1"/>
    <col min="4361" max="4361" width="18.7109375" style="34" customWidth="1"/>
    <col min="4362" max="4362" width="19.28515625" style="34" customWidth="1"/>
    <col min="4363" max="4363" width="12.42578125" style="34" customWidth="1"/>
    <col min="4364" max="4364" width="19.7109375" style="34" customWidth="1"/>
    <col min="4365" max="4365" width="11.7109375" style="34" customWidth="1"/>
    <col min="4366" max="4366" width="11" style="34" customWidth="1"/>
    <col min="4367" max="4367" width="12.5703125" style="34" customWidth="1"/>
    <col min="4368" max="4368" width="16.140625" style="34" customWidth="1"/>
    <col min="4369" max="4370" width="9.140625" style="34"/>
    <col min="4371" max="4371" width="8.7109375" style="34" customWidth="1"/>
    <col min="4372" max="4373" width="10.7109375" style="34" customWidth="1"/>
    <col min="4374" max="4375" width="9.140625" style="34"/>
    <col min="4376" max="4377" width="10.140625" style="34" bestFit="1" customWidth="1"/>
    <col min="4378" max="4608" width="9.140625" style="34"/>
    <col min="4609" max="4609" width="11.7109375" style="34" customWidth="1"/>
    <col min="4610" max="4610" width="15.85546875" style="34" customWidth="1"/>
    <col min="4611" max="4611" width="12.42578125" style="34" customWidth="1"/>
    <col min="4612" max="4612" width="12.140625" style="34" customWidth="1"/>
    <col min="4613" max="4613" width="11.140625" style="34" customWidth="1"/>
    <col min="4614" max="4614" width="10.7109375" style="34" customWidth="1"/>
    <col min="4615" max="4615" width="12.5703125" style="34" customWidth="1"/>
    <col min="4616" max="4616" width="19.28515625" style="34" customWidth="1"/>
    <col min="4617" max="4617" width="18.7109375" style="34" customWidth="1"/>
    <col min="4618" max="4618" width="19.28515625" style="34" customWidth="1"/>
    <col min="4619" max="4619" width="12.42578125" style="34" customWidth="1"/>
    <col min="4620" max="4620" width="19.7109375" style="34" customWidth="1"/>
    <col min="4621" max="4621" width="11.7109375" style="34" customWidth="1"/>
    <col min="4622" max="4622" width="11" style="34" customWidth="1"/>
    <col min="4623" max="4623" width="12.5703125" style="34" customWidth="1"/>
    <col min="4624" max="4624" width="16.140625" style="34" customWidth="1"/>
    <col min="4625" max="4626" width="9.140625" style="34"/>
    <col min="4627" max="4627" width="8.7109375" style="34" customWidth="1"/>
    <col min="4628" max="4629" width="10.7109375" style="34" customWidth="1"/>
    <col min="4630" max="4631" width="9.140625" style="34"/>
    <col min="4632" max="4633" width="10.140625" style="34" bestFit="1" customWidth="1"/>
    <col min="4634" max="4864" width="9.140625" style="34"/>
    <col min="4865" max="4865" width="11.7109375" style="34" customWidth="1"/>
    <col min="4866" max="4866" width="15.85546875" style="34" customWidth="1"/>
    <col min="4867" max="4867" width="12.42578125" style="34" customWidth="1"/>
    <col min="4868" max="4868" width="12.140625" style="34" customWidth="1"/>
    <col min="4869" max="4869" width="11.140625" style="34" customWidth="1"/>
    <col min="4870" max="4870" width="10.7109375" style="34" customWidth="1"/>
    <col min="4871" max="4871" width="12.5703125" style="34" customWidth="1"/>
    <col min="4872" max="4872" width="19.28515625" style="34" customWidth="1"/>
    <col min="4873" max="4873" width="18.7109375" style="34" customWidth="1"/>
    <col min="4874" max="4874" width="19.28515625" style="34" customWidth="1"/>
    <col min="4875" max="4875" width="12.42578125" style="34" customWidth="1"/>
    <col min="4876" max="4876" width="19.7109375" style="34" customWidth="1"/>
    <col min="4877" max="4877" width="11.7109375" style="34" customWidth="1"/>
    <col min="4878" max="4878" width="11" style="34" customWidth="1"/>
    <col min="4879" max="4879" width="12.5703125" style="34" customWidth="1"/>
    <col min="4880" max="4880" width="16.140625" style="34" customWidth="1"/>
    <col min="4881" max="4882" width="9.140625" style="34"/>
    <col min="4883" max="4883" width="8.7109375" style="34" customWidth="1"/>
    <col min="4884" max="4885" width="10.7109375" style="34" customWidth="1"/>
    <col min="4886" max="4887" width="9.140625" style="34"/>
    <col min="4888" max="4889" width="10.140625" style="34" bestFit="1" customWidth="1"/>
    <col min="4890" max="5120" width="9.140625" style="34"/>
    <col min="5121" max="5121" width="11.7109375" style="34" customWidth="1"/>
    <col min="5122" max="5122" width="15.85546875" style="34" customWidth="1"/>
    <col min="5123" max="5123" width="12.42578125" style="34" customWidth="1"/>
    <col min="5124" max="5124" width="12.140625" style="34" customWidth="1"/>
    <col min="5125" max="5125" width="11.140625" style="34" customWidth="1"/>
    <col min="5126" max="5126" width="10.7109375" style="34" customWidth="1"/>
    <col min="5127" max="5127" width="12.5703125" style="34" customWidth="1"/>
    <col min="5128" max="5128" width="19.28515625" style="34" customWidth="1"/>
    <col min="5129" max="5129" width="18.7109375" style="34" customWidth="1"/>
    <col min="5130" max="5130" width="19.28515625" style="34" customWidth="1"/>
    <col min="5131" max="5131" width="12.42578125" style="34" customWidth="1"/>
    <col min="5132" max="5132" width="19.7109375" style="34" customWidth="1"/>
    <col min="5133" max="5133" width="11.7109375" style="34" customWidth="1"/>
    <col min="5134" max="5134" width="11" style="34" customWidth="1"/>
    <col min="5135" max="5135" width="12.5703125" style="34" customWidth="1"/>
    <col min="5136" max="5136" width="16.140625" style="34" customWidth="1"/>
    <col min="5137" max="5138" width="9.140625" style="34"/>
    <col min="5139" max="5139" width="8.7109375" style="34" customWidth="1"/>
    <col min="5140" max="5141" width="10.7109375" style="34" customWidth="1"/>
    <col min="5142" max="5143" width="9.140625" style="34"/>
    <col min="5144" max="5145" width="10.140625" style="34" bestFit="1" customWidth="1"/>
    <col min="5146" max="5376" width="9.140625" style="34"/>
    <col min="5377" max="5377" width="11.7109375" style="34" customWidth="1"/>
    <col min="5378" max="5378" width="15.85546875" style="34" customWidth="1"/>
    <col min="5379" max="5379" width="12.42578125" style="34" customWidth="1"/>
    <col min="5380" max="5380" width="12.140625" style="34" customWidth="1"/>
    <col min="5381" max="5381" width="11.140625" style="34" customWidth="1"/>
    <col min="5382" max="5382" width="10.7109375" style="34" customWidth="1"/>
    <col min="5383" max="5383" width="12.5703125" style="34" customWidth="1"/>
    <col min="5384" max="5384" width="19.28515625" style="34" customWidth="1"/>
    <col min="5385" max="5385" width="18.7109375" style="34" customWidth="1"/>
    <col min="5386" max="5386" width="19.28515625" style="34" customWidth="1"/>
    <col min="5387" max="5387" width="12.42578125" style="34" customWidth="1"/>
    <col min="5388" max="5388" width="19.7109375" style="34" customWidth="1"/>
    <col min="5389" max="5389" width="11.7109375" style="34" customWidth="1"/>
    <col min="5390" max="5390" width="11" style="34" customWidth="1"/>
    <col min="5391" max="5391" width="12.5703125" style="34" customWidth="1"/>
    <col min="5392" max="5392" width="16.140625" style="34" customWidth="1"/>
    <col min="5393" max="5394" width="9.140625" style="34"/>
    <col min="5395" max="5395" width="8.7109375" style="34" customWidth="1"/>
    <col min="5396" max="5397" width="10.7109375" style="34" customWidth="1"/>
    <col min="5398" max="5399" width="9.140625" style="34"/>
    <col min="5400" max="5401" width="10.140625" style="34" bestFit="1" customWidth="1"/>
    <col min="5402" max="5632" width="9.140625" style="34"/>
    <col min="5633" max="5633" width="11.7109375" style="34" customWidth="1"/>
    <col min="5634" max="5634" width="15.85546875" style="34" customWidth="1"/>
    <col min="5635" max="5635" width="12.42578125" style="34" customWidth="1"/>
    <col min="5636" max="5636" width="12.140625" style="34" customWidth="1"/>
    <col min="5637" max="5637" width="11.140625" style="34" customWidth="1"/>
    <col min="5638" max="5638" width="10.7109375" style="34" customWidth="1"/>
    <col min="5639" max="5639" width="12.5703125" style="34" customWidth="1"/>
    <col min="5640" max="5640" width="19.28515625" style="34" customWidth="1"/>
    <col min="5641" max="5641" width="18.7109375" style="34" customWidth="1"/>
    <col min="5642" max="5642" width="19.28515625" style="34" customWidth="1"/>
    <col min="5643" max="5643" width="12.42578125" style="34" customWidth="1"/>
    <col min="5644" max="5644" width="19.7109375" style="34" customWidth="1"/>
    <col min="5645" max="5645" width="11.7109375" style="34" customWidth="1"/>
    <col min="5646" max="5646" width="11" style="34" customWidth="1"/>
    <col min="5647" max="5647" width="12.5703125" style="34" customWidth="1"/>
    <col min="5648" max="5648" width="16.140625" style="34" customWidth="1"/>
    <col min="5649" max="5650" width="9.140625" style="34"/>
    <col min="5651" max="5651" width="8.7109375" style="34" customWidth="1"/>
    <col min="5652" max="5653" width="10.7109375" style="34" customWidth="1"/>
    <col min="5654" max="5655" width="9.140625" style="34"/>
    <col min="5656" max="5657" width="10.140625" style="34" bestFit="1" customWidth="1"/>
    <col min="5658" max="5888" width="9.140625" style="34"/>
    <col min="5889" max="5889" width="11.7109375" style="34" customWidth="1"/>
    <col min="5890" max="5890" width="15.85546875" style="34" customWidth="1"/>
    <col min="5891" max="5891" width="12.42578125" style="34" customWidth="1"/>
    <col min="5892" max="5892" width="12.140625" style="34" customWidth="1"/>
    <col min="5893" max="5893" width="11.140625" style="34" customWidth="1"/>
    <col min="5894" max="5894" width="10.7109375" style="34" customWidth="1"/>
    <col min="5895" max="5895" width="12.5703125" style="34" customWidth="1"/>
    <col min="5896" max="5896" width="19.28515625" style="34" customWidth="1"/>
    <col min="5897" max="5897" width="18.7109375" style="34" customWidth="1"/>
    <col min="5898" max="5898" width="19.28515625" style="34" customWidth="1"/>
    <col min="5899" max="5899" width="12.42578125" style="34" customWidth="1"/>
    <col min="5900" max="5900" width="19.7109375" style="34" customWidth="1"/>
    <col min="5901" max="5901" width="11.7109375" style="34" customWidth="1"/>
    <col min="5902" max="5902" width="11" style="34" customWidth="1"/>
    <col min="5903" max="5903" width="12.5703125" style="34" customWidth="1"/>
    <col min="5904" max="5904" width="16.140625" style="34" customWidth="1"/>
    <col min="5905" max="5906" width="9.140625" style="34"/>
    <col min="5907" max="5907" width="8.7109375" style="34" customWidth="1"/>
    <col min="5908" max="5909" width="10.7109375" style="34" customWidth="1"/>
    <col min="5910" max="5911" width="9.140625" style="34"/>
    <col min="5912" max="5913" width="10.140625" style="34" bestFit="1" customWidth="1"/>
    <col min="5914" max="6144" width="9.140625" style="34"/>
    <col min="6145" max="6145" width="11.7109375" style="34" customWidth="1"/>
    <col min="6146" max="6146" width="15.85546875" style="34" customWidth="1"/>
    <col min="6147" max="6147" width="12.42578125" style="34" customWidth="1"/>
    <col min="6148" max="6148" width="12.140625" style="34" customWidth="1"/>
    <col min="6149" max="6149" width="11.140625" style="34" customWidth="1"/>
    <col min="6150" max="6150" width="10.7109375" style="34" customWidth="1"/>
    <col min="6151" max="6151" width="12.5703125" style="34" customWidth="1"/>
    <col min="6152" max="6152" width="19.28515625" style="34" customWidth="1"/>
    <col min="6153" max="6153" width="18.7109375" style="34" customWidth="1"/>
    <col min="6154" max="6154" width="19.28515625" style="34" customWidth="1"/>
    <col min="6155" max="6155" width="12.42578125" style="34" customWidth="1"/>
    <col min="6156" max="6156" width="19.7109375" style="34" customWidth="1"/>
    <col min="6157" max="6157" width="11.7109375" style="34" customWidth="1"/>
    <col min="6158" max="6158" width="11" style="34" customWidth="1"/>
    <col min="6159" max="6159" width="12.5703125" style="34" customWidth="1"/>
    <col min="6160" max="6160" width="16.140625" style="34" customWidth="1"/>
    <col min="6161" max="6162" width="9.140625" style="34"/>
    <col min="6163" max="6163" width="8.7109375" style="34" customWidth="1"/>
    <col min="6164" max="6165" width="10.7109375" style="34" customWidth="1"/>
    <col min="6166" max="6167" width="9.140625" style="34"/>
    <col min="6168" max="6169" width="10.140625" style="34" bestFit="1" customWidth="1"/>
    <col min="6170" max="6400" width="9.140625" style="34"/>
    <col min="6401" max="6401" width="11.7109375" style="34" customWidth="1"/>
    <col min="6402" max="6402" width="15.85546875" style="34" customWidth="1"/>
    <col min="6403" max="6403" width="12.42578125" style="34" customWidth="1"/>
    <col min="6404" max="6404" width="12.140625" style="34" customWidth="1"/>
    <col min="6405" max="6405" width="11.140625" style="34" customWidth="1"/>
    <col min="6406" max="6406" width="10.7109375" style="34" customWidth="1"/>
    <col min="6407" max="6407" width="12.5703125" style="34" customWidth="1"/>
    <col min="6408" max="6408" width="19.28515625" style="34" customWidth="1"/>
    <col min="6409" max="6409" width="18.7109375" style="34" customWidth="1"/>
    <col min="6410" max="6410" width="19.28515625" style="34" customWidth="1"/>
    <col min="6411" max="6411" width="12.42578125" style="34" customWidth="1"/>
    <col min="6412" max="6412" width="19.7109375" style="34" customWidth="1"/>
    <col min="6413" max="6413" width="11.7109375" style="34" customWidth="1"/>
    <col min="6414" max="6414" width="11" style="34" customWidth="1"/>
    <col min="6415" max="6415" width="12.5703125" style="34" customWidth="1"/>
    <col min="6416" max="6416" width="16.140625" style="34" customWidth="1"/>
    <col min="6417" max="6418" width="9.140625" style="34"/>
    <col min="6419" max="6419" width="8.7109375" style="34" customWidth="1"/>
    <col min="6420" max="6421" width="10.7109375" style="34" customWidth="1"/>
    <col min="6422" max="6423" width="9.140625" style="34"/>
    <col min="6424" max="6425" width="10.140625" style="34" bestFit="1" customWidth="1"/>
    <col min="6426" max="6656" width="9.140625" style="34"/>
    <col min="6657" max="6657" width="11.7109375" style="34" customWidth="1"/>
    <col min="6658" max="6658" width="15.85546875" style="34" customWidth="1"/>
    <col min="6659" max="6659" width="12.42578125" style="34" customWidth="1"/>
    <col min="6660" max="6660" width="12.140625" style="34" customWidth="1"/>
    <col min="6661" max="6661" width="11.140625" style="34" customWidth="1"/>
    <col min="6662" max="6662" width="10.7109375" style="34" customWidth="1"/>
    <col min="6663" max="6663" width="12.5703125" style="34" customWidth="1"/>
    <col min="6664" max="6664" width="19.28515625" style="34" customWidth="1"/>
    <col min="6665" max="6665" width="18.7109375" style="34" customWidth="1"/>
    <col min="6666" max="6666" width="19.28515625" style="34" customWidth="1"/>
    <col min="6667" max="6667" width="12.42578125" style="34" customWidth="1"/>
    <col min="6668" max="6668" width="19.7109375" style="34" customWidth="1"/>
    <col min="6669" max="6669" width="11.7109375" style="34" customWidth="1"/>
    <col min="6670" max="6670" width="11" style="34" customWidth="1"/>
    <col min="6671" max="6671" width="12.5703125" style="34" customWidth="1"/>
    <col min="6672" max="6672" width="16.140625" style="34" customWidth="1"/>
    <col min="6673" max="6674" width="9.140625" style="34"/>
    <col min="6675" max="6675" width="8.7109375" style="34" customWidth="1"/>
    <col min="6676" max="6677" width="10.7109375" style="34" customWidth="1"/>
    <col min="6678" max="6679" width="9.140625" style="34"/>
    <col min="6680" max="6681" width="10.140625" style="34" bestFit="1" customWidth="1"/>
    <col min="6682" max="6912" width="9.140625" style="34"/>
    <col min="6913" max="6913" width="11.7109375" style="34" customWidth="1"/>
    <col min="6914" max="6914" width="15.85546875" style="34" customWidth="1"/>
    <col min="6915" max="6915" width="12.42578125" style="34" customWidth="1"/>
    <col min="6916" max="6916" width="12.140625" style="34" customWidth="1"/>
    <col min="6917" max="6917" width="11.140625" style="34" customWidth="1"/>
    <col min="6918" max="6918" width="10.7109375" style="34" customWidth="1"/>
    <col min="6919" max="6919" width="12.5703125" style="34" customWidth="1"/>
    <col min="6920" max="6920" width="19.28515625" style="34" customWidth="1"/>
    <col min="6921" max="6921" width="18.7109375" style="34" customWidth="1"/>
    <col min="6922" max="6922" width="19.28515625" style="34" customWidth="1"/>
    <col min="6923" max="6923" width="12.42578125" style="34" customWidth="1"/>
    <col min="6924" max="6924" width="19.7109375" style="34" customWidth="1"/>
    <col min="6925" max="6925" width="11.7109375" style="34" customWidth="1"/>
    <col min="6926" max="6926" width="11" style="34" customWidth="1"/>
    <col min="6927" max="6927" width="12.5703125" style="34" customWidth="1"/>
    <col min="6928" max="6928" width="16.140625" style="34" customWidth="1"/>
    <col min="6929" max="6930" width="9.140625" style="34"/>
    <col min="6931" max="6931" width="8.7109375" style="34" customWidth="1"/>
    <col min="6932" max="6933" width="10.7109375" style="34" customWidth="1"/>
    <col min="6934" max="6935" width="9.140625" style="34"/>
    <col min="6936" max="6937" width="10.140625" style="34" bestFit="1" customWidth="1"/>
    <col min="6938" max="7168" width="9.140625" style="34"/>
    <col min="7169" max="7169" width="11.7109375" style="34" customWidth="1"/>
    <col min="7170" max="7170" width="15.85546875" style="34" customWidth="1"/>
    <col min="7171" max="7171" width="12.42578125" style="34" customWidth="1"/>
    <col min="7172" max="7172" width="12.140625" style="34" customWidth="1"/>
    <col min="7173" max="7173" width="11.140625" style="34" customWidth="1"/>
    <col min="7174" max="7174" width="10.7109375" style="34" customWidth="1"/>
    <col min="7175" max="7175" width="12.5703125" style="34" customWidth="1"/>
    <col min="7176" max="7176" width="19.28515625" style="34" customWidth="1"/>
    <col min="7177" max="7177" width="18.7109375" style="34" customWidth="1"/>
    <col min="7178" max="7178" width="19.28515625" style="34" customWidth="1"/>
    <col min="7179" max="7179" width="12.42578125" style="34" customWidth="1"/>
    <col min="7180" max="7180" width="19.7109375" style="34" customWidth="1"/>
    <col min="7181" max="7181" width="11.7109375" style="34" customWidth="1"/>
    <col min="7182" max="7182" width="11" style="34" customWidth="1"/>
    <col min="7183" max="7183" width="12.5703125" style="34" customWidth="1"/>
    <col min="7184" max="7184" width="16.140625" style="34" customWidth="1"/>
    <col min="7185" max="7186" width="9.140625" style="34"/>
    <col min="7187" max="7187" width="8.7109375" style="34" customWidth="1"/>
    <col min="7188" max="7189" width="10.7109375" style="34" customWidth="1"/>
    <col min="7190" max="7191" width="9.140625" style="34"/>
    <col min="7192" max="7193" width="10.140625" style="34" bestFit="1" customWidth="1"/>
    <col min="7194" max="7424" width="9.140625" style="34"/>
    <col min="7425" max="7425" width="11.7109375" style="34" customWidth="1"/>
    <col min="7426" max="7426" width="15.85546875" style="34" customWidth="1"/>
    <col min="7427" max="7427" width="12.42578125" style="34" customWidth="1"/>
    <col min="7428" max="7428" width="12.140625" style="34" customWidth="1"/>
    <col min="7429" max="7429" width="11.140625" style="34" customWidth="1"/>
    <col min="7430" max="7430" width="10.7109375" style="34" customWidth="1"/>
    <col min="7431" max="7431" width="12.5703125" style="34" customWidth="1"/>
    <col min="7432" max="7432" width="19.28515625" style="34" customWidth="1"/>
    <col min="7433" max="7433" width="18.7109375" style="34" customWidth="1"/>
    <col min="7434" max="7434" width="19.28515625" style="34" customWidth="1"/>
    <col min="7435" max="7435" width="12.42578125" style="34" customWidth="1"/>
    <col min="7436" max="7436" width="19.7109375" style="34" customWidth="1"/>
    <col min="7437" max="7437" width="11.7109375" style="34" customWidth="1"/>
    <col min="7438" max="7438" width="11" style="34" customWidth="1"/>
    <col min="7439" max="7439" width="12.5703125" style="34" customWidth="1"/>
    <col min="7440" max="7440" width="16.140625" style="34" customWidth="1"/>
    <col min="7441" max="7442" width="9.140625" style="34"/>
    <col min="7443" max="7443" width="8.7109375" style="34" customWidth="1"/>
    <col min="7444" max="7445" width="10.7109375" style="34" customWidth="1"/>
    <col min="7446" max="7447" width="9.140625" style="34"/>
    <col min="7448" max="7449" width="10.140625" style="34" bestFit="1" customWidth="1"/>
    <col min="7450" max="7680" width="9.140625" style="34"/>
    <col min="7681" max="7681" width="11.7109375" style="34" customWidth="1"/>
    <col min="7682" max="7682" width="15.85546875" style="34" customWidth="1"/>
    <col min="7683" max="7683" width="12.42578125" style="34" customWidth="1"/>
    <col min="7684" max="7684" width="12.140625" style="34" customWidth="1"/>
    <col min="7685" max="7685" width="11.140625" style="34" customWidth="1"/>
    <col min="7686" max="7686" width="10.7109375" style="34" customWidth="1"/>
    <col min="7687" max="7687" width="12.5703125" style="34" customWidth="1"/>
    <col min="7688" max="7688" width="19.28515625" style="34" customWidth="1"/>
    <col min="7689" max="7689" width="18.7109375" style="34" customWidth="1"/>
    <col min="7690" max="7690" width="19.28515625" style="34" customWidth="1"/>
    <col min="7691" max="7691" width="12.42578125" style="34" customWidth="1"/>
    <col min="7692" max="7692" width="19.7109375" style="34" customWidth="1"/>
    <col min="7693" max="7693" width="11.7109375" style="34" customWidth="1"/>
    <col min="7694" max="7694" width="11" style="34" customWidth="1"/>
    <col min="7695" max="7695" width="12.5703125" style="34" customWidth="1"/>
    <col min="7696" max="7696" width="16.140625" style="34" customWidth="1"/>
    <col min="7697" max="7698" width="9.140625" style="34"/>
    <col min="7699" max="7699" width="8.7109375" style="34" customWidth="1"/>
    <col min="7700" max="7701" width="10.7109375" style="34" customWidth="1"/>
    <col min="7702" max="7703" width="9.140625" style="34"/>
    <col min="7704" max="7705" width="10.140625" style="34" bestFit="1" customWidth="1"/>
    <col min="7706" max="7936" width="9.140625" style="34"/>
    <col min="7937" max="7937" width="11.7109375" style="34" customWidth="1"/>
    <col min="7938" max="7938" width="15.85546875" style="34" customWidth="1"/>
    <col min="7939" max="7939" width="12.42578125" style="34" customWidth="1"/>
    <col min="7940" max="7940" width="12.140625" style="34" customWidth="1"/>
    <col min="7941" max="7941" width="11.140625" style="34" customWidth="1"/>
    <col min="7942" max="7942" width="10.7109375" style="34" customWidth="1"/>
    <col min="7943" max="7943" width="12.5703125" style="34" customWidth="1"/>
    <col min="7944" max="7944" width="19.28515625" style="34" customWidth="1"/>
    <col min="7945" max="7945" width="18.7109375" style="34" customWidth="1"/>
    <col min="7946" max="7946" width="19.28515625" style="34" customWidth="1"/>
    <col min="7947" max="7947" width="12.42578125" style="34" customWidth="1"/>
    <col min="7948" max="7948" width="19.7109375" style="34" customWidth="1"/>
    <col min="7949" max="7949" width="11.7109375" style="34" customWidth="1"/>
    <col min="7950" max="7950" width="11" style="34" customWidth="1"/>
    <col min="7951" max="7951" width="12.5703125" style="34" customWidth="1"/>
    <col min="7952" max="7952" width="16.140625" style="34" customWidth="1"/>
    <col min="7953" max="7954" width="9.140625" style="34"/>
    <col min="7955" max="7955" width="8.7109375" style="34" customWidth="1"/>
    <col min="7956" max="7957" width="10.7109375" style="34" customWidth="1"/>
    <col min="7958" max="7959" width="9.140625" style="34"/>
    <col min="7960" max="7961" width="10.140625" style="34" bestFit="1" customWidth="1"/>
    <col min="7962" max="8192" width="9.140625" style="34"/>
    <col min="8193" max="8193" width="11.7109375" style="34" customWidth="1"/>
    <col min="8194" max="8194" width="15.85546875" style="34" customWidth="1"/>
    <col min="8195" max="8195" width="12.42578125" style="34" customWidth="1"/>
    <col min="8196" max="8196" width="12.140625" style="34" customWidth="1"/>
    <col min="8197" max="8197" width="11.140625" style="34" customWidth="1"/>
    <col min="8198" max="8198" width="10.7109375" style="34" customWidth="1"/>
    <col min="8199" max="8199" width="12.5703125" style="34" customWidth="1"/>
    <col min="8200" max="8200" width="19.28515625" style="34" customWidth="1"/>
    <col min="8201" max="8201" width="18.7109375" style="34" customWidth="1"/>
    <col min="8202" max="8202" width="19.28515625" style="34" customWidth="1"/>
    <col min="8203" max="8203" width="12.42578125" style="34" customWidth="1"/>
    <col min="8204" max="8204" width="19.7109375" style="34" customWidth="1"/>
    <col min="8205" max="8205" width="11.7109375" style="34" customWidth="1"/>
    <col min="8206" max="8206" width="11" style="34" customWidth="1"/>
    <col min="8207" max="8207" width="12.5703125" style="34" customWidth="1"/>
    <col min="8208" max="8208" width="16.140625" style="34" customWidth="1"/>
    <col min="8209" max="8210" width="9.140625" style="34"/>
    <col min="8211" max="8211" width="8.7109375" style="34" customWidth="1"/>
    <col min="8212" max="8213" width="10.7109375" style="34" customWidth="1"/>
    <col min="8214" max="8215" width="9.140625" style="34"/>
    <col min="8216" max="8217" width="10.140625" style="34" bestFit="1" customWidth="1"/>
    <col min="8218" max="8448" width="9.140625" style="34"/>
    <col min="8449" max="8449" width="11.7109375" style="34" customWidth="1"/>
    <col min="8450" max="8450" width="15.85546875" style="34" customWidth="1"/>
    <col min="8451" max="8451" width="12.42578125" style="34" customWidth="1"/>
    <col min="8452" max="8452" width="12.140625" style="34" customWidth="1"/>
    <col min="8453" max="8453" width="11.140625" style="34" customWidth="1"/>
    <col min="8454" max="8454" width="10.7109375" style="34" customWidth="1"/>
    <col min="8455" max="8455" width="12.5703125" style="34" customWidth="1"/>
    <col min="8456" max="8456" width="19.28515625" style="34" customWidth="1"/>
    <col min="8457" max="8457" width="18.7109375" style="34" customWidth="1"/>
    <col min="8458" max="8458" width="19.28515625" style="34" customWidth="1"/>
    <col min="8459" max="8459" width="12.42578125" style="34" customWidth="1"/>
    <col min="8460" max="8460" width="19.7109375" style="34" customWidth="1"/>
    <col min="8461" max="8461" width="11.7109375" style="34" customWidth="1"/>
    <col min="8462" max="8462" width="11" style="34" customWidth="1"/>
    <col min="8463" max="8463" width="12.5703125" style="34" customWidth="1"/>
    <col min="8464" max="8464" width="16.140625" style="34" customWidth="1"/>
    <col min="8465" max="8466" width="9.140625" style="34"/>
    <col min="8467" max="8467" width="8.7109375" style="34" customWidth="1"/>
    <col min="8468" max="8469" width="10.7109375" style="34" customWidth="1"/>
    <col min="8470" max="8471" width="9.140625" style="34"/>
    <col min="8472" max="8473" width="10.140625" style="34" bestFit="1" customWidth="1"/>
    <col min="8474" max="8704" width="9.140625" style="34"/>
    <col min="8705" max="8705" width="11.7109375" style="34" customWidth="1"/>
    <col min="8706" max="8706" width="15.85546875" style="34" customWidth="1"/>
    <col min="8707" max="8707" width="12.42578125" style="34" customWidth="1"/>
    <col min="8708" max="8708" width="12.140625" style="34" customWidth="1"/>
    <col min="8709" max="8709" width="11.140625" style="34" customWidth="1"/>
    <col min="8710" max="8710" width="10.7109375" style="34" customWidth="1"/>
    <col min="8711" max="8711" width="12.5703125" style="34" customWidth="1"/>
    <col min="8712" max="8712" width="19.28515625" style="34" customWidth="1"/>
    <col min="8713" max="8713" width="18.7109375" style="34" customWidth="1"/>
    <col min="8714" max="8714" width="19.28515625" style="34" customWidth="1"/>
    <col min="8715" max="8715" width="12.42578125" style="34" customWidth="1"/>
    <col min="8716" max="8716" width="19.7109375" style="34" customWidth="1"/>
    <col min="8717" max="8717" width="11.7109375" style="34" customWidth="1"/>
    <col min="8718" max="8718" width="11" style="34" customWidth="1"/>
    <col min="8719" max="8719" width="12.5703125" style="34" customWidth="1"/>
    <col min="8720" max="8720" width="16.140625" style="34" customWidth="1"/>
    <col min="8721" max="8722" width="9.140625" style="34"/>
    <col min="8723" max="8723" width="8.7109375" style="34" customWidth="1"/>
    <col min="8724" max="8725" width="10.7109375" style="34" customWidth="1"/>
    <col min="8726" max="8727" width="9.140625" style="34"/>
    <col min="8728" max="8729" width="10.140625" style="34" bestFit="1" customWidth="1"/>
    <col min="8730" max="8960" width="9.140625" style="34"/>
    <col min="8961" max="8961" width="11.7109375" style="34" customWidth="1"/>
    <col min="8962" max="8962" width="15.85546875" style="34" customWidth="1"/>
    <col min="8963" max="8963" width="12.42578125" style="34" customWidth="1"/>
    <col min="8964" max="8964" width="12.140625" style="34" customWidth="1"/>
    <col min="8965" max="8965" width="11.140625" style="34" customWidth="1"/>
    <col min="8966" max="8966" width="10.7109375" style="34" customWidth="1"/>
    <col min="8967" max="8967" width="12.5703125" style="34" customWidth="1"/>
    <col min="8968" max="8968" width="19.28515625" style="34" customWidth="1"/>
    <col min="8969" max="8969" width="18.7109375" style="34" customWidth="1"/>
    <col min="8970" max="8970" width="19.28515625" style="34" customWidth="1"/>
    <col min="8971" max="8971" width="12.42578125" style="34" customWidth="1"/>
    <col min="8972" max="8972" width="19.7109375" style="34" customWidth="1"/>
    <col min="8973" max="8973" width="11.7109375" style="34" customWidth="1"/>
    <col min="8974" max="8974" width="11" style="34" customWidth="1"/>
    <col min="8975" max="8975" width="12.5703125" style="34" customWidth="1"/>
    <col min="8976" max="8976" width="16.140625" style="34" customWidth="1"/>
    <col min="8977" max="8978" width="9.140625" style="34"/>
    <col min="8979" max="8979" width="8.7109375" style="34" customWidth="1"/>
    <col min="8980" max="8981" width="10.7109375" style="34" customWidth="1"/>
    <col min="8982" max="8983" width="9.140625" style="34"/>
    <col min="8984" max="8985" width="10.140625" style="34" bestFit="1" customWidth="1"/>
    <col min="8986" max="9216" width="9.140625" style="34"/>
    <col min="9217" max="9217" width="11.7109375" style="34" customWidth="1"/>
    <col min="9218" max="9218" width="15.85546875" style="34" customWidth="1"/>
    <col min="9219" max="9219" width="12.42578125" style="34" customWidth="1"/>
    <col min="9220" max="9220" width="12.140625" style="34" customWidth="1"/>
    <col min="9221" max="9221" width="11.140625" style="34" customWidth="1"/>
    <col min="9222" max="9222" width="10.7109375" style="34" customWidth="1"/>
    <col min="9223" max="9223" width="12.5703125" style="34" customWidth="1"/>
    <col min="9224" max="9224" width="19.28515625" style="34" customWidth="1"/>
    <col min="9225" max="9225" width="18.7109375" style="34" customWidth="1"/>
    <col min="9226" max="9226" width="19.28515625" style="34" customWidth="1"/>
    <col min="9227" max="9227" width="12.42578125" style="34" customWidth="1"/>
    <col min="9228" max="9228" width="19.7109375" style="34" customWidth="1"/>
    <col min="9229" max="9229" width="11.7109375" style="34" customWidth="1"/>
    <col min="9230" max="9230" width="11" style="34" customWidth="1"/>
    <col min="9231" max="9231" width="12.5703125" style="34" customWidth="1"/>
    <col min="9232" max="9232" width="16.140625" style="34" customWidth="1"/>
    <col min="9233" max="9234" width="9.140625" style="34"/>
    <col min="9235" max="9235" width="8.7109375" style="34" customWidth="1"/>
    <col min="9236" max="9237" width="10.7109375" style="34" customWidth="1"/>
    <col min="9238" max="9239" width="9.140625" style="34"/>
    <col min="9240" max="9241" width="10.140625" style="34" bestFit="1" customWidth="1"/>
    <col min="9242" max="9472" width="9.140625" style="34"/>
    <col min="9473" max="9473" width="11.7109375" style="34" customWidth="1"/>
    <col min="9474" max="9474" width="15.85546875" style="34" customWidth="1"/>
    <col min="9475" max="9475" width="12.42578125" style="34" customWidth="1"/>
    <col min="9476" max="9476" width="12.140625" style="34" customWidth="1"/>
    <col min="9477" max="9477" width="11.140625" style="34" customWidth="1"/>
    <col min="9478" max="9478" width="10.7109375" style="34" customWidth="1"/>
    <col min="9479" max="9479" width="12.5703125" style="34" customWidth="1"/>
    <col min="9480" max="9480" width="19.28515625" style="34" customWidth="1"/>
    <col min="9481" max="9481" width="18.7109375" style="34" customWidth="1"/>
    <col min="9482" max="9482" width="19.28515625" style="34" customWidth="1"/>
    <col min="9483" max="9483" width="12.42578125" style="34" customWidth="1"/>
    <col min="9484" max="9484" width="19.7109375" style="34" customWidth="1"/>
    <col min="9485" max="9485" width="11.7109375" style="34" customWidth="1"/>
    <col min="9486" max="9486" width="11" style="34" customWidth="1"/>
    <col min="9487" max="9487" width="12.5703125" style="34" customWidth="1"/>
    <col min="9488" max="9488" width="16.140625" style="34" customWidth="1"/>
    <col min="9489" max="9490" width="9.140625" style="34"/>
    <col min="9491" max="9491" width="8.7109375" style="34" customWidth="1"/>
    <col min="9492" max="9493" width="10.7109375" style="34" customWidth="1"/>
    <col min="9494" max="9495" width="9.140625" style="34"/>
    <col min="9496" max="9497" width="10.140625" style="34" bestFit="1" customWidth="1"/>
    <col min="9498" max="9728" width="9.140625" style="34"/>
    <col min="9729" max="9729" width="11.7109375" style="34" customWidth="1"/>
    <col min="9730" max="9730" width="15.85546875" style="34" customWidth="1"/>
    <col min="9731" max="9731" width="12.42578125" style="34" customWidth="1"/>
    <col min="9732" max="9732" width="12.140625" style="34" customWidth="1"/>
    <col min="9733" max="9733" width="11.140625" style="34" customWidth="1"/>
    <col min="9734" max="9734" width="10.7109375" style="34" customWidth="1"/>
    <col min="9735" max="9735" width="12.5703125" style="34" customWidth="1"/>
    <col min="9736" max="9736" width="19.28515625" style="34" customWidth="1"/>
    <col min="9737" max="9737" width="18.7109375" style="34" customWidth="1"/>
    <col min="9738" max="9738" width="19.28515625" style="34" customWidth="1"/>
    <col min="9739" max="9739" width="12.42578125" style="34" customWidth="1"/>
    <col min="9740" max="9740" width="19.7109375" style="34" customWidth="1"/>
    <col min="9741" max="9741" width="11.7109375" style="34" customWidth="1"/>
    <col min="9742" max="9742" width="11" style="34" customWidth="1"/>
    <col min="9743" max="9743" width="12.5703125" style="34" customWidth="1"/>
    <col min="9744" max="9744" width="16.140625" style="34" customWidth="1"/>
    <col min="9745" max="9746" width="9.140625" style="34"/>
    <col min="9747" max="9747" width="8.7109375" style="34" customWidth="1"/>
    <col min="9748" max="9749" width="10.7109375" style="34" customWidth="1"/>
    <col min="9750" max="9751" width="9.140625" style="34"/>
    <col min="9752" max="9753" width="10.140625" style="34" bestFit="1" customWidth="1"/>
    <col min="9754" max="9984" width="9.140625" style="34"/>
    <col min="9985" max="9985" width="11.7109375" style="34" customWidth="1"/>
    <col min="9986" max="9986" width="15.85546875" style="34" customWidth="1"/>
    <col min="9987" max="9987" width="12.42578125" style="34" customWidth="1"/>
    <col min="9988" max="9988" width="12.140625" style="34" customWidth="1"/>
    <col min="9989" max="9989" width="11.140625" style="34" customWidth="1"/>
    <col min="9990" max="9990" width="10.7109375" style="34" customWidth="1"/>
    <col min="9991" max="9991" width="12.5703125" style="34" customWidth="1"/>
    <col min="9992" max="9992" width="19.28515625" style="34" customWidth="1"/>
    <col min="9993" max="9993" width="18.7109375" style="34" customWidth="1"/>
    <col min="9994" max="9994" width="19.28515625" style="34" customWidth="1"/>
    <col min="9995" max="9995" width="12.42578125" style="34" customWidth="1"/>
    <col min="9996" max="9996" width="19.7109375" style="34" customWidth="1"/>
    <col min="9997" max="9997" width="11.7109375" style="34" customWidth="1"/>
    <col min="9998" max="9998" width="11" style="34" customWidth="1"/>
    <col min="9999" max="9999" width="12.5703125" style="34" customWidth="1"/>
    <col min="10000" max="10000" width="16.140625" style="34" customWidth="1"/>
    <col min="10001" max="10002" width="9.140625" style="34"/>
    <col min="10003" max="10003" width="8.7109375" style="34" customWidth="1"/>
    <col min="10004" max="10005" width="10.7109375" style="34" customWidth="1"/>
    <col min="10006" max="10007" width="9.140625" style="34"/>
    <col min="10008" max="10009" width="10.140625" style="34" bestFit="1" customWidth="1"/>
    <col min="10010" max="10240" width="9.140625" style="34"/>
    <col min="10241" max="10241" width="11.7109375" style="34" customWidth="1"/>
    <col min="10242" max="10242" width="15.85546875" style="34" customWidth="1"/>
    <col min="10243" max="10243" width="12.42578125" style="34" customWidth="1"/>
    <col min="10244" max="10244" width="12.140625" style="34" customWidth="1"/>
    <col min="10245" max="10245" width="11.140625" style="34" customWidth="1"/>
    <col min="10246" max="10246" width="10.7109375" style="34" customWidth="1"/>
    <col min="10247" max="10247" width="12.5703125" style="34" customWidth="1"/>
    <col min="10248" max="10248" width="19.28515625" style="34" customWidth="1"/>
    <col min="10249" max="10249" width="18.7109375" style="34" customWidth="1"/>
    <col min="10250" max="10250" width="19.28515625" style="34" customWidth="1"/>
    <col min="10251" max="10251" width="12.42578125" style="34" customWidth="1"/>
    <col min="10252" max="10252" width="19.7109375" style="34" customWidth="1"/>
    <col min="10253" max="10253" width="11.7109375" style="34" customWidth="1"/>
    <col min="10254" max="10254" width="11" style="34" customWidth="1"/>
    <col min="10255" max="10255" width="12.5703125" style="34" customWidth="1"/>
    <col min="10256" max="10256" width="16.140625" style="34" customWidth="1"/>
    <col min="10257" max="10258" width="9.140625" style="34"/>
    <col min="10259" max="10259" width="8.7109375" style="34" customWidth="1"/>
    <col min="10260" max="10261" width="10.7109375" style="34" customWidth="1"/>
    <col min="10262" max="10263" width="9.140625" style="34"/>
    <col min="10264" max="10265" width="10.140625" style="34" bestFit="1" customWidth="1"/>
    <col min="10266" max="10496" width="9.140625" style="34"/>
    <col min="10497" max="10497" width="11.7109375" style="34" customWidth="1"/>
    <col min="10498" max="10498" width="15.85546875" style="34" customWidth="1"/>
    <col min="10499" max="10499" width="12.42578125" style="34" customWidth="1"/>
    <col min="10500" max="10500" width="12.140625" style="34" customWidth="1"/>
    <col min="10501" max="10501" width="11.140625" style="34" customWidth="1"/>
    <col min="10502" max="10502" width="10.7109375" style="34" customWidth="1"/>
    <col min="10503" max="10503" width="12.5703125" style="34" customWidth="1"/>
    <col min="10504" max="10504" width="19.28515625" style="34" customWidth="1"/>
    <col min="10505" max="10505" width="18.7109375" style="34" customWidth="1"/>
    <col min="10506" max="10506" width="19.28515625" style="34" customWidth="1"/>
    <col min="10507" max="10507" width="12.42578125" style="34" customWidth="1"/>
    <col min="10508" max="10508" width="19.7109375" style="34" customWidth="1"/>
    <col min="10509" max="10509" width="11.7109375" style="34" customWidth="1"/>
    <col min="10510" max="10510" width="11" style="34" customWidth="1"/>
    <col min="10511" max="10511" width="12.5703125" style="34" customWidth="1"/>
    <col min="10512" max="10512" width="16.140625" style="34" customWidth="1"/>
    <col min="10513" max="10514" width="9.140625" style="34"/>
    <col min="10515" max="10515" width="8.7109375" style="34" customWidth="1"/>
    <col min="10516" max="10517" width="10.7109375" style="34" customWidth="1"/>
    <col min="10518" max="10519" width="9.140625" style="34"/>
    <col min="10520" max="10521" width="10.140625" style="34" bestFit="1" customWidth="1"/>
    <col min="10522" max="10752" width="9.140625" style="34"/>
    <col min="10753" max="10753" width="11.7109375" style="34" customWidth="1"/>
    <col min="10754" max="10754" width="15.85546875" style="34" customWidth="1"/>
    <col min="10755" max="10755" width="12.42578125" style="34" customWidth="1"/>
    <col min="10756" max="10756" width="12.140625" style="34" customWidth="1"/>
    <col min="10757" max="10757" width="11.140625" style="34" customWidth="1"/>
    <col min="10758" max="10758" width="10.7109375" style="34" customWidth="1"/>
    <col min="10759" max="10759" width="12.5703125" style="34" customWidth="1"/>
    <col min="10760" max="10760" width="19.28515625" style="34" customWidth="1"/>
    <col min="10761" max="10761" width="18.7109375" style="34" customWidth="1"/>
    <col min="10762" max="10762" width="19.28515625" style="34" customWidth="1"/>
    <col min="10763" max="10763" width="12.42578125" style="34" customWidth="1"/>
    <col min="10764" max="10764" width="19.7109375" style="34" customWidth="1"/>
    <col min="10765" max="10765" width="11.7109375" style="34" customWidth="1"/>
    <col min="10766" max="10766" width="11" style="34" customWidth="1"/>
    <col min="10767" max="10767" width="12.5703125" style="34" customWidth="1"/>
    <col min="10768" max="10768" width="16.140625" style="34" customWidth="1"/>
    <col min="10769" max="10770" width="9.140625" style="34"/>
    <col min="10771" max="10771" width="8.7109375" style="34" customWidth="1"/>
    <col min="10772" max="10773" width="10.7109375" style="34" customWidth="1"/>
    <col min="10774" max="10775" width="9.140625" style="34"/>
    <col min="10776" max="10777" width="10.140625" style="34" bestFit="1" customWidth="1"/>
    <col min="10778" max="11008" width="9.140625" style="34"/>
    <col min="11009" max="11009" width="11.7109375" style="34" customWidth="1"/>
    <col min="11010" max="11010" width="15.85546875" style="34" customWidth="1"/>
    <col min="11011" max="11011" width="12.42578125" style="34" customWidth="1"/>
    <col min="11012" max="11012" width="12.140625" style="34" customWidth="1"/>
    <col min="11013" max="11013" width="11.140625" style="34" customWidth="1"/>
    <col min="11014" max="11014" width="10.7109375" style="34" customWidth="1"/>
    <col min="11015" max="11015" width="12.5703125" style="34" customWidth="1"/>
    <col min="11016" max="11016" width="19.28515625" style="34" customWidth="1"/>
    <col min="11017" max="11017" width="18.7109375" style="34" customWidth="1"/>
    <col min="11018" max="11018" width="19.28515625" style="34" customWidth="1"/>
    <col min="11019" max="11019" width="12.42578125" style="34" customWidth="1"/>
    <col min="11020" max="11020" width="19.7109375" style="34" customWidth="1"/>
    <col min="11021" max="11021" width="11.7109375" style="34" customWidth="1"/>
    <col min="11022" max="11022" width="11" style="34" customWidth="1"/>
    <col min="11023" max="11023" width="12.5703125" style="34" customWidth="1"/>
    <col min="11024" max="11024" width="16.140625" style="34" customWidth="1"/>
    <col min="11025" max="11026" width="9.140625" style="34"/>
    <col min="11027" max="11027" width="8.7109375" style="34" customWidth="1"/>
    <col min="11028" max="11029" width="10.7109375" style="34" customWidth="1"/>
    <col min="11030" max="11031" width="9.140625" style="34"/>
    <col min="11032" max="11033" width="10.140625" style="34" bestFit="1" customWidth="1"/>
    <col min="11034" max="11264" width="9.140625" style="34"/>
    <col min="11265" max="11265" width="11.7109375" style="34" customWidth="1"/>
    <col min="11266" max="11266" width="15.85546875" style="34" customWidth="1"/>
    <col min="11267" max="11267" width="12.42578125" style="34" customWidth="1"/>
    <col min="11268" max="11268" width="12.140625" style="34" customWidth="1"/>
    <col min="11269" max="11269" width="11.140625" style="34" customWidth="1"/>
    <col min="11270" max="11270" width="10.7109375" style="34" customWidth="1"/>
    <col min="11271" max="11271" width="12.5703125" style="34" customWidth="1"/>
    <col min="11272" max="11272" width="19.28515625" style="34" customWidth="1"/>
    <col min="11273" max="11273" width="18.7109375" style="34" customWidth="1"/>
    <col min="11274" max="11274" width="19.28515625" style="34" customWidth="1"/>
    <col min="11275" max="11275" width="12.42578125" style="34" customWidth="1"/>
    <col min="11276" max="11276" width="19.7109375" style="34" customWidth="1"/>
    <col min="11277" max="11277" width="11.7109375" style="34" customWidth="1"/>
    <col min="11278" max="11278" width="11" style="34" customWidth="1"/>
    <col min="11279" max="11279" width="12.5703125" style="34" customWidth="1"/>
    <col min="11280" max="11280" width="16.140625" style="34" customWidth="1"/>
    <col min="11281" max="11282" width="9.140625" style="34"/>
    <col min="11283" max="11283" width="8.7109375" style="34" customWidth="1"/>
    <col min="11284" max="11285" width="10.7109375" style="34" customWidth="1"/>
    <col min="11286" max="11287" width="9.140625" style="34"/>
    <col min="11288" max="11289" width="10.140625" style="34" bestFit="1" customWidth="1"/>
    <col min="11290" max="11520" width="9.140625" style="34"/>
    <col min="11521" max="11521" width="11.7109375" style="34" customWidth="1"/>
    <col min="11522" max="11522" width="15.85546875" style="34" customWidth="1"/>
    <col min="11523" max="11523" width="12.42578125" style="34" customWidth="1"/>
    <col min="11524" max="11524" width="12.140625" style="34" customWidth="1"/>
    <col min="11525" max="11525" width="11.140625" style="34" customWidth="1"/>
    <col min="11526" max="11526" width="10.7109375" style="34" customWidth="1"/>
    <col min="11527" max="11527" width="12.5703125" style="34" customWidth="1"/>
    <col min="11528" max="11528" width="19.28515625" style="34" customWidth="1"/>
    <col min="11529" max="11529" width="18.7109375" style="34" customWidth="1"/>
    <col min="11530" max="11530" width="19.28515625" style="34" customWidth="1"/>
    <col min="11531" max="11531" width="12.42578125" style="34" customWidth="1"/>
    <col min="11532" max="11532" width="19.7109375" style="34" customWidth="1"/>
    <col min="11533" max="11533" width="11.7109375" style="34" customWidth="1"/>
    <col min="11534" max="11534" width="11" style="34" customWidth="1"/>
    <col min="11535" max="11535" width="12.5703125" style="34" customWidth="1"/>
    <col min="11536" max="11536" width="16.140625" style="34" customWidth="1"/>
    <col min="11537" max="11538" width="9.140625" style="34"/>
    <col min="11539" max="11539" width="8.7109375" style="34" customWidth="1"/>
    <col min="11540" max="11541" width="10.7109375" style="34" customWidth="1"/>
    <col min="11542" max="11543" width="9.140625" style="34"/>
    <col min="11544" max="11545" width="10.140625" style="34" bestFit="1" customWidth="1"/>
    <col min="11546" max="11776" width="9.140625" style="34"/>
    <col min="11777" max="11777" width="11.7109375" style="34" customWidth="1"/>
    <col min="11778" max="11778" width="15.85546875" style="34" customWidth="1"/>
    <col min="11779" max="11779" width="12.42578125" style="34" customWidth="1"/>
    <col min="11780" max="11780" width="12.140625" style="34" customWidth="1"/>
    <col min="11781" max="11781" width="11.140625" style="34" customWidth="1"/>
    <col min="11782" max="11782" width="10.7109375" style="34" customWidth="1"/>
    <col min="11783" max="11783" width="12.5703125" style="34" customWidth="1"/>
    <col min="11784" max="11784" width="19.28515625" style="34" customWidth="1"/>
    <col min="11785" max="11785" width="18.7109375" style="34" customWidth="1"/>
    <col min="11786" max="11786" width="19.28515625" style="34" customWidth="1"/>
    <col min="11787" max="11787" width="12.42578125" style="34" customWidth="1"/>
    <col min="11788" max="11788" width="19.7109375" style="34" customWidth="1"/>
    <col min="11789" max="11789" width="11.7109375" style="34" customWidth="1"/>
    <col min="11790" max="11790" width="11" style="34" customWidth="1"/>
    <col min="11791" max="11791" width="12.5703125" style="34" customWidth="1"/>
    <col min="11792" max="11792" width="16.140625" style="34" customWidth="1"/>
    <col min="11793" max="11794" width="9.140625" style="34"/>
    <col min="11795" max="11795" width="8.7109375" style="34" customWidth="1"/>
    <col min="11796" max="11797" width="10.7109375" style="34" customWidth="1"/>
    <col min="11798" max="11799" width="9.140625" style="34"/>
    <col min="11800" max="11801" width="10.140625" style="34" bestFit="1" customWidth="1"/>
    <col min="11802" max="12032" width="9.140625" style="34"/>
    <col min="12033" max="12033" width="11.7109375" style="34" customWidth="1"/>
    <col min="12034" max="12034" width="15.85546875" style="34" customWidth="1"/>
    <col min="12035" max="12035" width="12.42578125" style="34" customWidth="1"/>
    <col min="12036" max="12036" width="12.140625" style="34" customWidth="1"/>
    <col min="12037" max="12037" width="11.140625" style="34" customWidth="1"/>
    <col min="12038" max="12038" width="10.7109375" style="34" customWidth="1"/>
    <col min="12039" max="12039" width="12.5703125" style="34" customWidth="1"/>
    <col min="12040" max="12040" width="19.28515625" style="34" customWidth="1"/>
    <col min="12041" max="12041" width="18.7109375" style="34" customWidth="1"/>
    <col min="12042" max="12042" width="19.28515625" style="34" customWidth="1"/>
    <col min="12043" max="12043" width="12.42578125" style="34" customWidth="1"/>
    <col min="12044" max="12044" width="19.7109375" style="34" customWidth="1"/>
    <col min="12045" max="12045" width="11.7109375" style="34" customWidth="1"/>
    <col min="12046" max="12046" width="11" style="34" customWidth="1"/>
    <col min="12047" max="12047" width="12.5703125" style="34" customWidth="1"/>
    <col min="12048" max="12048" width="16.140625" style="34" customWidth="1"/>
    <col min="12049" max="12050" width="9.140625" style="34"/>
    <col min="12051" max="12051" width="8.7109375" style="34" customWidth="1"/>
    <col min="12052" max="12053" width="10.7109375" style="34" customWidth="1"/>
    <col min="12054" max="12055" width="9.140625" style="34"/>
    <col min="12056" max="12057" width="10.140625" style="34" bestFit="1" customWidth="1"/>
    <col min="12058" max="12288" width="9.140625" style="34"/>
    <col min="12289" max="12289" width="11.7109375" style="34" customWidth="1"/>
    <col min="12290" max="12290" width="15.85546875" style="34" customWidth="1"/>
    <col min="12291" max="12291" width="12.42578125" style="34" customWidth="1"/>
    <col min="12292" max="12292" width="12.140625" style="34" customWidth="1"/>
    <col min="12293" max="12293" width="11.140625" style="34" customWidth="1"/>
    <col min="12294" max="12294" width="10.7109375" style="34" customWidth="1"/>
    <col min="12295" max="12295" width="12.5703125" style="34" customWidth="1"/>
    <col min="12296" max="12296" width="19.28515625" style="34" customWidth="1"/>
    <col min="12297" max="12297" width="18.7109375" style="34" customWidth="1"/>
    <col min="12298" max="12298" width="19.28515625" style="34" customWidth="1"/>
    <col min="12299" max="12299" width="12.42578125" style="34" customWidth="1"/>
    <col min="12300" max="12300" width="19.7109375" style="34" customWidth="1"/>
    <col min="12301" max="12301" width="11.7109375" style="34" customWidth="1"/>
    <col min="12302" max="12302" width="11" style="34" customWidth="1"/>
    <col min="12303" max="12303" width="12.5703125" style="34" customWidth="1"/>
    <col min="12304" max="12304" width="16.140625" style="34" customWidth="1"/>
    <col min="12305" max="12306" width="9.140625" style="34"/>
    <col min="12307" max="12307" width="8.7109375" style="34" customWidth="1"/>
    <col min="12308" max="12309" width="10.7109375" style="34" customWidth="1"/>
    <col min="12310" max="12311" width="9.140625" style="34"/>
    <col min="12312" max="12313" width="10.140625" style="34" bestFit="1" customWidth="1"/>
    <col min="12314" max="12544" width="9.140625" style="34"/>
    <col min="12545" max="12545" width="11.7109375" style="34" customWidth="1"/>
    <col min="12546" max="12546" width="15.85546875" style="34" customWidth="1"/>
    <col min="12547" max="12547" width="12.42578125" style="34" customWidth="1"/>
    <col min="12548" max="12548" width="12.140625" style="34" customWidth="1"/>
    <col min="12549" max="12549" width="11.140625" style="34" customWidth="1"/>
    <col min="12550" max="12550" width="10.7109375" style="34" customWidth="1"/>
    <col min="12551" max="12551" width="12.5703125" style="34" customWidth="1"/>
    <col min="12552" max="12552" width="19.28515625" style="34" customWidth="1"/>
    <col min="12553" max="12553" width="18.7109375" style="34" customWidth="1"/>
    <col min="12554" max="12554" width="19.28515625" style="34" customWidth="1"/>
    <col min="12555" max="12555" width="12.42578125" style="34" customWidth="1"/>
    <col min="12556" max="12556" width="19.7109375" style="34" customWidth="1"/>
    <col min="12557" max="12557" width="11.7109375" style="34" customWidth="1"/>
    <col min="12558" max="12558" width="11" style="34" customWidth="1"/>
    <col min="12559" max="12559" width="12.5703125" style="34" customWidth="1"/>
    <col min="12560" max="12560" width="16.140625" style="34" customWidth="1"/>
    <col min="12561" max="12562" width="9.140625" style="34"/>
    <col min="12563" max="12563" width="8.7109375" style="34" customWidth="1"/>
    <col min="12564" max="12565" width="10.7109375" style="34" customWidth="1"/>
    <col min="12566" max="12567" width="9.140625" style="34"/>
    <col min="12568" max="12569" width="10.140625" style="34" bestFit="1" customWidth="1"/>
    <col min="12570" max="12800" width="9.140625" style="34"/>
    <col min="12801" max="12801" width="11.7109375" style="34" customWidth="1"/>
    <col min="12802" max="12802" width="15.85546875" style="34" customWidth="1"/>
    <col min="12803" max="12803" width="12.42578125" style="34" customWidth="1"/>
    <col min="12804" max="12804" width="12.140625" style="34" customWidth="1"/>
    <col min="12805" max="12805" width="11.140625" style="34" customWidth="1"/>
    <col min="12806" max="12806" width="10.7109375" style="34" customWidth="1"/>
    <col min="12807" max="12807" width="12.5703125" style="34" customWidth="1"/>
    <col min="12808" max="12808" width="19.28515625" style="34" customWidth="1"/>
    <col min="12809" max="12809" width="18.7109375" style="34" customWidth="1"/>
    <col min="12810" max="12810" width="19.28515625" style="34" customWidth="1"/>
    <col min="12811" max="12811" width="12.42578125" style="34" customWidth="1"/>
    <col min="12812" max="12812" width="19.7109375" style="34" customWidth="1"/>
    <col min="12813" max="12813" width="11.7109375" style="34" customWidth="1"/>
    <col min="12814" max="12814" width="11" style="34" customWidth="1"/>
    <col min="12815" max="12815" width="12.5703125" style="34" customWidth="1"/>
    <col min="12816" max="12816" width="16.140625" style="34" customWidth="1"/>
    <col min="12817" max="12818" width="9.140625" style="34"/>
    <col min="12819" max="12819" width="8.7109375" style="34" customWidth="1"/>
    <col min="12820" max="12821" width="10.7109375" style="34" customWidth="1"/>
    <col min="12822" max="12823" width="9.140625" style="34"/>
    <col min="12824" max="12825" width="10.140625" style="34" bestFit="1" customWidth="1"/>
    <col min="12826" max="13056" width="9.140625" style="34"/>
    <col min="13057" max="13057" width="11.7109375" style="34" customWidth="1"/>
    <col min="13058" max="13058" width="15.85546875" style="34" customWidth="1"/>
    <col min="13059" max="13059" width="12.42578125" style="34" customWidth="1"/>
    <col min="13060" max="13060" width="12.140625" style="34" customWidth="1"/>
    <col min="13061" max="13061" width="11.140625" style="34" customWidth="1"/>
    <col min="13062" max="13062" width="10.7109375" style="34" customWidth="1"/>
    <col min="13063" max="13063" width="12.5703125" style="34" customWidth="1"/>
    <col min="13064" max="13064" width="19.28515625" style="34" customWidth="1"/>
    <col min="13065" max="13065" width="18.7109375" style="34" customWidth="1"/>
    <col min="13066" max="13066" width="19.28515625" style="34" customWidth="1"/>
    <col min="13067" max="13067" width="12.42578125" style="34" customWidth="1"/>
    <col min="13068" max="13068" width="19.7109375" style="34" customWidth="1"/>
    <col min="13069" max="13069" width="11.7109375" style="34" customWidth="1"/>
    <col min="13070" max="13070" width="11" style="34" customWidth="1"/>
    <col min="13071" max="13071" width="12.5703125" style="34" customWidth="1"/>
    <col min="13072" max="13072" width="16.140625" style="34" customWidth="1"/>
    <col min="13073" max="13074" width="9.140625" style="34"/>
    <col min="13075" max="13075" width="8.7109375" style="34" customWidth="1"/>
    <col min="13076" max="13077" width="10.7109375" style="34" customWidth="1"/>
    <col min="13078" max="13079" width="9.140625" style="34"/>
    <col min="13080" max="13081" width="10.140625" style="34" bestFit="1" customWidth="1"/>
    <col min="13082" max="13312" width="9.140625" style="34"/>
    <col min="13313" max="13313" width="11.7109375" style="34" customWidth="1"/>
    <col min="13314" max="13314" width="15.85546875" style="34" customWidth="1"/>
    <col min="13315" max="13315" width="12.42578125" style="34" customWidth="1"/>
    <col min="13316" max="13316" width="12.140625" style="34" customWidth="1"/>
    <col min="13317" max="13317" width="11.140625" style="34" customWidth="1"/>
    <col min="13318" max="13318" width="10.7109375" style="34" customWidth="1"/>
    <col min="13319" max="13319" width="12.5703125" style="34" customWidth="1"/>
    <col min="13320" max="13320" width="19.28515625" style="34" customWidth="1"/>
    <col min="13321" max="13321" width="18.7109375" style="34" customWidth="1"/>
    <col min="13322" max="13322" width="19.28515625" style="34" customWidth="1"/>
    <col min="13323" max="13323" width="12.42578125" style="34" customWidth="1"/>
    <col min="13324" max="13324" width="19.7109375" style="34" customWidth="1"/>
    <col min="13325" max="13325" width="11.7109375" style="34" customWidth="1"/>
    <col min="13326" max="13326" width="11" style="34" customWidth="1"/>
    <col min="13327" max="13327" width="12.5703125" style="34" customWidth="1"/>
    <col min="13328" max="13328" width="16.140625" style="34" customWidth="1"/>
    <col min="13329" max="13330" width="9.140625" style="34"/>
    <col min="13331" max="13331" width="8.7109375" style="34" customWidth="1"/>
    <col min="13332" max="13333" width="10.7109375" style="34" customWidth="1"/>
    <col min="13334" max="13335" width="9.140625" style="34"/>
    <col min="13336" max="13337" width="10.140625" style="34" bestFit="1" customWidth="1"/>
    <col min="13338" max="13568" width="9.140625" style="34"/>
    <col min="13569" max="13569" width="11.7109375" style="34" customWidth="1"/>
    <col min="13570" max="13570" width="15.85546875" style="34" customWidth="1"/>
    <col min="13571" max="13571" width="12.42578125" style="34" customWidth="1"/>
    <col min="13572" max="13572" width="12.140625" style="34" customWidth="1"/>
    <col min="13573" max="13573" width="11.140625" style="34" customWidth="1"/>
    <col min="13574" max="13574" width="10.7109375" style="34" customWidth="1"/>
    <col min="13575" max="13575" width="12.5703125" style="34" customWidth="1"/>
    <col min="13576" max="13576" width="19.28515625" style="34" customWidth="1"/>
    <col min="13577" max="13577" width="18.7109375" style="34" customWidth="1"/>
    <col min="13578" max="13578" width="19.28515625" style="34" customWidth="1"/>
    <col min="13579" max="13579" width="12.42578125" style="34" customWidth="1"/>
    <col min="13580" max="13580" width="19.7109375" style="34" customWidth="1"/>
    <col min="13581" max="13581" width="11.7109375" style="34" customWidth="1"/>
    <col min="13582" max="13582" width="11" style="34" customWidth="1"/>
    <col min="13583" max="13583" width="12.5703125" style="34" customWidth="1"/>
    <col min="13584" max="13584" width="16.140625" style="34" customWidth="1"/>
    <col min="13585" max="13586" width="9.140625" style="34"/>
    <col min="13587" max="13587" width="8.7109375" style="34" customWidth="1"/>
    <col min="13588" max="13589" width="10.7109375" style="34" customWidth="1"/>
    <col min="13590" max="13591" width="9.140625" style="34"/>
    <col min="13592" max="13593" width="10.140625" style="34" bestFit="1" customWidth="1"/>
    <col min="13594" max="13824" width="9.140625" style="34"/>
    <col min="13825" max="13825" width="11.7109375" style="34" customWidth="1"/>
    <col min="13826" max="13826" width="15.85546875" style="34" customWidth="1"/>
    <col min="13827" max="13827" width="12.42578125" style="34" customWidth="1"/>
    <col min="13828" max="13828" width="12.140625" style="34" customWidth="1"/>
    <col min="13829" max="13829" width="11.140625" style="34" customWidth="1"/>
    <col min="13830" max="13830" width="10.7109375" style="34" customWidth="1"/>
    <col min="13831" max="13831" width="12.5703125" style="34" customWidth="1"/>
    <col min="13832" max="13832" width="19.28515625" style="34" customWidth="1"/>
    <col min="13833" max="13833" width="18.7109375" style="34" customWidth="1"/>
    <col min="13834" max="13834" width="19.28515625" style="34" customWidth="1"/>
    <col min="13835" max="13835" width="12.42578125" style="34" customWidth="1"/>
    <col min="13836" max="13836" width="19.7109375" style="34" customWidth="1"/>
    <col min="13837" max="13837" width="11.7109375" style="34" customWidth="1"/>
    <col min="13838" max="13838" width="11" style="34" customWidth="1"/>
    <col min="13839" max="13839" width="12.5703125" style="34" customWidth="1"/>
    <col min="13840" max="13840" width="16.140625" style="34" customWidth="1"/>
    <col min="13841" max="13842" width="9.140625" style="34"/>
    <col min="13843" max="13843" width="8.7109375" style="34" customWidth="1"/>
    <col min="13844" max="13845" width="10.7109375" style="34" customWidth="1"/>
    <col min="13846" max="13847" width="9.140625" style="34"/>
    <col min="13848" max="13849" width="10.140625" style="34" bestFit="1" customWidth="1"/>
    <col min="13850" max="14080" width="9.140625" style="34"/>
    <col min="14081" max="14081" width="11.7109375" style="34" customWidth="1"/>
    <col min="14082" max="14082" width="15.85546875" style="34" customWidth="1"/>
    <col min="14083" max="14083" width="12.42578125" style="34" customWidth="1"/>
    <col min="14084" max="14084" width="12.140625" style="34" customWidth="1"/>
    <col min="14085" max="14085" width="11.140625" style="34" customWidth="1"/>
    <col min="14086" max="14086" width="10.7109375" style="34" customWidth="1"/>
    <col min="14087" max="14087" width="12.5703125" style="34" customWidth="1"/>
    <col min="14088" max="14088" width="19.28515625" style="34" customWidth="1"/>
    <col min="14089" max="14089" width="18.7109375" style="34" customWidth="1"/>
    <col min="14090" max="14090" width="19.28515625" style="34" customWidth="1"/>
    <col min="14091" max="14091" width="12.42578125" style="34" customWidth="1"/>
    <col min="14092" max="14092" width="19.7109375" style="34" customWidth="1"/>
    <col min="14093" max="14093" width="11.7109375" style="34" customWidth="1"/>
    <col min="14094" max="14094" width="11" style="34" customWidth="1"/>
    <col min="14095" max="14095" width="12.5703125" style="34" customWidth="1"/>
    <col min="14096" max="14096" width="16.140625" style="34" customWidth="1"/>
    <col min="14097" max="14098" width="9.140625" style="34"/>
    <col min="14099" max="14099" width="8.7109375" style="34" customWidth="1"/>
    <col min="14100" max="14101" width="10.7109375" style="34" customWidth="1"/>
    <col min="14102" max="14103" width="9.140625" style="34"/>
    <col min="14104" max="14105" width="10.140625" style="34" bestFit="1" customWidth="1"/>
    <col min="14106" max="14336" width="9.140625" style="34"/>
    <col min="14337" max="14337" width="11.7109375" style="34" customWidth="1"/>
    <col min="14338" max="14338" width="15.85546875" style="34" customWidth="1"/>
    <col min="14339" max="14339" width="12.42578125" style="34" customWidth="1"/>
    <col min="14340" max="14340" width="12.140625" style="34" customWidth="1"/>
    <col min="14341" max="14341" width="11.140625" style="34" customWidth="1"/>
    <col min="14342" max="14342" width="10.7109375" style="34" customWidth="1"/>
    <col min="14343" max="14343" width="12.5703125" style="34" customWidth="1"/>
    <col min="14344" max="14344" width="19.28515625" style="34" customWidth="1"/>
    <col min="14345" max="14345" width="18.7109375" style="34" customWidth="1"/>
    <col min="14346" max="14346" width="19.28515625" style="34" customWidth="1"/>
    <col min="14347" max="14347" width="12.42578125" style="34" customWidth="1"/>
    <col min="14348" max="14348" width="19.7109375" style="34" customWidth="1"/>
    <col min="14349" max="14349" width="11.7109375" style="34" customWidth="1"/>
    <col min="14350" max="14350" width="11" style="34" customWidth="1"/>
    <col min="14351" max="14351" width="12.5703125" style="34" customWidth="1"/>
    <col min="14352" max="14352" width="16.140625" style="34" customWidth="1"/>
    <col min="14353" max="14354" width="9.140625" style="34"/>
    <col min="14355" max="14355" width="8.7109375" style="34" customWidth="1"/>
    <col min="14356" max="14357" width="10.7109375" style="34" customWidth="1"/>
    <col min="14358" max="14359" width="9.140625" style="34"/>
    <col min="14360" max="14361" width="10.140625" style="34" bestFit="1" customWidth="1"/>
    <col min="14362" max="14592" width="9.140625" style="34"/>
    <col min="14593" max="14593" width="11.7109375" style="34" customWidth="1"/>
    <col min="14594" max="14594" width="15.85546875" style="34" customWidth="1"/>
    <col min="14595" max="14595" width="12.42578125" style="34" customWidth="1"/>
    <col min="14596" max="14596" width="12.140625" style="34" customWidth="1"/>
    <col min="14597" max="14597" width="11.140625" style="34" customWidth="1"/>
    <col min="14598" max="14598" width="10.7109375" style="34" customWidth="1"/>
    <col min="14599" max="14599" width="12.5703125" style="34" customWidth="1"/>
    <col min="14600" max="14600" width="19.28515625" style="34" customWidth="1"/>
    <col min="14601" max="14601" width="18.7109375" style="34" customWidth="1"/>
    <col min="14602" max="14602" width="19.28515625" style="34" customWidth="1"/>
    <col min="14603" max="14603" width="12.42578125" style="34" customWidth="1"/>
    <col min="14604" max="14604" width="19.7109375" style="34" customWidth="1"/>
    <col min="14605" max="14605" width="11.7109375" style="34" customWidth="1"/>
    <col min="14606" max="14606" width="11" style="34" customWidth="1"/>
    <col min="14607" max="14607" width="12.5703125" style="34" customWidth="1"/>
    <col min="14608" max="14608" width="16.140625" style="34" customWidth="1"/>
    <col min="14609" max="14610" width="9.140625" style="34"/>
    <col min="14611" max="14611" width="8.7109375" style="34" customWidth="1"/>
    <col min="14612" max="14613" width="10.7109375" style="34" customWidth="1"/>
    <col min="14614" max="14615" width="9.140625" style="34"/>
    <col min="14616" max="14617" width="10.140625" style="34" bestFit="1" customWidth="1"/>
    <col min="14618" max="14848" width="9.140625" style="34"/>
    <col min="14849" max="14849" width="11.7109375" style="34" customWidth="1"/>
    <col min="14850" max="14850" width="15.85546875" style="34" customWidth="1"/>
    <col min="14851" max="14851" width="12.42578125" style="34" customWidth="1"/>
    <col min="14852" max="14852" width="12.140625" style="34" customWidth="1"/>
    <col min="14853" max="14853" width="11.140625" style="34" customWidth="1"/>
    <col min="14854" max="14854" width="10.7109375" style="34" customWidth="1"/>
    <col min="14855" max="14855" width="12.5703125" style="34" customWidth="1"/>
    <col min="14856" max="14856" width="19.28515625" style="34" customWidth="1"/>
    <col min="14857" max="14857" width="18.7109375" style="34" customWidth="1"/>
    <col min="14858" max="14858" width="19.28515625" style="34" customWidth="1"/>
    <col min="14859" max="14859" width="12.42578125" style="34" customWidth="1"/>
    <col min="14860" max="14860" width="19.7109375" style="34" customWidth="1"/>
    <col min="14861" max="14861" width="11.7109375" style="34" customWidth="1"/>
    <col min="14862" max="14862" width="11" style="34" customWidth="1"/>
    <col min="14863" max="14863" width="12.5703125" style="34" customWidth="1"/>
    <col min="14864" max="14864" width="16.140625" style="34" customWidth="1"/>
    <col min="14865" max="14866" width="9.140625" style="34"/>
    <col min="14867" max="14867" width="8.7109375" style="34" customWidth="1"/>
    <col min="14868" max="14869" width="10.7109375" style="34" customWidth="1"/>
    <col min="14870" max="14871" width="9.140625" style="34"/>
    <col min="14872" max="14873" width="10.140625" style="34" bestFit="1" customWidth="1"/>
    <col min="14874" max="15104" width="9.140625" style="34"/>
    <col min="15105" max="15105" width="11.7109375" style="34" customWidth="1"/>
    <col min="15106" max="15106" width="15.85546875" style="34" customWidth="1"/>
    <col min="15107" max="15107" width="12.42578125" style="34" customWidth="1"/>
    <col min="15108" max="15108" width="12.140625" style="34" customWidth="1"/>
    <col min="15109" max="15109" width="11.140625" style="34" customWidth="1"/>
    <col min="15110" max="15110" width="10.7109375" style="34" customWidth="1"/>
    <col min="15111" max="15111" width="12.5703125" style="34" customWidth="1"/>
    <col min="15112" max="15112" width="19.28515625" style="34" customWidth="1"/>
    <col min="15113" max="15113" width="18.7109375" style="34" customWidth="1"/>
    <col min="15114" max="15114" width="19.28515625" style="34" customWidth="1"/>
    <col min="15115" max="15115" width="12.42578125" style="34" customWidth="1"/>
    <col min="15116" max="15116" width="19.7109375" style="34" customWidth="1"/>
    <col min="15117" max="15117" width="11.7109375" style="34" customWidth="1"/>
    <col min="15118" max="15118" width="11" style="34" customWidth="1"/>
    <col min="15119" max="15119" width="12.5703125" style="34" customWidth="1"/>
    <col min="15120" max="15120" width="16.140625" style="34" customWidth="1"/>
    <col min="15121" max="15122" width="9.140625" style="34"/>
    <col min="15123" max="15123" width="8.7109375" style="34" customWidth="1"/>
    <col min="15124" max="15125" width="10.7109375" style="34" customWidth="1"/>
    <col min="15126" max="15127" width="9.140625" style="34"/>
    <col min="15128" max="15129" width="10.140625" style="34" bestFit="1" customWidth="1"/>
    <col min="15130" max="15360" width="9.140625" style="34"/>
    <col min="15361" max="15361" width="11.7109375" style="34" customWidth="1"/>
    <col min="15362" max="15362" width="15.85546875" style="34" customWidth="1"/>
    <col min="15363" max="15363" width="12.42578125" style="34" customWidth="1"/>
    <col min="15364" max="15364" width="12.140625" style="34" customWidth="1"/>
    <col min="15365" max="15365" width="11.140625" style="34" customWidth="1"/>
    <col min="15366" max="15366" width="10.7109375" style="34" customWidth="1"/>
    <col min="15367" max="15367" width="12.5703125" style="34" customWidth="1"/>
    <col min="15368" max="15368" width="19.28515625" style="34" customWidth="1"/>
    <col min="15369" max="15369" width="18.7109375" style="34" customWidth="1"/>
    <col min="15370" max="15370" width="19.28515625" style="34" customWidth="1"/>
    <col min="15371" max="15371" width="12.42578125" style="34" customWidth="1"/>
    <col min="15372" max="15372" width="19.7109375" style="34" customWidth="1"/>
    <col min="15373" max="15373" width="11.7109375" style="34" customWidth="1"/>
    <col min="15374" max="15374" width="11" style="34" customWidth="1"/>
    <col min="15375" max="15375" width="12.5703125" style="34" customWidth="1"/>
    <col min="15376" max="15376" width="16.140625" style="34" customWidth="1"/>
    <col min="15377" max="15378" width="9.140625" style="34"/>
    <col min="15379" max="15379" width="8.7109375" style="34" customWidth="1"/>
    <col min="15380" max="15381" width="10.7109375" style="34" customWidth="1"/>
    <col min="15382" max="15383" width="9.140625" style="34"/>
    <col min="15384" max="15385" width="10.140625" style="34" bestFit="1" customWidth="1"/>
    <col min="15386" max="15616" width="9.140625" style="34"/>
    <col min="15617" max="15617" width="11.7109375" style="34" customWidth="1"/>
    <col min="15618" max="15618" width="15.85546875" style="34" customWidth="1"/>
    <col min="15619" max="15619" width="12.42578125" style="34" customWidth="1"/>
    <col min="15620" max="15620" width="12.140625" style="34" customWidth="1"/>
    <col min="15621" max="15621" width="11.140625" style="34" customWidth="1"/>
    <col min="15622" max="15622" width="10.7109375" style="34" customWidth="1"/>
    <col min="15623" max="15623" width="12.5703125" style="34" customWidth="1"/>
    <col min="15624" max="15624" width="19.28515625" style="34" customWidth="1"/>
    <col min="15625" max="15625" width="18.7109375" style="34" customWidth="1"/>
    <col min="15626" max="15626" width="19.28515625" style="34" customWidth="1"/>
    <col min="15627" max="15627" width="12.42578125" style="34" customWidth="1"/>
    <col min="15628" max="15628" width="19.7109375" style="34" customWidth="1"/>
    <col min="15629" max="15629" width="11.7109375" style="34" customWidth="1"/>
    <col min="15630" max="15630" width="11" style="34" customWidth="1"/>
    <col min="15631" max="15631" width="12.5703125" style="34" customWidth="1"/>
    <col min="15632" max="15632" width="16.140625" style="34" customWidth="1"/>
    <col min="15633" max="15634" width="9.140625" style="34"/>
    <col min="15635" max="15635" width="8.7109375" style="34" customWidth="1"/>
    <col min="15636" max="15637" width="10.7109375" style="34" customWidth="1"/>
    <col min="15638" max="15639" width="9.140625" style="34"/>
    <col min="15640" max="15641" width="10.140625" style="34" bestFit="1" customWidth="1"/>
    <col min="15642" max="15872" width="9.140625" style="34"/>
    <col min="15873" max="15873" width="11.7109375" style="34" customWidth="1"/>
    <col min="15874" max="15874" width="15.85546875" style="34" customWidth="1"/>
    <col min="15875" max="15875" width="12.42578125" style="34" customWidth="1"/>
    <col min="15876" max="15876" width="12.140625" style="34" customWidth="1"/>
    <col min="15877" max="15877" width="11.140625" style="34" customWidth="1"/>
    <col min="15878" max="15878" width="10.7109375" style="34" customWidth="1"/>
    <col min="15879" max="15879" width="12.5703125" style="34" customWidth="1"/>
    <col min="15880" max="15880" width="19.28515625" style="34" customWidth="1"/>
    <col min="15881" max="15881" width="18.7109375" style="34" customWidth="1"/>
    <col min="15882" max="15882" width="19.28515625" style="34" customWidth="1"/>
    <col min="15883" max="15883" width="12.42578125" style="34" customWidth="1"/>
    <col min="15884" max="15884" width="19.7109375" style="34" customWidth="1"/>
    <col min="15885" max="15885" width="11.7109375" style="34" customWidth="1"/>
    <col min="15886" max="15886" width="11" style="34" customWidth="1"/>
    <col min="15887" max="15887" width="12.5703125" style="34" customWidth="1"/>
    <col min="15888" max="15888" width="16.140625" style="34" customWidth="1"/>
    <col min="15889" max="15890" width="9.140625" style="34"/>
    <col min="15891" max="15891" width="8.7109375" style="34" customWidth="1"/>
    <col min="15892" max="15893" width="10.7109375" style="34" customWidth="1"/>
    <col min="15894" max="15895" width="9.140625" style="34"/>
    <col min="15896" max="15897" width="10.140625" style="34" bestFit="1" customWidth="1"/>
    <col min="15898" max="16128" width="9.140625" style="34"/>
    <col min="16129" max="16129" width="11.7109375" style="34" customWidth="1"/>
    <col min="16130" max="16130" width="15.85546875" style="34" customWidth="1"/>
    <col min="16131" max="16131" width="12.42578125" style="34" customWidth="1"/>
    <col min="16132" max="16132" width="12.140625" style="34" customWidth="1"/>
    <col min="16133" max="16133" width="11.140625" style="34" customWidth="1"/>
    <col min="16134" max="16134" width="10.7109375" style="34" customWidth="1"/>
    <col min="16135" max="16135" width="12.5703125" style="34" customWidth="1"/>
    <col min="16136" max="16136" width="19.28515625" style="34" customWidth="1"/>
    <col min="16137" max="16137" width="18.7109375" style="34" customWidth="1"/>
    <col min="16138" max="16138" width="19.28515625" style="34" customWidth="1"/>
    <col min="16139" max="16139" width="12.42578125" style="34" customWidth="1"/>
    <col min="16140" max="16140" width="19.7109375" style="34" customWidth="1"/>
    <col min="16141" max="16141" width="11.7109375" style="34" customWidth="1"/>
    <col min="16142" max="16142" width="11" style="34" customWidth="1"/>
    <col min="16143" max="16143" width="12.5703125" style="34" customWidth="1"/>
    <col min="16144" max="16144" width="16.140625" style="34" customWidth="1"/>
    <col min="16145" max="16146" width="9.140625" style="34"/>
    <col min="16147" max="16147" width="8.7109375" style="34" customWidth="1"/>
    <col min="16148" max="16149" width="10.7109375" style="34" customWidth="1"/>
    <col min="16150" max="16151" width="9.140625" style="34"/>
    <col min="16152" max="16153" width="10.140625" style="34" bestFit="1" customWidth="1"/>
    <col min="16154" max="16384" width="9.140625" style="34"/>
  </cols>
  <sheetData>
    <row r="1" spans="1:23" ht="22.5">
      <c r="A1" s="26"/>
      <c r="B1" s="26"/>
      <c r="C1" s="26"/>
      <c r="D1" s="26"/>
      <c r="E1" s="26"/>
      <c r="F1" s="26"/>
      <c r="G1" s="26"/>
      <c r="H1" s="26"/>
      <c r="I1" s="26"/>
      <c r="J1" s="26"/>
      <c r="K1" s="26"/>
      <c r="L1" s="26"/>
      <c r="M1" s="26"/>
      <c r="N1" s="26"/>
      <c r="O1" s="26"/>
      <c r="P1" s="26"/>
      <c r="Q1" s="32" t="s">
        <v>0</v>
      </c>
      <c r="R1" s="32"/>
      <c r="S1" s="32"/>
      <c r="T1" s="33">
        <v>43101</v>
      </c>
      <c r="U1" s="33">
        <v>43118</v>
      </c>
      <c r="V1" s="53">
        <f>SUMIFS(Таблица17[Выдано топливо, литр],Таблица17[Дата],"&gt;="&amp;$T$1,Таблица17[Дата],"&lt;="&amp;$U$1)</f>
        <v>330</v>
      </c>
      <c r="W1" s="54">
        <f>IF(V1=0,0,(SUMIFS($N$6:$N$37,$A$6:$A$37,"&gt;="&amp;$T$1,$A$6:$A$37,"&lt;="&amp;$U$1))/(V1-500+G6))</f>
        <v>1.0985000000000003</v>
      </c>
    </row>
    <row r="2" spans="1:23" ht="22.5">
      <c r="A2" s="26"/>
      <c r="B2" s="26"/>
      <c r="C2" s="26"/>
      <c r="D2" s="26"/>
      <c r="E2" s="26"/>
      <c r="F2" s="26"/>
      <c r="G2" s="26"/>
      <c r="H2" s="26"/>
      <c r="I2" s="26"/>
      <c r="J2" s="26"/>
      <c r="K2" s="26"/>
      <c r="L2" s="26"/>
      <c r="M2" s="26"/>
      <c r="N2" s="26"/>
      <c r="O2" s="26"/>
      <c r="P2" s="26"/>
      <c r="Q2" s="32" t="s">
        <v>1</v>
      </c>
      <c r="R2" s="32"/>
      <c r="S2" s="32"/>
      <c r="T2" s="33">
        <f>U1+1</f>
        <v>43119</v>
      </c>
      <c r="U2" s="33">
        <v>43128</v>
      </c>
      <c r="V2" s="53">
        <f>SUMIFS(Таблица17[Выдано топливо, литр],Таблица17[Дата],"&gt;="&amp;$T$2,Таблица17[Дата],"&lt;="&amp;$U$2)</f>
        <v>300</v>
      </c>
      <c r="W2" s="54">
        <f>IF(V2=0,0,(SUMIFS($N$6:$N$37,$A$6:$A$37,"&gt;="&amp;$T$2,$A$6:$A$37,"&lt;="&amp;$U$2))/(V2-500+G6))</f>
        <v>2.1458600000000003</v>
      </c>
    </row>
    <row r="3" spans="1:23" ht="22.5">
      <c r="A3" s="1"/>
      <c r="B3" s="1"/>
      <c r="C3" s="1"/>
      <c r="D3" s="1"/>
      <c r="E3" s="1"/>
      <c r="F3" s="1"/>
      <c r="G3" s="1"/>
      <c r="H3" s="2"/>
      <c r="I3" s="3"/>
      <c r="K3" s="1"/>
      <c r="L3" s="1"/>
      <c r="M3" s="1"/>
      <c r="N3" s="1"/>
      <c r="O3" s="1"/>
      <c r="P3" s="1"/>
    </row>
    <row r="4" spans="1:23" ht="8.25" customHeight="1" thickBot="1"/>
    <row r="5" spans="1:23" ht="63.75" customHeight="1" thickBot="1">
      <c r="A5" s="4" t="s">
        <v>2</v>
      </c>
      <c r="B5" s="5" t="s">
        <v>3</v>
      </c>
      <c r="C5" s="6" t="s">
        <v>4</v>
      </c>
      <c r="D5" s="6" t="s">
        <v>5</v>
      </c>
      <c r="E5" s="6" t="s">
        <v>6</v>
      </c>
      <c r="F5" s="6" t="s">
        <v>7</v>
      </c>
      <c r="G5" s="6" t="s">
        <v>8</v>
      </c>
      <c r="H5" s="6" t="s">
        <v>9</v>
      </c>
      <c r="I5" s="7" t="s">
        <v>10</v>
      </c>
      <c r="J5" s="7" t="s">
        <v>11</v>
      </c>
      <c r="K5" s="7" t="s">
        <v>12</v>
      </c>
      <c r="L5" s="7" t="s">
        <v>13</v>
      </c>
      <c r="M5" s="7" t="s">
        <v>14</v>
      </c>
      <c r="N5" s="7" t="s">
        <v>15</v>
      </c>
      <c r="O5" s="7" t="s">
        <v>16</v>
      </c>
      <c r="P5" s="8" t="s">
        <v>17</v>
      </c>
    </row>
    <row r="6" spans="1:23">
      <c r="A6" s="35">
        <v>43101</v>
      </c>
      <c r="B6" s="36"/>
      <c r="C6" s="9">
        <v>209024</v>
      </c>
      <c r="D6" s="10">
        <v>209024</v>
      </c>
      <c r="E6" s="10">
        <v>0</v>
      </c>
      <c r="F6" s="10"/>
      <c r="G6" s="9">
        <v>500</v>
      </c>
      <c r="H6" s="9">
        <v>620</v>
      </c>
      <c r="I6" s="37">
        <v>620</v>
      </c>
      <c r="J6" s="10">
        <v>0</v>
      </c>
      <c r="K6" s="10"/>
      <c r="L6" s="11">
        <v>0</v>
      </c>
      <c r="M6" s="12">
        <v>500</v>
      </c>
      <c r="N6" s="11">
        <v>0</v>
      </c>
      <c r="O6" s="10">
        <f>ROUND(N6/VLOOKUP(Таблица17[[#This Row],[Дата]],T$1:W$2,4),0)</f>
        <v>0</v>
      </c>
      <c r="P6" s="13">
        <v>0</v>
      </c>
    </row>
    <row r="7" spans="1:23">
      <c r="A7" s="38">
        <v>43102</v>
      </c>
      <c r="B7" s="39"/>
      <c r="C7" s="14">
        <v>209024</v>
      </c>
      <c r="D7" s="14">
        <v>209024</v>
      </c>
      <c r="E7" s="14">
        <v>0</v>
      </c>
      <c r="F7" s="14"/>
      <c r="G7" s="14">
        <v>500</v>
      </c>
      <c r="H7" s="14">
        <v>620</v>
      </c>
      <c r="I7" s="14">
        <v>620</v>
      </c>
      <c r="J7" s="14">
        <v>0</v>
      </c>
      <c r="K7" s="14"/>
      <c r="L7" s="15">
        <v>0</v>
      </c>
      <c r="M7" s="16">
        <v>500</v>
      </c>
      <c r="N7" s="15">
        <v>0</v>
      </c>
      <c r="O7" s="14">
        <f>ROUND(N7/VLOOKUP(Таблица17[[#This Row],[Дата]],T$1:W$2,4),0)</f>
        <v>0</v>
      </c>
      <c r="P7" s="17">
        <v>0</v>
      </c>
    </row>
    <row r="8" spans="1:23">
      <c r="A8" s="38">
        <v>43103</v>
      </c>
      <c r="B8" s="39"/>
      <c r="C8" s="14">
        <v>209024</v>
      </c>
      <c r="D8" s="14">
        <v>209024</v>
      </c>
      <c r="E8" s="14">
        <v>0</v>
      </c>
      <c r="F8" s="14"/>
      <c r="G8" s="14">
        <v>500</v>
      </c>
      <c r="H8" s="14">
        <v>620</v>
      </c>
      <c r="I8" s="14">
        <v>620</v>
      </c>
      <c r="J8" s="14">
        <v>0</v>
      </c>
      <c r="K8" s="14"/>
      <c r="L8" s="15">
        <v>0</v>
      </c>
      <c r="M8" s="16">
        <v>500</v>
      </c>
      <c r="N8" s="15">
        <v>0</v>
      </c>
      <c r="O8" s="14">
        <f>ROUND(N8/VLOOKUP(Таблица17[[#This Row],[Дата]],T$1:W$2,4),0)</f>
        <v>0</v>
      </c>
      <c r="P8" s="17">
        <v>0</v>
      </c>
    </row>
    <row r="9" spans="1:23">
      <c r="A9" s="38">
        <v>43104</v>
      </c>
      <c r="B9" s="39"/>
      <c r="C9" s="14">
        <v>209024</v>
      </c>
      <c r="D9" s="14">
        <v>209024</v>
      </c>
      <c r="E9" s="14">
        <v>0</v>
      </c>
      <c r="F9" s="14"/>
      <c r="G9" s="14">
        <v>500</v>
      </c>
      <c r="H9" s="14">
        <v>620</v>
      </c>
      <c r="I9" s="14">
        <v>620</v>
      </c>
      <c r="J9" s="14">
        <v>0</v>
      </c>
      <c r="K9" s="14"/>
      <c r="L9" s="15">
        <v>0</v>
      </c>
      <c r="M9" s="16">
        <v>500</v>
      </c>
      <c r="N9" s="15">
        <v>0</v>
      </c>
      <c r="O9" s="14">
        <f>ROUND(N9/VLOOKUP(Таблица17[[#This Row],[Дата]],T$1:W$2,4),0)</f>
        <v>0</v>
      </c>
      <c r="P9" s="17">
        <v>0</v>
      </c>
    </row>
    <row r="10" spans="1:23">
      <c r="A10" s="38">
        <v>43105</v>
      </c>
      <c r="B10" s="39"/>
      <c r="C10" s="14">
        <v>209024</v>
      </c>
      <c r="D10" s="14">
        <v>209024</v>
      </c>
      <c r="E10" s="14">
        <v>0</v>
      </c>
      <c r="F10" s="14"/>
      <c r="G10" s="14">
        <v>500</v>
      </c>
      <c r="H10" s="14">
        <v>620</v>
      </c>
      <c r="I10" s="14">
        <v>620</v>
      </c>
      <c r="J10" s="14">
        <v>0</v>
      </c>
      <c r="K10" s="14"/>
      <c r="L10" s="15">
        <v>0</v>
      </c>
      <c r="M10" s="16">
        <v>500</v>
      </c>
      <c r="N10" s="15">
        <v>0</v>
      </c>
      <c r="O10" s="14">
        <f>ROUND(N10/VLOOKUP(Таблица17[[#This Row],[Дата]],T$1:W$2,4),0)</f>
        <v>0</v>
      </c>
      <c r="P10" s="17">
        <v>0</v>
      </c>
    </row>
    <row r="11" spans="1:23">
      <c r="A11" s="38">
        <v>43106</v>
      </c>
      <c r="B11" s="39"/>
      <c r="C11" s="14">
        <v>209024</v>
      </c>
      <c r="D11" s="14">
        <v>209024</v>
      </c>
      <c r="E11" s="14">
        <v>0</v>
      </c>
      <c r="F11" s="14"/>
      <c r="G11" s="14">
        <v>500</v>
      </c>
      <c r="H11" s="14">
        <v>620</v>
      </c>
      <c r="I11" s="14">
        <v>620</v>
      </c>
      <c r="J11" s="14">
        <v>0</v>
      </c>
      <c r="K11" s="14"/>
      <c r="L11" s="15">
        <v>0</v>
      </c>
      <c r="M11" s="16">
        <v>500</v>
      </c>
      <c r="N11" s="15">
        <v>0</v>
      </c>
      <c r="O11" s="14">
        <f>ROUND(N11/VLOOKUP(Таблица17[[#This Row],[Дата]],T$1:W$2,4),0)</f>
        <v>0</v>
      </c>
      <c r="P11" s="17">
        <v>0</v>
      </c>
    </row>
    <row r="12" spans="1:23">
      <c r="A12" s="38">
        <v>43107</v>
      </c>
      <c r="B12" s="39"/>
      <c r="C12" s="14">
        <v>209024</v>
      </c>
      <c r="D12" s="14">
        <v>209024</v>
      </c>
      <c r="E12" s="14">
        <v>0</v>
      </c>
      <c r="F12" s="14"/>
      <c r="G12" s="14">
        <v>500</v>
      </c>
      <c r="H12" s="14">
        <v>620</v>
      </c>
      <c r="I12" s="14">
        <v>620</v>
      </c>
      <c r="J12" s="14">
        <v>0</v>
      </c>
      <c r="K12" s="14"/>
      <c r="L12" s="15">
        <v>0</v>
      </c>
      <c r="M12" s="16">
        <v>500</v>
      </c>
      <c r="N12" s="15">
        <v>0</v>
      </c>
      <c r="O12" s="14">
        <f>ROUND(N12/VLOOKUP(Таблица17[[#This Row],[Дата]],T$1:W$2,4),0)</f>
        <v>0</v>
      </c>
      <c r="P12" s="17">
        <v>0</v>
      </c>
    </row>
    <row r="13" spans="1:23">
      <c r="A13" s="38">
        <v>43108</v>
      </c>
      <c r="B13" s="39"/>
      <c r="C13" s="14">
        <v>209024</v>
      </c>
      <c r="D13" s="14">
        <v>209024</v>
      </c>
      <c r="E13" s="14">
        <v>0</v>
      </c>
      <c r="F13" s="14"/>
      <c r="G13" s="14">
        <v>500</v>
      </c>
      <c r="H13" s="14">
        <v>620</v>
      </c>
      <c r="I13" s="14">
        <v>620</v>
      </c>
      <c r="J13" s="14">
        <v>0</v>
      </c>
      <c r="K13" s="14"/>
      <c r="L13" s="15">
        <v>0</v>
      </c>
      <c r="M13" s="16">
        <v>500</v>
      </c>
      <c r="N13" s="15">
        <v>0</v>
      </c>
      <c r="O13" s="14">
        <f>ROUND(N13/VLOOKUP(Таблица17[[#This Row],[Дата]],T$1:W$2,4),0)</f>
        <v>0</v>
      </c>
      <c r="P13" s="17">
        <v>0</v>
      </c>
    </row>
    <row r="14" spans="1:23">
      <c r="A14" s="38">
        <v>43109</v>
      </c>
      <c r="B14" s="40"/>
      <c r="C14" s="14">
        <v>209024</v>
      </c>
      <c r="D14" s="14">
        <v>209024</v>
      </c>
      <c r="E14" s="14">
        <v>0</v>
      </c>
      <c r="F14" s="14"/>
      <c r="G14" s="14">
        <v>500</v>
      </c>
      <c r="H14" s="14">
        <v>620</v>
      </c>
      <c r="I14" s="14">
        <v>620</v>
      </c>
      <c r="J14" s="14">
        <v>0</v>
      </c>
      <c r="K14" s="14">
        <v>0</v>
      </c>
      <c r="L14" s="15">
        <v>0</v>
      </c>
      <c r="M14" s="16">
        <v>500</v>
      </c>
      <c r="N14" s="15">
        <v>0</v>
      </c>
      <c r="O14" s="14">
        <f>ROUND(N14/VLOOKUP(Таблица17[[#This Row],[Дата]],T$1:W$2,4),0)</f>
        <v>0</v>
      </c>
      <c r="P14" s="17">
        <v>0</v>
      </c>
    </row>
    <row r="15" spans="1:23">
      <c r="A15" s="38">
        <v>43110</v>
      </c>
      <c r="B15" s="40" t="s">
        <v>18</v>
      </c>
      <c r="C15" s="14">
        <v>209024</v>
      </c>
      <c r="D15" s="14">
        <v>209059</v>
      </c>
      <c r="E15" s="14">
        <v>35</v>
      </c>
      <c r="F15" s="14"/>
      <c r="G15" s="14">
        <v>500</v>
      </c>
      <c r="H15" s="14">
        <v>620</v>
      </c>
      <c r="I15" s="14">
        <v>620</v>
      </c>
      <c r="J15" s="14">
        <v>0</v>
      </c>
      <c r="K15" s="14">
        <v>1</v>
      </c>
      <c r="L15" s="15">
        <v>0</v>
      </c>
      <c r="M15" s="16">
        <v>484</v>
      </c>
      <c r="N15" s="15">
        <v>18.041</v>
      </c>
      <c r="O15" s="14">
        <f>ROUND(N15/VLOOKUP(Таблица17[[#This Row],[Дата]],T$1:W$2,4),0)</f>
        <v>16</v>
      </c>
      <c r="P15" s="17">
        <v>-2.0410000000000004</v>
      </c>
    </row>
    <row r="16" spans="1:23">
      <c r="A16" s="38">
        <v>43111</v>
      </c>
      <c r="B16" s="40" t="s">
        <v>18</v>
      </c>
      <c r="C16" s="14">
        <v>209059</v>
      </c>
      <c r="D16" s="14">
        <v>209084</v>
      </c>
      <c r="E16" s="14">
        <v>25</v>
      </c>
      <c r="F16" s="14"/>
      <c r="G16" s="14">
        <v>484</v>
      </c>
      <c r="H16" s="14">
        <v>620</v>
      </c>
      <c r="I16" s="14">
        <v>622</v>
      </c>
      <c r="J16" s="14">
        <v>2</v>
      </c>
      <c r="K16" s="14">
        <v>1</v>
      </c>
      <c r="L16" s="15">
        <v>12.100000000000001</v>
      </c>
      <c r="M16" s="16">
        <v>461</v>
      </c>
      <c r="N16" s="15">
        <v>24.986999999999998</v>
      </c>
      <c r="O16" s="14">
        <f>ROUND(N16/VLOOKUP(Таблица17[[#This Row],[Дата]],T$1:W$2,4),0)</f>
        <v>23</v>
      </c>
      <c r="P16" s="17">
        <v>-1.9869999999999983</v>
      </c>
    </row>
    <row r="17" spans="1:16">
      <c r="A17" s="38">
        <v>43112</v>
      </c>
      <c r="B17" s="40" t="s">
        <v>18</v>
      </c>
      <c r="C17" s="14">
        <v>209084</v>
      </c>
      <c r="D17" s="14">
        <v>209111</v>
      </c>
      <c r="E17" s="14">
        <v>27</v>
      </c>
      <c r="F17" s="14"/>
      <c r="G17" s="14">
        <v>461</v>
      </c>
      <c r="H17" s="14">
        <v>622</v>
      </c>
      <c r="I17" s="14">
        <v>624</v>
      </c>
      <c r="J17" s="14">
        <v>2</v>
      </c>
      <c r="K17" s="14">
        <v>1</v>
      </c>
      <c r="L17" s="15">
        <v>12.100000000000001</v>
      </c>
      <c r="M17" s="16">
        <v>437</v>
      </c>
      <c r="N17" s="15">
        <v>26.016999999999999</v>
      </c>
      <c r="O17" s="14">
        <f>ROUND(N17/VLOOKUP(Таблица17[[#This Row],[Дата]],T$1:W$2,4),0)</f>
        <v>24</v>
      </c>
      <c r="P17" s="17">
        <v>-2.0169999999999995</v>
      </c>
    </row>
    <row r="18" spans="1:16">
      <c r="A18" s="38">
        <v>43113</v>
      </c>
      <c r="B18" s="40" t="s">
        <v>18</v>
      </c>
      <c r="C18" s="14">
        <v>209111</v>
      </c>
      <c r="D18" s="14">
        <v>209168</v>
      </c>
      <c r="E18" s="14">
        <v>57</v>
      </c>
      <c r="F18" s="14"/>
      <c r="G18" s="14">
        <v>437</v>
      </c>
      <c r="H18" s="14">
        <v>624</v>
      </c>
      <c r="I18" s="14">
        <v>626</v>
      </c>
      <c r="J18" s="14">
        <v>2</v>
      </c>
      <c r="K18" s="14">
        <v>1</v>
      </c>
      <c r="L18" s="15">
        <v>12.100000000000001</v>
      </c>
      <c r="M18" s="16">
        <v>399</v>
      </c>
      <c r="N18" s="15">
        <v>41.481000000000002</v>
      </c>
      <c r="O18" s="14">
        <f>ROUND(N18/VLOOKUP(Таблица17[[#This Row],[Дата]],T$1:W$2,4),0)</f>
        <v>38</v>
      </c>
      <c r="P18" s="17">
        <v>-3.4810000000000016</v>
      </c>
    </row>
    <row r="19" spans="1:16">
      <c r="A19" s="38">
        <v>43114</v>
      </c>
      <c r="B19" s="40" t="s">
        <v>18</v>
      </c>
      <c r="C19" s="14">
        <v>209168</v>
      </c>
      <c r="D19" s="14">
        <v>209208</v>
      </c>
      <c r="E19" s="14">
        <v>40</v>
      </c>
      <c r="F19" s="14"/>
      <c r="G19" s="14">
        <v>399</v>
      </c>
      <c r="H19" s="14">
        <v>626</v>
      </c>
      <c r="I19" s="14">
        <v>628</v>
      </c>
      <c r="J19" s="14">
        <v>2</v>
      </c>
      <c r="K19" s="14">
        <v>1</v>
      </c>
      <c r="L19" s="15">
        <v>12.100000000000001</v>
      </c>
      <c r="M19" s="16">
        <v>369</v>
      </c>
      <c r="N19" s="15">
        <v>32.718000000000004</v>
      </c>
      <c r="O19" s="14">
        <f>ROUND(N19/VLOOKUP(Таблица17[[#This Row],[Дата]],T$1:W$2,4),0)</f>
        <v>30</v>
      </c>
      <c r="P19" s="17">
        <v>-2.7180000000000035</v>
      </c>
    </row>
    <row r="20" spans="1:16">
      <c r="A20" s="38">
        <v>43115</v>
      </c>
      <c r="B20" s="40" t="s">
        <v>18</v>
      </c>
      <c r="C20" s="14">
        <v>209208</v>
      </c>
      <c r="D20" s="14">
        <v>209221</v>
      </c>
      <c r="E20" s="14">
        <v>13</v>
      </c>
      <c r="F20" s="14"/>
      <c r="G20" s="14">
        <v>369</v>
      </c>
      <c r="H20" s="14">
        <v>628</v>
      </c>
      <c r="I20" s="14">
        <v>630</v>
      </c>
      <c r="J20" s="14">
        <v>2</v>
      </c>
      <c r="K20" s="14">
        <v>1</v>
      </c>
      <c r="L20" s="15">
        <v>12.100000000000001</v>
      </c>
      <c r="M20" s="16">
        <v>352</v>
      </c>
      <c r="N20" s="15">
        <v>18.800999999999998</v>
      </c>
      <c r="O20" s="14">
        <f>ROUND(N20/VLOOKUP(Таблица17[[#This Row],[Дата]],T$1:W$2,4),0)</f>
        <v>17</v>
      </c>
      <c r="P20" s="17">
        <v>-1.8009999999999984</v>
      </c>
    </row>
    <row r="21" spans="1:16">
      <c r="A21" s="38">
        <v>43116</v>
      </c>
      <c r="B21" s="41" t="s">
        <v>18</v>
      </c>
      <c r="C21" s="14">
        <v>209221</v>
      </c>
      <c r="D21" s="14">
        <v>209236</v>
      </c>
      <c r="E21" s="14">
        <v>15</v>
      </c>
      <c r="F21" s="14"/>
      <c r="G21" s="14">
        <v>352</v>
      </c>
      <c r="H21" s="14">
        <v>630</v>
      </c>
      <c r="I21" s="14">
        <v>633</v>
      </c>
      <c r="J21" s="14">
        <v>3</v>
      </c>
      <c r="K21" s="14">
        <v>2</v>
      </c>
      <c r="L21" s="15">
        <v>18.150000000000002</v>
      </c>
      <c r="M21" s="16">
        <v>328</v>
      </c>
      <c r="N21" s="15">
        <v>25.882000000000001</v>
      </c>
      <c r="O21" s="14">
        <f>ROUND(N21/VLOOKUP(Таблица17[[#This Row],[Дата]],T$1:W$2,4),0)</f>
        <v>24</v>
      </c>
      <c r="P21" s="17">
        <v>-1.8820000000000014</v>
      </c>
    </row>
    <row r="22" spans="1:16">
      <c r="A22" s="38">
        <v>43117</v>
      </c>
      <c r="B22" s="41" t="s">
        <v>18</v>
      </c>
      <c r="C22" s="14">
        <v>209236</v>
      </c>
      <c r="D22" s="14">
        <v>209489</v>
      </c>
      <c r="E22" s="14">
        <v>253</v>
      </c>
      <c r="F22" s="14"/>
      <c r="G22" s="14">
        <v>328</v>
      </c>
      <c r="H22" s="14">
        <v>633</v>
      </c>
      <c r="I22" s="14">
        <v>636</v>
      </c>
      <c r="J22" s="14">
        <v>3</v>
      </c>
      <c r="K22" s="14">
        <v>3</v>
      </c>
      <c r="L22" s="15">
        <v>18.150000000000002</v>
      </c>
      <c r="M22" s="16">
        <v>193</v>
      </c>
      <c r="N22" s="15">
        <v>148.56100000000001</v>
      </c>
      <c r="O22" s="14">
        <f>ROUND(N22/VLOOKUP(Таблица17[[#This Row],[Дата]],T$1:W$2,4),0)</f>
        <v>135</v>
      </c>
      <c r="P22" s="17">
        <v>-13.561000000000007</v>
      </c>
    </row>
    <row r="23" spans="1:16">
      <c r="A23" s="38">
        <v>43118</v>
      </c>
      <c r="B23" s="41" t="s">
        <v>18</v>
      </c>
      <c r="C23" s="14">
        <v>209489</v>
      </c>
      <c r="D23" s="14">
        <v>209516</v>
      </c>
      <c r="E23" s="14">
        <v>27</v>
      </c>
      <c r="F23" s="14">
        <v>330</v>
      </c>
      <c r="G23" s="14">
        <v>193</v>
      </c>
      <c r="H23" s="14">
        <v>636</v>
      </c>
      <c r="I23" s="14">
        <v>638</v>
      </c>
      <c r="J23" s="14">
        <v>2</v>
      </c>
      <c r="K23" s="14">
        <v>1</v>
      </c>
      <c r="L23" s="15">
        <v>12.100000000000001</v>
      </c>
      <c r="M23" s="16">
        <v>499</v>
      </c>
      <c r="N23" s="15">
        <v>26.016999999999999</v>
      </c>
      <c r="O23" s="14">
        <f>ROUND(N23/VLOOKUP(Таблица17[[#This Row],[Дата]],T$1:W$2,4),0)</f>
        <v>24</v>
      </c>
      <c r="P23" s="17">
        <v>-2.0169999999999995</v>
      </c>
    </row>
    <row r="24" spans="1:16">
      <c r="A24" s="38">
        <v>43119</v>
      </c>
      <c r="B24" s="42" t="s">
        <v>18</v>
      </c>
      <c r="C24" s="14">
        <v>209516</v>
      </c>
      <c r="D24" s="14">
        <v>209618</v>
      </c>
      <c r="E24" s="14">
        <v>102</v>
      </c>
      <c r="F24" s="14"/>
      <c r="G24" s="14">
        <v>499</v>
      </c>
      <c r="H24" s="14">
        <v>638</v>
      </c>
      <c r="I24" s="14">
        <v>640</v>
      </c>
      <c r="J24" s="14">
        <v>2</v>
      </c>
      <c r="K24" s="14">
        <v>1</v>
      </c>
      <c r="L24" s="15">
        <v>12.100000000000001</v>
      </c>
      <c r="M24" s="16">
        <v>440</v>
      </c>
      <c r="N24" s="15">
        <v>64.677000000000007</v>
      </c>
      <c r="O24" s="14">
        <f>ROUND(N24/VLOOKUP(Таблица17[[#This Row],[Дата]],T$1:W$2,4),0)</f>
        <v>30</v>
      </c>
      <c r="P24" s="17">
        <v>-5.6770000000000067</v>
      </c>
    </row>
    <row r="25" spans="1:16">
      <c r="A25" s="38">
        <v>43120</v>
      </c>
      <c r="B25" s="41"/>
      <c r="C25" s="14">
        <v>209618</v>
      </c>
      <c r="D25" s="14">
        <v>209618</v>
      </c>
      <c r="E25" s="14">
        <v>0</v>
      </c>
      <c r="F25" s="14"/>
      <c r="G25" s="14">
        <v>440</v>
      </c>
      <c r="H25" s="14">
        <v>640</v>
      </c>
      <c r="I25" s="14">
        <v>640</v>
      </c>
      <c r="J25" s="14">
        <v>0</v>
      </c>
      <c r="K25" s="14">
        <v>0</v>
      </c>
      <c r="L25" s="15">
        <v>0</v>
      </c>
      <c r="M25" s="16">
        <v>440</v>
      </c>
      <c r="N25" s="15">
        <v>0</v>
      </c>
      <c r="O25" s="14">
        <f>ROUND(N25/VLOOKUP(Таблица17[[#This Row],[Дата]],T$1:W$2,4),0)</f>
        <v>0</v>
      </c>
      <c r="P25" s="17">
        <v>0</v>
      </c>
    </row>
    <row r="26" spans="1:16">
      <c r="A26" s="38">
        <v>43121</v>
      </c>
      <c r="B26" s="41" t="s">
        <v>18</v>
      </c>
      <c r="C26" s="14">
        <v>209618</v>
      </c>
      <c r="D26" s="14">
        <v>209646</v>
      </c>
      <c r="E26" s="14">
        <v>28</v>
      </c>
      <c r="F26" s="14"/>
      <c r="G26" s="14">
        <v>440</v>
      </c>
      <c r="H26" s="14">
        <v>640</v>
      </c>
      <c r="I26" s="14">
        <v>643</v>
      </c>
      <c r="J26" s="14">
        <v>3</v>
      </c>
      <c r="K26" s="14">
        <v>2</v>
      </c>
      <c r="L26" s="15">
        <v>18.150000000000002</v>
      </c>
      <c r="M26" s="16">
        <v>410</v>
      </c>
      <c r="N26" s="15">
        <v>32.582999999999998</v>
      </c>
      <c r="O26" s="14">
        <f>ROUND(N26/VLOOKUP(Таблица17[[#This Row],[Дата]],T$1:W$2,4),0)</f>
        <v>15</v>
      </c>
      <c r="P26" s="17">
        <v>-2.5829999999999984</v>
      </c>
    </row>
    <row r="27" spans="1:16">
      <c r="A27" s="38">
        <v>43122</v>
      </c>
      <c r="B27" s="41" t="s">
        <v>18</v>
      </c>
      <c r="C27" s="14">
        <v>209646</v>
      </c>
      <c r="D27" s="14">
        <v>209695</v>
      </c>
      <c r="E27" s="14">
        <v>49</v>
      </c>
      <c r="F27" s="14"/>
      <c r="G27" s="14">
        <v>410</v>
      </c>
      <c r="H27" s="14">
        <v>643</v>
      </c>
      <c r="I27" s="14">
        <v>645</v>
      </c>
      <c r="J27" s="14">
        <v>2</v>
      </c>
      <c r="K27" s="14">
        <v>1</v>
      </c>
      <c r="L27" s="15">
        <v>12.100000000000001</v>
      </c>
      <c r="M27" s="16">
        <v>376</v>
      </c>
      <c r="N27" s="15">
        <v>37.357999999999997</v>
      </c>
      <c r="O27" s="14">
        <f>ROUND(N27/VLOOKUP(Таблица17[[#This Row],[Дата]],T$1:W$2,4),0)</f>
        <v>17</v>
      </c>
      <c r="P27" s="17">
        <v>-3.357999999999997</v>
      </c>
    </row>
    <row r="28" spans="1:16">
      <c r="A28" s="38">
        <v>43123</v>
      </c>
      <c r="B28" s="41" t="s">
        <v>18</v>
      </c>
      <c r="C28" s="14">
        <v>209695</v>
      </c>
      <c r="D28" s="14">
        <v>209719</v>
      </c>
      <c r="E28" s="14">
        <v>24</v>
      </c>
      <c r="F28" s="14"/>
      <c r="G28" s="14">
        <v>376</v>
      </c>
      <c r="H28" s="14">
        <v>645</v>
      </c>
      <c r="I28" s="14">
        <v>647</v>
      </c>
      <c r="J28" s="14">
        <v>2</v>
      </c>
      <c r="K28" s="14">
        <v>1</v>
      </c>
      <c r="L28" s="15">
        <v>12.100000000000001</v>
      </c>
      <c r="M28" s="16">
        <v>354</v>
      </c>
      <c r="N28" s="15">
        <v>24.471</v>
      </c>
      <c r="O28" s="14">
        <f>ROUND(N28/VLOOKUP(Таблица17[[#This Row],[Дата]],T$1:W$2,4),0)</f>
        <v>11</v>
      </c>
      <c r="P28" s="17">
        <v>-2.4710000000000001</v>
      </c>
    </row>
    <row r="29" spans="1:16">
      <c r="A29" s="38">
        <v>43124</v>
      </c>
      <c r="B29" s="41" t="s">
        <v>18</v>
      </c>
      <c r="C29" s="14">
        <v>209719</v>
      </c>
      <c r="D29" s="14">
        <v>210061</v>
      </c>
      <c r="E29" s="14">
        <v>342</v>
      </c>
      <c r="F29" s="14"/>
      <c r="G29" s="14">
        <v>354</v>
      </c>
      <c r="H29" s="14">
        <v>647</v>
      </c>
      <c r="I29" s="14">
        <v>651</v>
      </c>
      <c r="J29" s="14">
        <v>4</v>
      </c>
      <c r="K29" s="14">
        <v>2</v>
      </c>
      <c r="L29" s="15">
        <v>24.200000000000003</v>
      </c>
      <c r="M29" s="16">
        <v>171</v>
      </c>
      <c r="N29" s="15">
        <v>200.48699999999999</v>
      </c>
      <c r="O29" s="14">
        <f>ROUND(N29/VLOOKUP(Таблица17[[#This Row],[Дата]],T$1:W$2,4),0)</f>
        <v>93</v>
      </c>
      <c r="P29" s="17">
        <v>-17.486999999999995</v>
      </c>
    </row>
    <row r="30" spans="1:16">
      <c r="A30" s="38">
        <v>43125</v>
      </c>
      <c r="B30" s="41" t="s">
        <v>18</v>
      </c>
      <c r="C30" s="14">
        <v>210061</v>
      </c>
      <c r="D30" s="14">
        <v>210300</v>
      </c>
      <c r="E30" s="14">
        <v>239</v>
      </c>
      <c r="F30" s="14">
        <v>300</v>
      </c>
      <c r="G30" s="14">
        <v>171</v>
      </c>
      <c r="H30" s="14">
        <v>651</v>
      </c>
      <c r="I30" s="14">
        <v>656</v>
      </c>
      <c r="J30" s="14">
        <v>5</v>
      </c>
      <c r="K30" s="14">
        <v>3</v>
      </c>
      <c r="L30" s="15">
        <v>30.250000000000004</v>
      </c>
      <c r="M30" s="16">
        <v>331</v>
      </c>
      <c r="N30" s="15">
        <v>153.44499999999999</v>
      </c>
      <c r="O30" s="14">
        <f>ROUND(N30/VLOOKUP(Таблица17[[#This Row],[Дата]],T$1:W$2,4),0)</f>
        <v>72</v>
      </c>
      <c r="P30" s="17">
        <v>-13.444999999999993</v>
      </c>
    </row>
    <row r="31" spans="1:16">
      <c r="A31" s="38">
        <v>43126</v>
      </c>
      <c r="B31" s="41" t="s">
        <v>18</v>
      </c>
      <c r="C31" s="14">
        <v>210300</v>
      </c>
      <c r="D31" s="14">
        <v>210327</v>
      </c>
      <c r="E31" s="14">
        <v>27</v>
      </c>
      <c r="F31" s="14"/>
      <c r="G31" s="14">
        <v>331</v>
      </c>
      <c r="H31" s="14">
        <v>656</v>
      </c>
      <c r="I31" s="14">
        <v>658</v>
      </c>
      <c r="J31" s="14">
        <v>2</v>
      </c>
      <c r="K31" s="14">
        <v>1</v>
      </c>
      <c r="L31" s="15">
        <v>12.100000000000001</v>
      </c>
      <c r="M31" s="16">
        <v>307</v>
      </c>
      <c r="N31" s="15">
        <v>26.016999999999999</v>
      </c>
      <c r="O31" s="14">
        <f>ROUND(N31/VLOOKUP(Таблица17[[#This Row],[Дата]],T$1:W$2,4),0)</f>
        <v>12</v>
      </c>
      <c r="P31" s="17">
        <v>-2.0169999999999995</v>
      </c>
    </row>
    <row r="32" spans="1:16">
      <c r="A32" s="38">
        <v>43127</v>
      </c>
      <c r="B32" s="41" t="s">
        <v>18</v>
      </c>
      <c r="C32" s="14">
        <v>210327</v>
      </c>
      <c r="D32" s="14">
        <v>210354</v>
      </c>
      <c r="E32" s="14">
        <v>27</v>
      </c>
      <c r="F32" s="14"/>
      <c r="G32" s="14">
        <v>307</v>
      </c>
      <c r="H32" s="14">
        <v>658</v>
      </c>
      <c r="I32" s="14">
        <v>660</v>
      </c>
      <c r="J32" s="14">
        <v>2</v>
      </c>
      <c r="K32" s="14">
        <v>1</v>
      </c>
      <c r="L32" s="15">
        <v>12.100000000000001</v>
      </c>
      <c r="M32" s="16">
        <v>283</v>
      </c>
      <c r="N32" s="15">
        <v>26.016999999999999</v>
      </c>
      <c r="O32" s="14">
        <f>ROUND(N32/VLOOKUP(Таблица17[[#This Row],[Дата]],T$1:W$2,4),0)</f>
        <v>12</v>
      </c>
      <c r="P32" s="17">
        <v>-2.0169999999999995</v>
      </c>
    </row>
    <row r="33" spans="1:17">
      <c r="A33" s="38">
        <v>43128</v>
      </c>
      <c r="B33" s="41" t="s">
        <v>18</v>
      </c>
      <c r="C33" s="14">
        <v>210354</v>
      </c>
      <c r="D33" s="14">
        <v>210448</v>
      </c>
      <c r="E33" s="14">
        <v>94</v>
      </c>
      <c r="F33" s="14"/>
      <c r="G33" s="14">
        <v>283</v>
      </c>
      <c r="H33" s="14">
        <v>660</v>
      </c>
      <c r="I33" s="14">
        <v>665</v>
      </c>
      <c r="J33" s="14">
        <v>5</v>
      </c>
      <c r="K33" s="14">
        <v>3</v>
      </c>
      <c r="L33" s="15">
        <v>30.250000000000004</v>
      </c>
      <c r="M33" s="16">
        <v>211</v>
      </c>
      <c r="N33" s="15">
        <v>78.703000000000003</v>
      </c>
      <c r="O33" s="14">
        <f>ROUND(N33/VLOOKUP(Таблица17[[#This Row],[Дата]],T$1:W$2,4),0)</f>
        <v>37</v>
      </c>
      <c r="P33" s="17">
        <v>-6.703000000000003</v>
      </c>
    </row>
    <row r="34" spans="1:17">
      <c r="A34" s="38">
        <v>43129</v>
      </c>
      <c r="B34" s="41" t="s">
        <v>18</v>
      </c>
      <c r="C34" s="14">
        <v>210448</v>
      </c>
      <c r="D34" s="14">
        <v>210582</v>
      </c>
      <c r="E34" s="14">
        <v>134</v>
      </c>
      <c r="F34" s="14">
        <v>202</v>
      </c>
      <c r="G34" s="14">
        <v>211</v>
      </c>
      <c r="H34" s="14">
        <v>665</v>
      </c>
      <c r="I34" s="14">
        <v>667</v>
      </c>
      <c r="J34" s="14">
        <v>2</v>
      </c>
      <c r="K34" s="14">
        <v>3</v>
      </c>
      <c r="L34" s="15">
        <v>12.100000000000001</v>
      </c>
      <c r="M34" s="16">
        <v>339</v>
      </c>
      <c r="N34" s="15">
        <v>81.171999999999997</v>
      </c>
      <c r="O34" s="14">
        <f>ROUND(N34/VLOOKUP(Таблица17[[#This Row],[Дата]],T$1:W$2,4),0)</f>
        <v>38</v>
      </c>
      <c r="P34" s="17">
        <v>-7.171999999999997</v>
      </c>
    </row>
    <row r="35" spans="1:17">
      <c r="A35" s="38">
        <v>43130</v>
      </c>
      <c r="B35" s="41" t="s">
        <v>18</v>
      </c>
      <c r="C35" s="14">
        <v>210582</v>
      </c>
      <c r="D35" s="14">
        <v>210696</v>
      </c>
      <c r="E35" s="14">
        <v>126</v>
      </c>
      <c r="F35" s="14"/>
      <c r="G35" s="14">
        <v>339</v>
      </c>
      <c r="H35" s="14">
        <v>667</v>
      </c>
      <c r="I35" s="14">
        <v>670</v>
      </c>
      <c r="J35" s="14">
        <v>3</v>
      </c>
      <c r="K35" s="14">
        <v>2</v>
      </c>
      <c r="L35" s="15">
        <v>18.150000000000002</v>
      </c>
      <c r="M35" s="16">
        <v>263</v>
      </c>
      <c r="N35" s="15">
        <v>83.097999999999999</v>
      </c>
      <c r="O35" s="14">
        <f>ROUND(N35/VLOOKUP(Таблица17[[#This Row],[Дата]],T$1:W$2,4),0)</f>
        <v>39</v>
      </c>
      <c r="P35" s="17">
        <v>-7.097999999999999</v>
      </c>
    </row>
    <row r="36" spans="1:17">
      <c r="A36" s="38">
        <v>43131</v>
      </c>
      <c r="B36" s="41" t="s">
        <v>18</v>
      </c>
      <c r="C36" s="14">
        <v>210696</v>
      </c>
      <c r="D36" s="14">
        <v>210723</v>
      </c>
      <c r="E36" s="14">
        <v>27</v>
      </c>
      <c r="F36" s="14">
        <v>250</v>
      </c>
      <c r="G36" s="14">
        <v>263</v>
      </c>
      <c r="H36" s="14">
        <v>670</v>
      </c>
      <c r="I36" s="14">
        <v>671</v>
      </c>
      <c r="J36" s="14">
        <v>1</v>
      </c>
      <c r="K36" s="14">
        <v>1</v>
      </c>
      <c r="L36" s="15">
        <v>6.0500000000000007</v>
      </c>
      <c r="M36" s="16">
        <v>495</v>
      </c>
      <c r="N36" s="15">
        <v>19.966999999999999</v>
      </c>
      <c r="O36" s="14">
        <f>ROUND(N36/VLOOKUP(Таблица17[[#This Row],[Дата]],T$1:W$2,4),0)</f>
        <v>9</v>
      </c>
      <c r="P36" s="17">
        <v>-1.9669999999999987</v>
      </c>
    </row>
    <row r="37" spans="1:17" ht="13.5" thickBot="1">
      <c r="A37" s="43"/>
      <c r="B37" s="18"/>
      <c r="C37" s="19"/>
      <c r="D37" s="19"/>
      <c r="E37" s="19"/>
      <c r="F37" s="19"/>
      <c r="G37" s="19"/>
      <c r="H37" s="19"/>
      <c r="I37" s="19"/>
      <c r="J37" s="19"/>
      <c r="K37" s="19"/>
      <c r="L37" s="19"/>
      <c r="M37" s="19"/>
      <c r="N37" s="19"/>
      <c r="O37" s="19" t="e">
        <f>ROUND(N37/VLOOKUP(Таблица17[[#This Row],[Дата]],T$1:W$2,4),0)</f>
        <v>#N/A</v>
      </c>
      <c r="P37" s="20"/>
    </row>
    <row r="38" spans="1:17" ht="16.5" thickBot="1">
      <c r="A38" s="52" t="s">
        <v>19</v>
      </c>
      <c r="B38" s="21"/>
      <c r="C38" s="22"/>
      <c r="D38" s="22"/>
      <c r="E38" s="23">
        <f>SUBTOTAL(109,[Пройдено за день, км])</f>
        <v>1711</v>
      </c>
      <c r="F38" s="23">
        <f>SUBTOTAL(109,[Выдано топливо, литр])</f>
        <v>1082</v>
      </c>
      <c r="G38" s="22"/>
      <c r="H38" s="22"/>
      <c r="I38" s="22"/>
      <c r="J38" s="23">
        <f>SUBTOTAL(109,[Работа спецоборудования за день, м/ч])</f>
        <v>51</v>
      </c>
      <c r="K38" s="24">
        <f>SUBTOTAL(109,[Количество ходок])</f>
        <v>33</v>
      </c>
      <c r="L38" s="24">
        <f>SUBTOTAL(109,[Расход топлива на работу спецоборудования, литр])</f>
        <v>308.55</v>
      </c>
      <c r="M38" s="22"/>
      <c r="N38" s="24">
        <f>SUBTOTAL(109,[Расход топлива по норме, литр])</f>
        <v>1190.5000000000002</v>
      </c>
      <c r="O38" s="24" t="e">
        <f>SUBTOTAL(109,[Фактический расход топлива, литр])</f>
        <v>#N/A</v>
      </c>
      <c r="P38" s="25">
        <f>SUBTOTAL(109,[Отклонение от нормы (Перерасход(+), экономия(-)), литр])</f>
        <v>-103.49999999999999</v>
      </c>
    </row>
    <row r="39" spans="1:17">
      <c r="A39" s="44"/>
      <c r="B39" s="44"/>
      <c r="C39" s="44"/>
      <c r="D39" s="44"/>
      <c r="E39" s="44"/>
      <c r="F39" s="44"/>
      <c r="G39" s="44"/>
      <c r="H39" s="44"/>
      <c r="I39" s="44"/>
      <c r="J39" s="44"/>
      <c r="K39" s="44"/>
      <c r="L39" s="44"/>
      <c r="M39" s="45"/>
      <c r="N39" s="44"/>
      <c r="O39" s="44"/>
      <c r="P39" s="44"/>
      <c r="Q39" s="44"/>
    </row>
    <row r="40" spans="1:17">
      <c r="A40" s="44"/>
      <c r="B40" s="44"/>
      <c r="C40" s="44"/>
      <c r="D40" s="44"/>
      <c r="E40" s="44"/>
      <c r="F40" s="44"/>
      <c r="G40" s="44"/>
      <c r="H40" s="44"/>
      <c r="I40" s="44"/>
      <c r="J40" s="44"/>
      <c r="K40" s="44"/>
      <c r="L40" s="44"/>
      <c r="M40" s="46"/>
      <c r="N40" s="44"/>
      <c r="O40" s="44"/>
      <c r="P40" s="44"/>
      <c r="Q40" s="44"/>
    </row>
    <row r="41" spans="1:17">
      <c r="A41" s="44"/>
      <c r="I41" s="44"/>
      <c r="J41" s="47" t="s">
        <v>20</v>
      </c>
      <c r="K41" s="48" t="s">
        <v>21</v>
      </c>
      <c r="L41" s="49"/>
      <c r="M41" s="49"/>
      <c r="N41" s="50" t="s">
        <v>18</v>
      </c>
      <c r="O41" s="50"/>
      <c r="Q41" s="44"/>
    </row>
    <row r="42" spans="1:17">
      <c r="A42" s="44"/>
      <c r="I42" s="44"/>
      <c r="J42" s="44"/>
      <c r="K42" s="48"/>
      <c r="L42" s="48"/>
      <c r="M42" s="48"/>
      <c r="N42" s="48"/>
      <c r="O42" s="48"/>
      <c r="P42" s="44"/>
      <c r="Q42" s="44"/>
    </row>
    <row r="43" spans="1:17">
      <c r="A43" s="44"/>
      <c r="I43" s="44"/>
      <c r="J43" s="44"/>
      <c r="K43" s="48"/>
      <c r="L43" s="48"/>
      <c r="M43" s="48"/>
      <c r="N43" s="48"/>
      <c r="O43" s="48"/>
      <c r="P43" s="44"/>
      <c r="Q43" s="44"/>
    </row>
    <row r="44" spans="1:17">
      <c r="A44" s="44"/>
      <c r="J44" s="47" t="s">
        <v>22</v>
      </c>
      <c r="K44" s="48" t="s">
        <v>23</v>
      </c>
      <c r="L44" s="51"/>
      <c r="M44" s="49"/>
      <c r="N44" s="49"/>
      <c r="O44" s="50" t="s">
        <v>24</v>
      </c>
      <c r="P44" s="50"/>
      <c r="Q44" s="44"/>
    </row>
  </sheetData>
  <mergeCells count="6">
    <mergeCell ref="O44:P44"/>
    <mergeCell ref="A1:P1"/>
    <mergeCell ref="Q1:S1"/>
    <mergeCell ref="A2:P2"/>
    <mergeCell ref="Q2:S2"/>
    <mergeCell ref="N41:O41"/>
  </mergeCells>
  <conditionalFormatting sqref="M6:M37">
    <cfRule type="cellIs" dxfId="81" priority="3" stopIfTrue="1" operator="greaterThan">
      <formula>#REF!</formula>
    </cfRule>
    <cfRule type="cellIs" dxfId="80" priority="4" stopIfTrue="1" operator="lessThanOrEqual">
      <formula>0</formula>
    </cfRule>
  </conditionalFormatting>
  <conditionalFormatting sqref="M6:M36">
    <cfRule type="cellIs" dxfId="79" priority="1" stopIfTrue="1" operator="greaterThan">
      <formula>$W$1</formula>
    </cfRule>
    <cfRule type="cellIs" dxfId="78" priority="2" stopIfTrue="1" operator="lessThanOrEqual">
      <formula>0</formula>
    </cfRule>
  </conditionalFormatting>
  <dataValidations count="2">
    <dataValidation type="list" allowBlank="1" showInputMessage="1" showErrorMessage="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formula1>Сезон</formula1>
    </dataValidation>
    <dataValidation type="list" allowBlank="1" showInputMessage="1" showErrorMessage="1" sqref="B6:B36 IX6:IX36 ST6:ST36 ACP6:ACP36 AML6:AML36 AWH6:AWH36 BGD6:BGD36 BPZ6:BPZ36 BZV6:BZV36 CJR6:CJR36 CTN6:CTN36 DDJ6:DDJ36 DNF6:DNF36 DXB6:DXB36 EGX6:EGX36 EQT6:EQT36 FAP6:FAP36 FKL6:FKL36 FUH6:FUH36 GED6:GED36 GNZ6:GNZ36 GXV6:GXV36 HHR6:HHR36 HRN6:HRN36 IBJ6:IBJ36 ILF6:ILF36 IVB6:IVB36 JEX6:JEX36 JOT6:JOT36 JYP6:JYP36 KIL6:KIL36 KSH6:KSH36 LCD6:LCD36 LLZ6:LLZ36 LVV6:LVV36 MFR6:MFR36 MPN6:MPN36 MZJ6:MZJ36 NJF6:NJF36 NTB6:NTB36 OCX6:OCX36 OMT6:OMT36 OWP6:OWP36 PGL6:PGL36 PQH6:PQH36 QAD6:QAD36 QJZ6:QJZ36 QTV6:QTV36 RDR6:RDR36 RNN6:RNN36 RXJ6:RXJ36 SHF6:SHF36 SRB6:SRB36 TAX6:TAX36 TKT6:TKT36 TUP6:TUP36 UEL6:UEL36 UOH6:UOH36 UYD6:UYD36 VHZ6:VHZ36 VRV6:VRV36 WBR6:WBR36 WLN6:WLN36 WVJ6:WVJ36 B65542:B65572 IX65542:IX65572 ST65542:ST65572 ACP65542:ACP65572 AML65542:AML65572 AWH65542:AWH65572 BGD65542:BGD65572 BPZ65542:BPZ65572 BZV65542:BZV65572 CJR65542:CJR65572 CTN65542:CTN65572 DDJ65542:DDJ65572 DNF65542:DNF65572 DXB65542:DXB65572 EGX65542:EGX65572 EQT65542:EQT65572 FAP65542:FAP65572 FKL65542:FKL65572 FUH65542:FUH65572 GED65542:GED65572 GNZ65542:GNZ65572 GXV65542:GXV65572 HHR65542:HHR65572 HRN65542:HRN65572 IBJ65542:IBJ65572 ILF65542:ILF65572 IVB65542:IVB65572 JEX65542:JEX65572 JOT65542:JOT65572 JYP65542:JYP65572 KIL65542:KIL65572 KSH65542:KSH65572 LCD65542:LCD65572 LLZ65542:LLZ65572 LVV65542:LVV65572 MFR65542:MFR65572 MPN65542:MPN65572 MZJ65542:MZJ65572 NJF65542:NJF65572 NTB65542:NTB65572 OCX65542:OCX65572 OMT65542:OMT65572 OWP65542:OWP65572 PGL65542:PGL65572 PQH65542:PQH65572 QAD65542:QAD65572 QJZ65542:QJZ65572 QTV65542:QTV65572 RDR65542:RDR65572 RNN65542:RNN65572 RXJ65542:RXJ65572 SHF65542:SHF65572 SRB65542:SRB65572 TAX65542:TAX65572 TKT65542:TKT65572 TUP65542:TUP65572 UEL65542:UEL65572 UOH65542:UOH65572 UYD65542:UYD65572 VHZ65542:VHZ65572 VRV65542:VRV65572 WBR65542:WBR65572 WLN65542:WLN65572 WVJ65542:WVJ65572 B131078:B131108 IX131078:IX131108 ST131078:ST131108 ACP131078:ACP131108 AML131078:AML131108 AWH131078:AWH131108 BGD131078:BGD131108 BPZ131078:BPZ131108 BZV131078:BZV131108 CJR131078:CJR131108 CTN131078:CTN131108 DDJ131078:DDJ131108 DNF131078:DNF131108 DXB131078:DXB131108 EGX131078:EGX131108 EQT131078:EQT131108 FAP131078:FAP131108 FKL131078:FKL131108 FUH131078:FUH131108 GED131078:GED131108 GNZ131078:GNZ131108 GXV131078:GXV131108 HHR131078:HHR131108 HRN131078:HRN131108 IBJ131078:IBJ131108 ILF131078:ILF131108 IVB131078:IVB131108 JEX131078:JEX131108 JOT131078:JOT131108 JYP131078:JYP131108 KIL131078:KIL131108 KSH131078:KSH131108 LCD131078:LCD131108 LLZ131078:LLZ131108 LVV131078:LVV131108 MFR131078:MFR131108 MPN131078:MPN131108 MZJ131078:MZJ131108 NJF131078:NJF131108 NTB131078:NTB131108 OCX131078:OCX131108 OMT131078:OMT131108 OWP131078:OWP131108 PGL131078:PGL131108 PQH131078:PQH131108 QAD131078:QAD131108 QJZ131078:QJZ131108 QTV131078:QTV131108 RDR131078:RDR131108 RNN131078:RNN131108 RXJ131078:RXJ131108 SHF131078:SHF131108 SRB131078:SRB131108 TAX131078:TAX131108 TKT131078:TKT131108 TUP131078:TUP131108 UEL131078:UEL131108 UOH131078:UOH131108 UYD131078:UYD131108 VHZ131078:VHZ131108 VRV131078:VRV131108 WBR131078:WBR131108 WLN131078:WLN131108 WVJ131078:WVJ131108 B196614:B196644 IX196614:IX196644 ST196614:ST196644 ACP196614:ACP196644 AML196614:AML196644 AWH196614:AWH196644 BGD196614:BGD196644 BPZ196614:BPZ196644 BZV196614:BZV196644 CJR196614:CJR196644 CTN196614:CTN196644 DDJ196614:DDJ196644 DNF196614:DNF196644 DXB196614:DXB196644 EGX196614:EGX196644 EQT196614:EQT196644 FAP196614:FAP196644 FKL196614:FKL196644 FUH196614:FUH196644 GED196614:GED196644 GNZ196614:GNZ196644 GXV196614:GXV196644 HHR196614:HHR196644 HRN196614:HRN196644 IBJ196614:IBJ196644 ILF196614:ILF196644 IVB196614:IVB196644 JEX196614:JEX196644 JOT196614:JOT196644 JYP196614:JYP196644 KIL196614:KIL196644 KSH196614:KSH196644 LCD196614:LCD196644 LLZ196614:LLZ196644 LVV196614:LVV196644 MFR196614:MFR196644 MPN196614:MPN196644 MZJ196614:MZJ196644 NJF196614:NJF196644 NTB196614:NTB196644 OCX196614:OCX196644 OMT196614:OMT196644 OWP196614:OWP196644 PGL196614:PGL196644 PQH196614:PQH196644 QAD196614:QAD196644 QJZ196614:QJZ196644 QTV196614:QTV196644 RDR196614:RDR196644 RNN196614:RNN196644 RXJ196614:RXJ196644 SHF196614:SHF196644 SRB196614:SRB196644 TAX196614:TAX196644 TKT196614:TKT196644 TUP196614:TUP196644 UEL196614:UEL196644 UOH196614:UOH196644 UYD196614:UYD196644 VHZ196614:VHZ196644 VRV196614:VRV196644 WBR196614:WBR196644 WLN196614:WLN196644 WVJ196614:WVJ196644 B262150:B262180 IX262150:IX262180 ST262150:ST262180 ACP262150:ACP262180 AML262150:AML262180 AWH262150:AWH262180 BGD262150:BGD262180 BPZ262150:BPZ262180 BZV262150:BZV262180 CJR262150:CJR262180 CTN262150:CTN262180 DDJ262150:DDJ262180 DNF262150:DNF262180 DXB262150:DXB262180 EGX262150:EGX262180 EQT262150:EQT262180 FAP262150:FAP262180 FKL262150:FKL262180 FUH262150:FUH262180 GED262150:GED262180 GNZ262150:GNZ262180 GXV262150:GXV262180 HHR262150:HHR262180 HRN262150:HRN262180 IBJ262150:IBJ262180 ILF262150:ILF262180 IVB262150:IVB262180 JEX262150:JEX262180 JOT262150:JOT262180 JYP262150:JYP262180 KIL262150:KIL262180 KSH262150:KSH262180 LCD262150:LCD262180 LLZ262150:LLZ262180 LVV262150:LVV262180 MFR262150:MFR262180 MPN262150:MPN262180 MZJ262150:MZJ262180 NJF262150:NJF262180 NTB262150:NTB262180 OCX262150:OCX262180 OMT262150:OMT262180 OWP262150:OWP262180 PGL262150:PGL262180 PQH262150:PQH262180 QAD262150:QAD262180 QJZ262150:QJZ262180 QTV262150:QTV262180 RDR262150:RDR262180 RNN262150:RNN262180 RXJ262150:RXJ262180 SHF262150:SHF262180 SRB262150:SRB262180 TAX262150:TAX262180 TKT262150:TKT262180 TUP262150:TUP262180 UEL262150:UEL262180 UOH262150:UOH262180 UYD262150:UYD262180 VHZ262150:VHZ262180 VRV262150:VRV262180 WBR262150:WBR262180 WLN262150:WLN262180 WVJ262150:WVJ262180 B327686:B327716 IX327686:IX327716 ST327686:ST327716 ACP327686:ACP327716 AML327686:AML327716 AWH327686:AWH327716 BGD327686:BGD327716 BPZ327686:BPZ327716 BZV327686:BZV327716 CJR327686:CJR327716 CTN327686:CTN327716 DDJ327686:DDJ327716 DNF327686:DNF327716 DXB327686:DXB327716 EGX327686:EGX327716 EQT327686:EQT327716 FAP327686:FAP327716 FKL327686:FKL327716 FUH327686:FUH327716 GED327686:GED327716 GNZ327686:GNZ327716 GXV327686:GXV327716 HHR327686:HHR327716 HRN327686:HRN327716 IBJ327686:IBJ327716 ILF327686:ILF327716 IVB327686:IVB327716 JEX327686:JEX327716 JOT327686:JOT327716 JYP327686:JYP327716 KIL327686:KIL327716 KSH327686:KSH327716 LCD327686:LCD327716 LLZ327686:LLZ327716 LVV327686:LVV327716 MFR327686:MFR327716 MPN327686:MPN327716 MZJ327686:MZJ327716 NJF327686:NJF327716 NTB327686:NTB327716 OCX327686:OCX327716 OMT327686:OMT327716 OWP327686:OWP327716 PGL327686:PGL327716 PQH327686:PQH327716 QAD327686:QAD327716 QJZ327686:QJZ327716 QTV327686:QTV327716 RDR327686:RDR327716 RNN327686:RNN327716 RXJ327686:RXJ327716 SHF327686:SHF327716 SRB327686:SRB327716 TAX327686:TAX327716 TKT327686:TKT327716 TUP327686:TUP327716 UEL327686:UEL327716 UOH327686:UOH327716 UYD327686:UYD327716 VHZ327686:VHZ327716 VRV327686:VRV327716 WBR327686:WBR327716 WLN327686:WLN327716 WVJ327686:WVJ327716 B393222:B393252 IX393222:IX393252 ST393222:ST393252 ACP393222:ACP393252 AML393222:AML393252 AWH393222:AWH393252 BGD393222:BGD393252 BPZ393222:BPZ393252 BZV393222:BZV393252 CJR393222:CJR393252 CTN393222:CTN393252 DDJ393222:DDJ393252 DNF393222:DNF393252 DXB393222:DXB393252 EGX393222:EGX393252 EQT393222:EQT393252 FAP393222:FAP393252 FKL393222:FKL393252 FUH393222:FUH393252 GED393222:GED393252 GNZ393222:GNZ393252 GXV393222:GXV393252 HHR393222:HHR393252 HRN393222:HRN393252 IBJ393222:IBJ393252 ILF393222:ILF393252 IVB393222:IVB393252 JEX393222:JEX393252 JOT393222:JOT393252 JYP393222:JYP393252 KIL393222:KIL393252 KSH393222:KSH393252 LCD393222:LCD393252 LLZ393222:LLZ393252 LVV393222:LVV393252 MFR393222:MFR393252 MPN393222:MPN393252 MZJ393222:MZJ393252 NJF393222:NJF393252 NTB393222:NTB393252 OCX393222:OCX393252 OMT393222:OMT393252 OWP393222:OWP393252 PGL393222:PGL393252 PQH393222:PQH393252 QAD393222:QAD393252 QJZ393222:QJZ393252 QTV393222:QTV393252 RDR393222:RDR393252 RNN393222:RNN393252 RXJ393222:RXJ393252 SHF393222:SHF393252 SRB393222:SRB393252 TAX393222:TAX393252 TKT393222:TKT393252 TUP393222:TUP393252 UEL393222:UEL393252 UOH393222:UOH393252 UYD393222:UYD393252 VHZ393222:VHZ393252 VRV393222:VRV393252 WBR393222:WBR393252 WLN393222:WLN393252 WVJ393222:WVJ393252 B458758:B458788 IX458758:IX458788 ST458758:ST458788 ACP458758:ACP458788 AML458758:AML458788 AWH458758:AWH458788 BGD458758:BGD458788 BPZ458758:BPZ458788 BZV458758:BZV458788 CJR458758:CJR458788 CTN458758:CTN458788 DDJ458758:DDJ458788 DNF458758:DNF458788 DXB458758:DXB458788 EGX458758:EGX458788 EQT458758:EQT458788 FAP458758:FAP458788 FKL458758:FKL458788 FUH458758:FUH458788 GED458758:GED458788 GNZ458758:GNZ458788 GXV458758:GXV458788 HHR458758:HHR458788 HRN458758:HRN458788 IBJ458758:IBJ458788 ILF458758:ILF458788 IVB458758:IVB458788 JEX458758:JEX458788 JOT458758:JOT458788 JYP458758:JYP458788 KIL458758:KIL458788 KSH458758:KSH458788 LCD458758:LCD458788 LLZ458758:LLZ458788 LVV458758:LVV458788 MFR458758:MFR458788 MPN458758:MPN458788 MZJ458758:MZJ458788 NJF458758:NJF458788 NTB458758:NTB458788 OCX458758:OCX458788 OMT458758:OMT458788 OWP458758:OWP458788 PGL458758:PGL458788 PQH458758:PQH458788 QAD458758:QAD458788 QJZ458758:QJZ458788 QTV458758:QTV458788 RDR458758:RDR458788 RNN458758:RNN458788 RXJ458758:RXJ458788 SHF458758:SHF458788 SRB458758:SRB458788 TAX458758:TAX458788 TKT458758:TKT458788 TUP458758:TUP458788 UEL458758:UEL458788 UOH458758:UOH458788 UYD458758:UYD458788 VHZ458758:VHZ458788 VRV458758:VRV458788 WBR458758:WBR458788 WLN458758:WLN458788 WVJ458758:WVJ458788 B524294:B524324 IX524294:IX524324 ST524294:ST524324 ACP524294:ACP524324 AML524294:AML524324 AWH524294:AWH524324 BGD524294:BGD524324 BPZ524294:BPZ524324 BZV524294:BZV524324 CJR524294:CJR524324 CTN524294:CTN524324 DDJ524294:DDJ524324 DNF524294:DNF524324 DXB524294:DXB524324 EGX524294:EGX524324 EQT524294:EQT524324 FAP524294:FAP524324 FKL524294:FKL524324 FUH524294:FUH524324 GED524294:GED524324 GNZ524294:GNZ524324 GXV524294:GXV524324 HHR524294:HHR524324 HRN524294:HRN524324 IBJ524294:IBJ524324 ILF524294:ILF524324 IVB524294:IVB524324 JEX524294:JEX524324 JOT524294:JOT524324 JYP524294:JYP524324 KIL524294:KIL524324 KSH524294:KSH524324 LCD524294:LCD524324 LLZ524294:LLZ524324 LVV524294:LVV524324 MFR524294:MFR524324 MPN524294:MPN524324 MZJ524294:MZJ524324 NJF524294:NJF524324 NTB524294:NTB524324 OCX524294:OCX524324 OMT524294:OMT524324 OWP524294:OWP524324 PGL524294:PGL524324 PQH524294:PQH524324 QAD524294:QAD524324 QJZ524294:QJZ524324 QTV524294:QTV524324 RDR524294:RDR524324 RNN524294:RNN524324 RXJ524294:RXJ524324 SHF524294:SHF524324 SRB524294:SRB524324 TAX524294:TAX524324 TKT524294:TKT524324 TUP524294:TUP524324 UEL524294:UEL524324 UOH524294:UOH524324 UYD524294:UYD524324 VHZ524294:VHZ524324 VRV524294:VRV524324 WBR524294:WBR524324 WLN524294:WLN524324 WVJ524294:WVJ524324 B589830:B589860 IX589830:IX589860 ST589830:ST589860 ACP589830:ACP589860 AML589830:AML589860 AWH589830:AWH589860 BGD589830:BGD589860 BPZ589830:BPZ589860 BZV589830:BZV589860 CJR589830:CJR589860 CTN589830:CTN589860 DDJ589830:DDJ589860 DNF589830:DNF589860 DXB589830:DXB589860 EGX589830:EGX589860 EQT589830:EQT589860 FAP589830:FAP589860 FKL589830:FKL589860 FUH589830:FUH589860 GED589830:GED589860 GNZ589830:GNZ589860 GXV589830:GXV589860 HHR589830:HHR589860 HRN589830:HRN589860 IBJ589830:IBJ589860 ILF589830:ILF589860 IVB589830:IVB589860 JEX589830:JEX589860 JOT589830:JOT589860 JYP589830:JYP589860 KIL589830:KIL589860 KSH589830:KSH589860 LCD589830:LCD589860 LLZ589830:LLZ589860 LVV589830:LVV589860 MFR589830:MFR589860 MPN589830:MPN589860 MZJ589830:MZJ589860 NJF589830:NJF589860 NTB589830:NTB589860 OCX589830:OCX589860 OMT589830:OMT589860 OWP589830:OWP589860 PGL589830:PGL589860 PQH589830:PQH589860 QAD589830:QAD589860 QJZ589830:QJZ589860 QTV589830:QTV589860 RDR589830:RDR589860 RNN589830:RNN589860 RXJ589830:RXJ589860 SHF589830:SHF589860 SRB589830:SRB589860 TAX589830:TAX589860 TKT589830:TKT589860 TUP589830:TUP589860 UEL589830:UEL589860 UOH589830:UOH589860 UYD589830:UYD589860 VHZ589830:VHZ589860 VRV589830:VRV589860 WBR589830:WBR589860 WLN589830:WLN589860 WVJ589830:WVJ589860 B655366:B655396 IX655366:IX655396 ST655366:ST655396 ACP655366:ACP655396 AML655366:AML655396 AWH655366:AWH655396 BGD655366:BGD655396 BPZ655366:BPZ655396 BZV655366:BZV655396 CJR655366:CJR655396 CTN655366:CTN655396 DDJ655366:DDJ655396 DNF655366:DNF655396 DXB655366:DXB655396 EGX655366:EGX655396 EQT655366:EQT655396 FAP655366:FAP655396 FKL655366:FKL655396 FUH655366:FUH655396 GED655366:GED655396 GNZ655366:GNZ655396 GXV655366:GXV655396 HHR655366:HHR655396 HRN655366:HRN655396 IBJ655366:IBJ655396 ILF655366:ILF655396 IVB655366:IVB655396 JEX655366:JEX655396 JOT655366:JOT655396 JYP655366:JYP655396 KIL655366:KIL655396 KSH655366:KSH655396 LCD655366:LCD655396 LLZ655366:LLZ655396 LVV655366:LVV655396 MFR655366:MFR655396 MPN655366:MPN655396 MZJ655366:MZJ655396 NJF655366:NJF655396 NTB655366:NTB655396 OCX655366:OCX655396 OMT655366:OMT655396 OWP655366:OWP655396 PGL655366:PGL655396 PQH655366:PQH655396 QAD655366:QAD655396 QJZ655366:QJZ655396 QTV655366:QTV655396 RDR655366:RDR655396 RNN655366:RNN655396 RXJ655366:RXJ655396 SHF655366:SHF655396 SRB655366:SRB655396 TAX655366:TAX655396 TKT655366:TKT655396 TUP655366:TUP655396 UEL655366:UEL655396 UOH655366:UOH655396 UYD655366:UYD655396 VHZ655366:VHZ655396 VRV655366:VRV655396 WBR655366:WBR655396 WLN655366:WLN655396 WVJ655366:WVJ655396 B720902:B720932 IX720902:IX720932 ST720902:ST720932 ACP720902:ACP720932 AML720902:AML720932 AWH720902:AWH720932 BGD720902:BGD720932 BPZ720902:BPZ720932 BZV720902:BZV720932 CJR720902:CJR720932 CTN720902:CTN720932 DDJ720902:DDJ720932 DNF720902:DNF720932 DXB720902:DXB720932 EGX720902:EGX720932 EQT720902:EQT720932 FAP720902:FAP720932 FKL720902:FKL720932 FUH720902:FUH720932 GED720902:GED720932 GNZ720902:GNZ720932 GXV720902:GXV720932 HHR720902:HHR720932 HRN720902:HRN720932 IBJ720902:IBJ720932 ILF720902:ILF720932 IVB720902:IVB720932 JEX720902:JEX720932 JOT720902:JOT720932 JYP720902:JYP720932 KIL720902:KIL720932 KSH720902:KSH720932 LCD720902:LCD720932 LLZ720902:LLZ720932 LVV720902:LVV720932 MFR720902:MFR720932 MPN720902:MPN720932 MZJ720902:MZJ720932 NJF720902:NJF720932 NTB720902:NTB720932 OCX720902:OCX720932 OMT720902:OMT720932 OWP720902:OWP720932 PGL720902:PGL720932 PQH720902:PQH720932 QAD720902:QAD720932 QJZ720902:QJZ720932 QTV720902:QTV720932 RDR720902:RDR720932 RNN720902:RNN720932 RXJ720902:RXJ720932 SHF720902:SHF720932 SRB720902:SRB720932 TAX720902:TAX720932 TKT720902:TKT720932 TUP720902:TUP720932 UEL720902:UEL720932 UOH720902:UOH720932 UYD720902:UYD720932 VHZ720902:VHZ720932 VRV720902:VRV720932 WBR720902:WBR720932 WLN720902:WLN720932 WVJ720902:WVJ720932 B786438:B786468 IX786438:IX786468 ST786438:ST786468 ACP786438:ACP786468 AML786438:AML786468 AWH786438:AWH786468 BGD786438:BGD786468 BPZ786438:BPZ786468 BZV786438:BZV786468 CJR786438:CJR786468 CTN786438:CTN786468 DDJ786438:DDJ786468 DNF786438:DNF786468 DXB786438:DXB786468 EGX786438:EGX786468 EQT786438:EQT786468 FAP786438:FAP786468 FKL786438:FKL786468 FUH786438:FUH786468 GED786438:GED786468 GNZ786438:GNZ786468 GXV786438:GXV786468 HHR786438:HHR786468 HRN786438:HRN786468 IBJ786438:IBJ786468 ILF786438:ILF786468 IVB786438:IVB786468 JEX786438:JEX786468 JOT786438:JOT786468 JYP786438:JYP786468 KIL786438:KIL786468 KSH786438:KSH786468 LCD786438:LCD786468 LLZ786438:LLZ786468 LVV786438:LVV786468 MFR786438:MFR786468 MPN786438:MPN786468 MZJ786438:MZJ786468 NJF786438:NJF786468 NTB786438:NTB786468 OCX786438:OCX786468 OMT786438:OMT786468 OWP786438:OWP786468 PGL786438:PGL786468 PQH786438:PQH786468 QAD786438:QAD786468 QJZ786438:QJZ786468 QTV786438:QTV786468 RDR786438:RDR786468 RNN786438:RNN786468 RXJ786438:RXJ786468 SHF786438:SHF786468 SRB786438:SRB786468 TAX786438:TAX786468 TKT786438:TKT786468 TUP786438:TUP786468 UEL786438:UEL786468 UOH786438:UOH786468 UYD786438:UYD786468 VHZ786438:VHZ786468 VRV786438:VRV786468 WBR786438:WBR786468 WLN786438:WLN786468 WVJ786438:WVJ786468 B851974:B852004 IX851974:IX852004 ST851974:ST852004 ACP851974:ACP852004 AML851974:AML852004 AWH851974:AWH852004 BGD851974:BGD852004 BPZ851974:BPZ852004 BZV851974:BZV852004 CJR851974:CJR852004 CTN851974:CTN852004 DDJ851974:DDJ852004 DNF851974:DNF852004 DXB851974:DXB852004 EGX851974:EGX852004 EQT851974:EQT852004 FAP851974:FAP852004 FKL851974:FKL852004 FUH851974:FUH852004 GED851974:GED852004 GNZ851974:GNZ852004 GXV851974:GXV852004 HHR851974:HHR852004 HRN851974:HRN852004 IBJ851974:IBJ852004 ILF851974:ILF852004 IVB851974:IVB852004 JEX851974:JEX852004 JOT851974:JOT852004 JYP851974:JYP852004 KIL851974:KIL852004 KSH851974:KSH852004 LCD851974:LCD852004 LLZ851974:LLZ852004 LVV851974:LVV852004 MFR851974:MFR852004 MPN851974:MPN852004 MZJ851974:MZJ852004 NJF851974:NJF852004 NTB851974:NTB852004 OCX851974:OCX852004 OMT851974:OMT852004 OWP851974:OWP852004 PGL851974:PGL852004 PQH851974:PQH852004 QAD851974:QAD852004 QJZ851974:QJZ852004 QTV851974:QTV852004 RDR851974:RDR852004 RNN851974:RNN852004 RXJ851974:RXJ852004 SHF851974:SHF852004 SRB851974:SRB852004 TAX851974:TAX852004 TKT851974:TKT852004 TUP851974:TUP852004 UEL851974:UEL852004 UOH851974:UOH852004 UYD851974:UYD852004 VHZ851974:VHZ852004 VRV851974:VRV852004 WBR851974:WBR852004 WLN851974:WLN852004 WVJ851974:WVJ852004 B917510:B917540 IX917510:IX917540 ST917510:ST917540 ACP917510:ACP917540 AML917510:AML917540 AWH917510:AWH917540 BGD917510:BGD917540 BPZ917510:BPZ917540 BZV917510:BZV917540 CJR917510:CJR917540 CTN917510:CTN917540 DDJ917510:DDJ917540 DNF917510:DNF917540 DXB917510:DXB917540 EGX917510:EGX917540 EQT917510:EQT917540 FAP917510:FAP917540 FKL917510:FKL917540 FUH917510:FUH917540 GED917510:GED917540 GNZ917510:GNZ917540 GXV917510:GXV917540 HHR917510:HHR917540 HRN917510:HRN917540 IBJ917510:IBJ917540 ILF917510:ILF917540 IVB917510:IVB917540 JEX917510:JEX917540 JOT917510:JOT917540 JYP917510:JYP917540 KIL917510:KIL917540 KSH917510:KSH917540 LCD917510:LCD917540 LLZ917510:LLZ917540 LVV917510:LVV917540 MFR917510:MFR917540 MPN917510:MPN917540 MZJ917510:MZJ917540 NJF917510:NJF917540 NTB917510:NTB917540 OCX917510:OCX917540 OMT917510:OMT917540 OWP917510:OWP917540 PGL917510:PGL917540 PQH917510:PQH917540 QAD917510:QAD917540 QJZ917510:QJZ917540 QTV917510:QTV917540 RDR917510:RDR917540 RNN917510:RNN917540 RXJ917510:RXJ917540 SHF917510:SHF917540 SRB917510:SRB917540 TAX917510:TAX917540 TKT917510:TKT917540 TUP917510:TUP917540 UEL917510:UEL917540 UOH917510:UOH917540 UYD917510:UYD917540 VHZ917510:VHZ917540 VRV917510:VRV917540 WBR917510:WBR917540 WLN917510:WLN917540 WVJ917510:WVJ917540 B983046:B983076 IX983046:IX983076 ST983046:ST983076 ACP983046:ACP983076 AML983046:AML983076 AWH983046:AWH983076 BGD983046:BGD983076 BPZ983046:BPZ983076 BZV983046:BZV983076 CJR983046:CJR983076 CTN983046:CTN983076 DDJ983046:DDJ983076 DNF983046:DNF983076 DXB983046:DXB983076 EGX983046:EGX983076 EQT983046:EQT983076 FAP983046:FAP983076 FKL983046:FKL983076 FUH983046:FUH983076 GED983046:GED983076 GNZ983046:GNZ983076 GXV983046:GXV983076 HHR983046:HHR983076 HRN983046:HRN983076 IBJ983046:IBJ983076 ILF983046:ILF983076 IVB983046:IVB983076 JEX983046:JEX983076 JOT983046:JOT983076 JYP983046:JYP983076 KIL983046:KIL983076 KSH983046:KSH983076 LCD983046:LCD983076 LLZ983046:LLZ983076 LVV983046:LVV983076 MFR983046:MFR983076 MPN983046:MPN983076 MZJ983046:MZJ983076 NJF983046:NJF983076 NTB983046:NTB983076 OCX983046:OCX983076 OMT983046:OMT983076 OWP983046:OWP983076 PGL983046:PGL983076 PQH983046:PQH983076 QAD983046:QAD983076 QJZ983046:QJZ983076 QTV983046:QTV983076 RDR983046:RDR983076 RNN983046:RNN983076 RXJ983046:RXJ983076 SHF983046:SHF983076 SRB983046:SRB983076 TAX983046:TAX983076 TKT983046:TKT983076 TUP983046:TUP983076 UEL983046:UEL983076 UOH983046:UOH983076 UYD983046:UYD983076 VHZ983046:VHZ983076 VRV983046:VRV983076 WBR983046:WBR983076 WLN983046:WLN983076 WVJ983046:WVJ983076">
      <formula1>Фамилия</formula1>
    </dataValidation>
  </dataValidations>
  <printOptions horizontalCentered="1"/>
  <pageMargins left="0.23622047244094491" right="0" top="0.39370078740157483" bottom="0.39370078740157483" header="0" footer="0"/>
  <pageSetup paperSize="9" scale="60" orientation="landscape"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sheetPr codeName="Лист4"/>
  <dimension ref="A1:W44"/>
  <sheetViews>
    <sheetView tabSelected="1" zoomScale="70" zoomScaleNormal="70" workbookViewId="0">
      <selection activeCell="R16" sqref="R16"/>
    </sheetView>
  </sheetViews>
  <sheetFormatPr defaultRowHeight="12.75"/>
  <cols>
    <col min="1" max="1" width="11.7109375" style="34" customWidth="1"/>
    <col min="2" max="2" width="15.85546875" style="34" customWidth="1"/>
    <col min="3" max="3" width="12.42578125" style="34" customWidth="1"/>
    <col min="4" max="4" width="12.140625" style="34" customWidth="1"/>
    <col min="5" max="5" width="11.140625" style="34" customWidth="1"/>
    <col min="6" max="6" width="10.7109375" style="34" customWidth="1"/>
    <col min="7" max="7" width="12.5703125" style="34" customWidth="1"/>
    <col min="8" max="8" width="19.28515625" style="34" customWidth="1"/>
    <col min="9" max="9" width="18.7109375" style="34" customWidth="1"/>
    <col min="10" max="10" width="19.28515625" style="34" customWidth="1"/>
    <col min="11" max="11" width="12.42578125" style="34" customWidth="1"/>
    <col min="12" max="12" width="19.7109375" style="34" customWidth="1"/>
    <col min="13" max="13" width="11.7109375" style="34" customWidth="1"/>
    <col min="14" max="14" width="11" style="34" customWidth="1"/>
    <col min="15" max="15" width="12.5703125" style="34" customWidth="1"/>
    <col min="16" max="16" width="16.140625" style="34" customWidth="1"/>
    <col min="17" max="18" width="9.140625" style="34"/>
    <col min="19" max="19" width="8.7109375" style="34" customWidth="1"/>
    <col min="20" max="21" width="10.7109375" style="34" customWidth="1"/>
    <col min="22" max="23" width="9.140625" style="34"/>
    <col min="24" max="25" width="10.140625" style="34" bestFit="1" customWidth="1"/>
    <col min="26" max="256" width="9.140625" style="34"/>
    <col min="257" max="257" width="11.7109375" style="34" customWidth="1"/>
    <col min="258" max="258" width="15.85546875" style="34" customWidth="1"/>
    <col min="259" max="259" width="12.42578125" style="34" customWidth="1"/>
    <col min="260" max="260" width="12.140625" style="34" customWidth="1"/>
    <col min="261" max="261" width="11.140625" style="34" customWidth="1"/>
    <col min="262" max="262" width="10.7109375" style="34" customWidth="1"/>
    <col min="263" max="263" width="12.5703125" style="34" customWidth="1"/>
    <col min="264" max="264" width="19.28515625" style="34" customWidth="1"/>
    <col min="265" max="265" width="18.7109375" style="34" customWidth="1"/>
    <col min="266" max="266" width="19.28515625" style="34" customWidth="1"/>
    <col min="267" max="267" width="12.42578125" style="34" customWidth="1"/>
    <col min="268" max="268" width="19.7109375" style="34" customWidth="1"/>
    <col min="269" max="269" width="11.7109375" style="34" customWidth="1"/>
    <col min="270" max="270" width="11" style="34" customWidth="1"/>
    <col min="271" max="271" width="12.5703125" style="34" customWidth="1"/>
    <col min="272" max="272" width="16.140625" style="34" customWidth="1"/>
    <col min="273" max="274" width="9.140625" style="34"/>
    <col min="275" max="275" width="8.7109375" style="34" customWidth="1"/>
    <col min="276" max="277" width="10.7109375" style="34" customWidth="1"/>
    <col min="278" max="279" width="9.140625" style="34"/>
    <col min="280" max="281" width="10.140625" style="34" bestFit="1" customWidth="1"/>
    <col min="282" max="512" width="9.140625" style="34"/>
    <col min="513" max="513" width="11.7109375" style="34" customWidth="1"/>
    <col min="514" max="514" width="15.85546875" style="34" customWidth="1"/>
    <col min="515" max="515" width="12.42578125" style="34" customWidth="1"/>
    <col min="516" max="516" width="12.140625" style="34" customWidth="1"/>
    <col min="517" max="517" width="11.140625" style="34" customWidth="1"/>
    <col min="518" max="518" width="10.7109375" style="34" customWidth="1"/>
    <col min="519" max="519" width="12.5703125" style="34" customWidth="1"/>
    <col min="520" max="520" width="19.28515625" style="34" customWidth="1"/>
    <col min="521" max="521" width="18.7109375" style="34" customWidth="1"/>
    <col min="522" max="522" width="19.28515625" style="34" customWidth="1"/>
    <col min="523" max="523" width="12.42578125" style="34" customWidth="1"/>
    <col min="524" max="524" width="19.7109375" style="34" customWidth="1"/>
    <col min="525" max="525" width="11.7109375" style="34" customWidth="1"/>
    <col min="526" max="526" width="11" style="34" customWidth="1"/>
    <col min="527" max="527" width="12.5703125" style="34" customWidth="1"/>
    <col min="528" max="528" width="16.140625" style="34" customWidth="1"/>
    <col min="529" max="530" width="9.140625" style="34"/>
    <col min="531" max="531" width="8.7109375" style="34" customWidth="1"/>
    <col min="532" max="533" width="10.7109375" style="34" customWidth="1"/>
    <col min="534" max="535" width="9.140625" style="34"/>
    <col min="536" max="537" width="10.140625" style="34" bestFit="1" customWidth="1"/>
    <col min="538" max="768" width="9.140625" style="34"/>
    <col min="769" max="769" width="11.7109375" style="34" customWidth="1"/>
    <col min="770" max="770" width="15.85546875" style="34" customWidth="1"/>
    <col min="771" max="771" width="12.42578125" style="34" customWidth="1"/>
    <col min="772" max="772" width="12.140625" style="34" customWidth="1"/>
    <col min="773" max="773" width="11.140625" style="34" customWidth="1"/>
    <col min="774" max="774" width="10.7109375" style="34" customWidth="1"/>
    <col min="775" max="775" width="12.5703125" style="34" customWidth="1"/>
    <col min="776" max="776" width="19.28515625" style="34" customWidth="1"/>
    <col min="777" max="777" width="18.7109375" style="34" customWidth="1"/>
    <col min="778" max="778" width="19.28515625" style="34" customWidth="1"/>
    <col min="779" max="779" width="12.42578125" style="34" customWidth="1"/>
    <col min="780" max="780" width="19.7109375" style="34" customWidth="1"/>
    <col min="781" max="781" width="11.7109375" style="34" customWidth="1"/>
    <col min="782" max="782" width="11" style="34" customWidth="1"/>
    <col min="783" max="783" width="12.5703125" style="34" customWidth="1"/>
    <col min="784" max="784" width="16.140625" style="34" customWidth="1"/>
    <col min="785" max="786" width="9.140625" style="34"/>
    <col min="787" max="787" width="8.7109375" style="34" customWidth="1"/>
    <col min="788" max="789" width="10.7109375" style="34" customWidth="1"/>
    <col min="790" max="791" width="9.140625" style="34"/>
    <col min="792" max="793" width="10.140625" style="34" bestFit="1" customWidth="1"/>
    <col min="794" max="1024" width="9.140625" style="34"/>
    <col min="1025" max="1025" width="11.7109375" style="34" customWidth="1"/>
    <col min="1026" max="1026" width="15.85546875" style="34" customWidth="1"/>
    <col min="1027" max="1027" width="12.42578125" style="34" customWidth="1"/>
    <col min="1028" max="1028" width="12.140625" style="34" customWidth="1"/>
    <col min="1029" max="1029" width="11.140625" style="34" customWidth="1"/>
    <col min="1030" max="1030" width="10.7109375" style="34" customWidth="1"/>
    <col min="1031" max="1031" width="12.5703125" style="34" customWidth="1"/>
    <col min="1032" max="1032" width="19.28515625" style="34" customWidth="1"/>
    <col min="1033" max="1033" width="18.7109375" style="34" customWidth="1"/>
    <col min="1034" max="1034" width="19.28515625" style="34" customWidth="1"/>
    <col min="1035" max="1035" width="12.42578125" style="34" customWidth="1"/>
    <col min="1036" max="1036" width="19.7109375" style="34" customWidth="1"/>
    <col min="1037" max="1037" width="11.7109375" style="34" customWidth="1"/>
    <col min="1038" max="1038" width="11" style="34" customWidth="1"/>
    <col min="1039" max="1039" width="12.5703125" style="34" customWidth="1"/>
    <col min="1040" max="1040" width="16.140625" style="34" customWidth="1"/>
    <col min="1041" max="1042" width="9.140625" style="34"/>
    <col min="1043" max="1043" width="8.7109375" style="34" customWidth="1"/>
    <col min="1044" max="1045" width="10.7109375" style="34" customWidth="1"/>
    <col min="1046" max="1047" width="9.140625" style="34"/>
    <col min="1048" max="1049" width="10.140625" style="34" bestFit="1" customWidth="1"/>
    <col min="1050" max="1280" width="9.140625" style="34"/>
    <col min="1281" max="1281" width="11.7109375" style="34" customWidth="1"/>
    <col min="1282" max="1282" width="15.85546875" style="34" customWidth="1"/>
    <col min="1283" max="1283" width="12.42578125" style="34" customWidth="1"/>
    <col min="1284" max="1284" width="12.140625" style="34" customWidth="1"/>
    <col min="1285" max="1285" width="11.140625" style="34" customWidth="1"/>
    <col min="1286" max="1286" width="10.7109375" style="34" customWidth="1"/>
    <col min="1287" max="1287" width="12.5703125" style="34" customWidth="1"/>
    <col min="1288" max="1288" width="19.28515625" style="34" customWidth="1"/>
    <col min="1289" max="1289" width="18.7109375" style="34" customWidth="1"/>
    <col min="1290" max="1290" width="19.28515625" style="34" customWidth="1"/>
    <col min="1291" max="1291" width="12.42578125" style="34" customWidth="1"/>
    <col min="1292" max="1292" width="19.7109375" style="34" customWidth="1"/>
    <col min="1293" max="1293" width="11.7109375" style="34" customWidth="1"/>
    <col min="1294" max="1294" width="11" style="34" customWidth="1"/>
    <col min="1295" max="1295" width="12.5703125" style="34" customWidth="1"/>
    <col min="1296" max="1296" width="16.140625" style="34" customWidth="1"/>
    <col min="1297" max="1298" width="9.140625" style="34"/>
    <col min="1299" max="1299" width="8.7109375" style="34" customWidth="1"/>
    <col min="1300" max="1301" width="10.7109375" style="34" customWidth="1"/>
    <col min="1302" max="1303" width="9.140625" style="34"/>
    <col min="1304" max="1305" width="10.140625" style="34" bestFit="1" customWidth="1"/>
    <col min="1306" max="1536" width="9.140625" style="34"/>
    <col min="1537" max="1537" width="11.7109375" style="34" customWidth="1"/>
    <col min="1538" max="1538" width="15.85546875" style="34" customWidth="1"/>
    <col min="1539" max="1539" width="12.42578125" style="34" customWidth="1"/>
    <col min="1540" max="1540" width="12.140625" style="34" customWidth="1"/>
    <col min="1541" max="1541" width="11.140625" style="34" customWidth="1"/>
    <col min="1542" max="1542" width="10.7109375" style="34" customWidth="1"/>
    <col min="1543" max="1543" width="12.5703125" style="34" customWidth="1"/>
    <col min="1544" max="1544" width="19.28515625" style="34" customWidth="1"/>
    <col min="1545" max="1545" width="18.7109375" style="34" customWidth="1"/>
    <col min="1546" max="1546" width="19.28515625" style="34" customWidth="1"/>
    <col min="1547" max="1547" width="12.42578125" style="34" customWidth="1"/>
    <col min="1548" max="1548" width="19.7109375" style="34" customWidth="1"/>
    <col min="1549" max="1549" width="11.7109375" style="34" customWidth="1"/>
    <col min="1550" max="1550" width="11" style="34" customWidth="1"/>
    <col min="1551" max="1551" width="12.5703125" style="34" customWidth="1"/>
    <col min="1552" max="1552" width="16.140625" style="34" customWidth="1"/>
    <col min="1553" max="1554" width="9.140625" style="34"/>
    <col min="1555" max="1555" width="8.7109375" style="34" customWidth="1"/>
    <col min="1556" max="1557" width="10.7109375" style="34" customWidth="1"/>
    <col min="1558" max="1559" width="9.140625" style="34"/>
    <col min="1560" max="1561" width="10.140625" style="34" bestFit="1" customWidth="1"/>
    <col min="1562" max="1792" width="9.140625" style="34"/>
    <col min="1793" max="1793" width="11.7109375" style="34" customWidth="1"/>
    <col min="1794" max="1794" width="15.85546875" style="34" customWidth="1"/>
    <col min="1795" max="1795" width="12.42578125" style="34" customWidth="1"/>
    <col min="1796" max="1796" width="12.140625" style="34" customWidth="1"/>
    <col min="1797" max="1797" width="11.140625" style="34" customWidth="1"/>
    <col min="1798" max="1798" width="10.7109375" style="34" customWidth="1"/>
    <col min="1799" max="1799" width="12.5703125" style="34" customWidth="1"/>
    <col min="1800" max="1800" width="19.28515625" style="34" customWidth="1"/>
    <col min="1801" max="1801" width="18.7109375" style="34" customWidth="1"/>
    <col min="1802" max="1802" width="19.28515625" style="34" customWidth="1"/>
    <col min="1803" max="1803" width="12.42578125" style="34" customWidth="1"/>
    <col min="1804" max="1804" width="19.7109375" style="34" customWidth="1"/>
    <col min="1805" max="1805" width="11.7109375" style="34" customWidth="1"/>
    <col min="1806" max="1806" width="11" style="34" customWidth="1"/>
    <col min="1807" max="1807" width="12.5703125" style="34" customWidth="1"/>
    <col min="1808" max="1808" width="16.140625" style="34" customWidth="1"/>
    <col min="1809" max="1810" width="9.140625" style="34"/>
    <col min="1811" max="1811" width="8.7109375" style="34" customWidth="1"/>
    <col min="1812" max="1813" width="10.7109375" style="34" customWidth="1"/>
    <col min="1814" max="1815" width="9.140625" style="34"/>
    <col min="1816" max="1817" width="10.140625" style="34" bestFit="1" customWidth="1"/>
    <col min="1818" max="2048" width="9.140625" style="34"/>
    <col min="2049" max="2049" width="11.7109375" style="34" customWidth="1"/>
    <col min="2050" max="2050" width="15.85546875" style="34" customWidth="1"/>
    <col min="2051" max="2051" width="12.42578125" style="34" customWidth="1"/>
    <col min="2052" max="2052" width="12.140625" style="34" customWidth="1"/>
    <col min="2053" max="2053" width="11.140625" style="34" customWidth="1"/>
    <col min="2054" max="2054" width="10.7109375" style="34" customWidth="1"/>
    <col min="2055" max="2055" width="12.5703125" style="34" customWidth="1"/>
    <col min="2056" max="2056" width="19.28515625" style="34" customWidth="1"/>
    <col min="2057" max="2057" width="18.7109375" style="34" customWidth="1"/>
    <col min="2058" max="2058" width="19.28515625" style="34" customWidth="1"/>
    <col min="2059" max="2059" width="12.42578125" style="34" customWidth="1"/>
    <col min="2060" max="2060" width="19.7109375" style="34" customWidth="1"/>
    <col min="2061" max="2061" width="11.7109375" style="34" customWidth="1"/>
    <col min="2062" max="2062" width="11" style="34" customWidth="1"/>
    <col min="2063" max="2063" width="12.5703125" style="34" customWidth="1"/>
    <col min="2064" max="2064" width="16.140625" style="34" customWidth="1"/>
    <col min="2065" max="2066" width="9.140625" style="34"/>
    <col min="2067" max="2067" width="8.7109375" style="34" customWidth="1"/>
    <col min="2068" max="2069" width="10.7109375" style="34" customWidth="1"/>
    <col min="2070" max="2071" width="9.140625" style="34"/>
    <col min="2072" max="2073" width="10.140625" style="34" bestFit="1" customWidth="1"/>
    <col min="2074" max="2304" width="9.140625" style="34"/>
    <col min="2305" max="2305" width="11.7109375" style="34" customWidth="1"/>
    <col min="2306" max="2306" width="15.85546875" style="34" customWidth="1"/>
    <col min="2307" max="2307" width="12.42578125" style="34" customWidth="1"/>
    <col min="2308" max="2308" width="12.140625" style="34" customWidth="1"/>
    <col min="2309" max="2309" width="11.140625" style="34" customWidth="1"/>
    <col min="2310" max="2310" width="10.7109375" style="34" customWidth="1"/>
    <col min="2311" max="2311" width="12.5703125" style="34" customWidth="1"/>
    <col min="2312" max="2312" width="19.28515625" style="34" customWidth="1"/>
    <col min="2313" max="2313" width="18.7109375" style="34" customWidth="1"/>
    <col min="2314" max="2314" width="19.28515625" style="34" customWidth="1"/>
    <col min="2315" max="2315" width="12.42578125" style="34" customWidth="1"/>
    <col min="2316" max="2316" width="19.7109375" style="34" customWidth="1"/>
    <col min="2317" max="2317" width="11.7109375" style="34" customWidth="1"/>
    <col min="2318" max="2318" width="11" style="34" customWidth="1"/>
    <col min="2319" max="2319" width="12.5703125" style="34" customWidth="1"/>
    <col min="2320" max="2320" width="16.140625" style="34" customWidth="1"/>
    <col min="2321" max="2322" width="9.140625" style="34"/>
    <col min="2323" max="2323" width="8.7109375" style="34" customWidth="1"/>
    <col min="2324" max="2325" width="10.7109375" style="34" customWidth="1"/>
    <col min="2326" max="2327" width="9.140625" style="34"/>
    <col min="2328" max="2329" width="10.140625" style="34" bestFit="1" customWidth="1"/>
    <col min="2330" max="2560" width="9.140625" style="34"/>
    <col min="2561" max="2561" width="11.7109375" style="34" customWidth="1"/>
    <col min="2562" max="2562" width="15.85546875" style="34" customWidth="1"/>
    <col min="2563" max="2563" width="12.42578125" style="34" customWidth="1"/>
    <col min="2564" max="2564" width="12.140625" style="34" customWidth="1"/>
    <col min="2565" max="2565" width="11.140625" style="34" customWidth="1"/>
    <col min="2566" max="2566" width="10.7109375" style="34" customWidth="1"/>
    <col min="2567" max="2567" width="12.5703125" style="34" customWidth="1"/>
    <col min="2568" max="2568" width="19.28515625" style="34" customWidth="1"/>
    <col min="2569" max="2569" width="18.7109375" style="34" customWidth="1"/>
    <col min="2570" max="2570" width="19.28515625" style="34" customWidth="1"/>
    <col min="2571" max="2571" width="12.42578125" style="34" customWidth="1"/>
    <col min="2572" max="2572" width="19.7109375" style="34" customWidth="1"/>
    <col min="2573" max="2573" width="11.7109375" style="34" customWidth="1"/>
    <col min="2574" max="2574" width="11" style="34" customWidth="1"/>
    <col min="2575" max="2575" width="12.5703125" style="34" customWidth="1"/>
    <col min="2576" max="2576" width="16.140625" style="34" customWidth="1"/>
    <col min="2577" max="2578" width="9.140625" style="34"/>
    <col min="2579" max="2579" width="8.7109375" style="34" customWidth="1"/>
    <col min="2580" max="2581" width="10.7109375" style="34" customWidth="1"/>
    <col min="2582" max="2583" width="9.140625" style="34"/>
    <col min="2584" max="2585" width="10.140625" style="34" bestFit="1" customWidth="1"/>
    <col min="2586" max="2816" width="9.140625" style="34"/>
    <col min="2817" max="2817" width="11.7109375" style="34" customWidth="1"/>
    <col min="2818" max="2818" width="15.85546875" style="34" customWidth="1"/>
    <col min="2819" max="2819" width="12.42578125" style="34" customWidth="1"/>
    <col min="2820" max="2820" width="12.140625" style="34" customWidth="1"/>
    <col min="2821" max="2821" width="11.140625" style="34" customWidth="1"/>
    <col min="2822" max="2822" width="10.7109375" style="34" customWidth="1"/>
    <col min="2823" max="2823" width="12.5703125" style="34" customWidth="1"/>
    <col min="2824" max="2824" width="19.28515625" style="34" customWidth="1"/>
    <col min="2825" max="2825" width="18.7109375" style="34" customWidth="1"/>
    <col min="2826" max="2826" width="19.28515625" style="34" customWidth="1"/>
    <col min="2827" max="2827" width="12.42578125" style="34" customWidth="1"/>
    <col min="2828" max="2828" width="19.7109375" style="34" customWidth="1"/>
    <col min="2829" max="2829" width="11.7109375" style="34" customWidth="1"/>
    <col min="2830" max="2830" width="11" style="34" customWidth="1"/>
    <col min="2831" max="2831" width="12.5703125" style="34" customWidth="1"/>
    <col min="2832" max="2832" width="16.140625" style="34" customWidth="1"/>
    <col min="2833" max="2834" width="9.140625" style="34"/>
    <col min="2835" max="2835" width="8.7109375" style="34" customWidth="1"/>
    <col min="2836" max="2837" width="10.7109375" style="34" customWidth="1"/>
    <col min="2838" max="2839" width="9.140625" style="34"/>
    <col min="2840" max="2841" width="10.140625" style="34" bestFit="1" customWidth="1"/>
    <col min="2842" max="3072" width="9.140625" style="34"/>
    <col min="3073" max="3073" width="11.7109375" style="34" customWidth="1"/>
    <col min="3074" max="3074" width="15.85546875" style="34" customWidth="1"/>
    <col min="3075" max="3075" width="12.42578125" style="34" customWidth="1"/>
    <col min="3076" max="3076" width="12.140625" style="34" customWidth="1"/>
    <col min="3077" max="3077" width="11.140625" style="34" customWidth="1"/>
    <col min="3078" max="3078" width="10.7109375" style="34" customWidth="1"/>
    <col min="3079" max="3079" width="12.5703125" style="34" customWidth="1"/>
    <col min="3080" max="3080" width="19.28515625" style="34" customWidth="1"/>
    <col min="3081" max="3081" width="18.7109375" style="34" customWidth="1"/>
    <col min="3082" max="3082" width="19.28515625" style="34" customWidth="1"/>
    <col min="3083" max="3083" width="12.42578125" style="34" customWidth="1"/>
    <col min="3084" max="3084" width="19.7109375" style="34" customWidth="1"/>
    <col min="3085" max="3085" width="11.7109375" style="34" customWidth="1"/>
    <col min="3086" max="3086" width="11" style="34" customWidth="1"/>
    <col min="3087" max="3087" width="12.5703125" style="34" customWidth="1"/>
    <col min="3088" max="3088" width="16.140625" style="34" customWidth="1"/>
    <col min="3089" max="3090" width="9.140625" style="34"/>
    <col min="3091" max="3091" width="8.7109375" style="34" customWidth="1"/>
    <col min="3092" max="3093" width="10.7109375" style="34" customWidth="1"/>
    <col min="3094" max="3095" width="9.140625" style="34"/>
    <col min="3096" max="3097" width="10.140625" style="34" bestFit="1" customWidth="1"/>
    <col min="3098" max="3328" width="9.140625" style="34"/>
    <col min="3329" max="3329" width="11.7109375" style="34" customWidth="1"/>
    <col min="3330" max="3330" width="15.85546875" style="34" customWidth="1"/>
    <col min="3331" max="3331" width="12.42578125" style="34" customWidth="1"/>
    <col min="3332" max="3332" width="12.140625" style="34" customWidth="1"/>
    <col min="3333" max="3333" width="11.140625" style="34" customWidth="1"/>
    <col min="3334" max="3334" width="10.7109375" style="34" customWidth="1"/>
    <col min="3335" max="3335" width="12.5703125" style="34" customWidth="1"/>
    <col min="3336" max="3336" width="19.28515625" style="34" customWidth="1"/>
    <col min="3337" max="3337" width="18.7109375" style="34" customWidth="1"/>
    <col min="3338" max="3338" width="19.28515625" style="34" customWidth="1"/>
    <col min="3339" max="3339" width="12.42578125" style="34" customWidth="1"/>
    <col min="3340" max="3340" width="19.7109375" style="34" customWidth="1"/>
    <col min="3341" max="3341" width="11.7109375" style="34" customWidth="1"/>
    <col min="3342" max="3342" width="11" style="34" customWidth="1"/>
    <col min="3343" max="3343" width="12.5703125" style="34" customWidth="1"/>
    <col min="3344" max="3344" width="16.140625" style="34" customWidth="1"/>
    <col min="3345" max="3346" width="9.140625" style="34"/>
    <col min="3347" max="3347" width="8.7109375" style="34" customWidth="1"/>
    <col min="3348" max="3349" width="10.7109375" style="34" customWidth="1"/>
    <col min="3350" max="3351" width="9.140625" style="34"/>
    <col min="3352" max="3353" width="10.140625" style="34" bestFit="1" customWidth="1"/>
    <col min="3354" max="3584" width="9.140625" style="34"/>
    <col min="3585" max="3585" width="11.7109375" style="34" customWidth="1"/>
    <col min="3586" max="3586" width="15.85546875" style="34" customWidth="1"/>
    <col min="3587" max="3587" width="12.42578125" style="34" customWidth="1"/>
    <col min="3588" max="3588" width="12.140625" style="34" customWidth="1"/>
    <col min="3589" max="3589" width="11.140625" style="34" customWidth="1"/>
    <col min="3590" max="3590" width="10.7109375" style="34" customWidth="1"/>
    <col min="3591" max="3591" width="12.5703125" style="34" customWidth="1"/>
    <col min="3592" max="3592" width="19.28515625" style="34" customWidth="1"/>
    <col min="3593" max="3593" width="18.7109375" style="34" customWidth="1"/>
    <col min="3594" max="3594" width="19.28515625" style="34" customWidth="1"/>
    <col min="3595" max="3595" width="12.42578125" style="34" customWidth="1"/>
    <col min="3596" max="3596" width="19.7109375" style="34" customWidth="1"/>
    <col min="3597" max="3597" width="11.7109375" style="34" customWidth="1"/>
    <col min="3598" max="3598" width="11" style="34" customWidth="1"/>
    <col min="3599" max="3599" width="12.5703125" style="34" customWidth="1"/>
    <col min="3600" max="3600" width="16.140625" style="34" customWidth="1"/>
    <col min="3601" max="3602" width="9.140625" style="34"/>
    <col min="3603" max="3603" width="8.7109375" style="34" customWidth="1"/>
    <col min="3604" max="3605" width="10.7109375" style="34" customWidth="1"/>
    <col min="3606" max="3607" width="9.140625" style="34"/>
    <col min="3608" max="3609" width="10.140625" style="34" bestFit="1" customWidth="1"/>
    <col min="3610" max="3840" width="9.140625" style="34"/>
    <col min="3841" max="3841" width="11.7109375" style="34" customWidth="1"/>
    <col min="3842" max="3842" width="15.85546875" style="34" customWidth="1"/>
    <col min="3843" max="3843" width="12.42578125" style="34" customWidth="1"/>
    <col min="3844" max="3844" width="12.140625" style="34" customWidth="1"/>
    <col min="3845" max="3845" width="11.140625" style="34" customWidth="1"/>
    <col min="3846" max="3846" width="10.7109375" style="34" customWidth="1"/>
    <col min="3847" max="3847" width="12.5703125" style="34" customWidth="1"/>
    <col min="3848" max="3848" width="19.28515625" style="34" customWidth="1"/>
    <col min="3849" max="3849" width="18.7109375" style="34" customWidth="1"/>
    <col min="3850" max="3850" width="19.28515625" style="34" customWidth="1"/>
    <col min="3851" max="3851" width="12.42578125" style="34" customWidth="1"/>
    <col min="3852" max="3852" width="19.7109375" style="34" customWidth="1"/>
    <col min="3853" max="3853" width="11.7109375" style="34" customWidth="1"/>
    <col min="3854" max="3854" width="11" style="34" customWidth="1"/>
    <col min="3855" max="3855" width="12.5703125" style="34" customWidth="1"/>
    <col min="3856" max="3856" width="16.140625" style="34" customWidth="1"/>
    <col min="3857" max="3858" width="9.140625" style="34"/>
    <col min="3859" max="3859" width="8.7109375" style="34" customWidth="1"/>
    <col min="3860" max="3861" width="10.7109375" style="34" customWidth="1"/>
    <col min="3862" max="3863" width="9.140625" style="34"/>
    <col min="3864" max="3865" width="10.140625" style="34" bestFit="1" customWidth="1"/>
    <col min="3866" max="4096" width="9.140625" style="34"/>
    <col min="4097" max="4097" width="11.7109375" style="34" customWidth="1"/>
    <col min="4098" max="4098" width="15.85546875" style="34" customWidth="1"/>
    <col min="4099" max="4099" width="12.42578125" style="34" customWidth="1"/>
    <col min="4100" max="4100" width="12.140625" style="34" customWidth="1"/>
    <col min="4101" max="4101" width="11.140625" style="34" customWidth="1"/>
    <col min="4102" max="4102" width="10.7109375" style="34" customWidth="1"/>
    <col min="4103" max="4103" width="12.5703125" style="34" customWidth="1"/>
    <col min="4104" max="4104" width="19.28515625" style="34" customWidth="1"/>
    <col min="4105" max="4105" width="18.7109375" style="34" customWidth="1"/>
    <col min="4106" max="4106" width="19.28515625" style="34" customWidth="1"/>
    <col min="4107" max="4107" width="12.42578125" style="34" customWidth="1"/>
    <col min="4108" max="4108" width="19.7109375" style="34" customWidth="1"/>
    <col min="4109" max="4109" width="11.7109375" style="34" customWidth="1"/>
    <col min="4110" max="4110" width="11" style="34" customWidth="1"/>
    <col min="4111" max="4111" width="12.5703125" style="34" customWidth="1"/>
    <col min="4112" max="4112" width="16.140625" style="34" customWidth="1"/>
    <col min="4113" max="4114" width="9.140625" style="34"/>
    <col min="4115" max="4115" width="8.7109375" style="34" customWidth="1"/>
    <col min="4116" max="4117" width="10.7109375" style="34" customWidth="1"/>
    <col min="4118" max="4119" width="9.140625" style="34"/>
    <col min="4120" max="4121" width="10.140625" style="34" bestFit="1" customWidth="1"/>
    <col min="4122" max="4352" width="9.140625" style="34"/>
    <col min="4353" max="4353" width="11.7109375" style="34" customWidth="1"/>
    <col min="4354" max="4354" width="15.85546875" style="34" customWidth="1"/>
    <col min="4355" max="4355" width="12.42578125" style="34" customWidth="1"/>
    <col min="4356" max="4356" width="12.140625" style="34" customWidth="1"/>
    <col min="4357" max="4357" width="11.140625" style="34" customWidth="1"/>
    <col min="4358" max="4358" width="10.7109375" style="34" customWidth="1"/>
    <col min="4359" max="4359" width="12.5703125" style="34" customWidth="1"/>
    <col min="4360" max="4360" width="19.28515625" style="34" customWidth="1"/>
    <col min="4361" max="4361" width="18.7109375" style="34" customWidth="1"/>
    <col min="4362" max="4362" width="19.28515625" style="34" customWidth="1"/>
    <col min="4363" max="4363" width="12.42578125" style="34" customWidth="1"/>
    <col min="4364" max="4364" width="19.7109375" style="34" customWidth="1"/>
    <col min="4365" max="4365" width="11.7109375" style="34" customWidth="1"/>
    <col min="4366" max="4366" width="11" style="34" customWidth="1"/>
    <col min="4367" max="4367" width="12.5703125" style="34" customWidth="1"/>
    <col min="4368" max="4368" width="16.140625" style="34" customWidth="1"/>
    <col min="4369" max="4370" width="9.140625" style="34"/>
    <col min="4371" max="4371" width="8.7109375" style="34" customWidth="1"/>
    <col min="4372" max="4373" width="10.7109375" style="34" customWidth="1"/>
    <col min="4374" max="4375" width="9.140625" style="34"/>
    <col min="4376" max="4377" width="10.140625" style="34" bestFit="1" customWidth="1"/>
    <col min="4378" max="4608" width="9.140625" style="34"/>
    <col min="4609" max="4609" width="11.7109375" style="34" customWidth="1"/>
    <col min="4610" max="4610" width="15.85546875" style="34" customWidth="1"/>
    <col min="4611" max="4611" width="12.42578125" style="34" customWidth="1"/>
    <col min="4612" max="4612" width="12.140625" style="34" customWidth="1"/>
    <col min="4613" max="4613" width="11.140625" style="34" customWidth="1"/>
    <col min="4614" max="4614" width="10.7109375" style="34" customWidth="1"/>
    <col min="4615" max="4615" width="12.5703125" style="34" customWidth="1"/>
    <col min="4616" max="4616" width="19.28515625" style="34" customWidth="1"/>
    <col min="4617" max="4617" width="18.7109375" style="34" customWidth="1"/>
    <col min="4618" max="4618" width="19.28515625" style="34" customWidth="1"/>
    <col min="4619" max="4619" width="12.42578125" style="34" customWidth="1"/>
    <col min="4620" max="4620" width="19.7109375" style="34" customWidth="1"/>
    <col min="4621" max="4621" width="11.7109375" style="34" customWidth="1"/>
    <col min="4622" max="4622" width="11" style="34" customWidth="1"/>
    <col min="4623" max="4623" width="12.5703125" style="34" customWidth="1"/>
    <col min="4624" max="4624" width="16.140625" style="34" customWidth="1"/>
    <col min="4625" max="4626" width="9.140625" style="34"/>
    <col min="4627" max="4627" width="8.7109375" style="34" customWidth="1"/>
    <col min="4628" max="4629" width="10.7109375" style="34" customWidth="1"/>
    <col min="4630" max="4631" width="9.140625" style="34"/>
    <col min="4632" max="4633" width="10.140625" style="34" bestFit="1" customWidth="1"/>
    <col min="4634" max="4864" width="9.140625" style="34"/>
    <col min="4865" max="4865" width="11.7109375" style="34" customWidth="1"/>
    <col min="4866" max="4866" width="15.85546875" style="34" customWidth="1"/>
    <col min="4867" max="4867" width="12.42578125" style="34" customWidth="1"/>
    <col min="4868" max="4868" width="12.140625" style="34" customWidth="1"/>
    <col min="4869" max="4869" width="11.140625" style="34" customWidth="1"/>
    <col min="4870" max="4870" width="10.7109375" style="34" customWidth="1"/>
    <col min="4871" max="4871" width="12.5703125" style="34" customWidth="1"/>
    <col min="4872" max="4872" width="19.28515625" style="34" customWidth="1"/>
    <col min="4873" max="4873" width="18.7109375" style="34" customWidth="1"/>
    <col min="4874" max="4874" width="19.28515625" style="34" customWidth="1"/>
    <col min="4875" max="4875" width="12.42578125" style="34" customWidth="1"/>
    <col min="4876" max="4876" width="19.7109375" style="34" customWidth="1"/>
    <col min="4877" max="4877" width="11.7109375" style="34" customWidth="1"/>
    <col min="4878" max="4878" width="11" style="34" customWidth="1"/>
    <col min="4879" max="4879" width="12.5703125" style="34" customWidth="1"/>
    <col min="4880" max="4880" width="16.140625" style="34" customWidth="1"/>
    <col min="4881" max="4882" width="9.140625" style="34"/>
    <col min="4883" max="4883" width="8.7109375" style="34" customWidth="1"/>
    <col min="4884" max="4885" width="10.7109375" style="34" customWidth="1"/>
    <col min="4886" max="4887" width="9.140625" style="34"/>
    <col min="4888" max="4889" width="10.140625" style="34" bestFit="1" customWidth="1"/>
    <col min="4890" max="5120" width="9.140625" style="34"/>
    <col min="5121" max="5121" width="11.7109375" style="34" customWidth="1"/>
    <col min="5122" max="5122" width="15.85546875" style="34" customWidth="1"/>
    <col min="5123" max="5123" width="12.42578125" style="34" customWidth="1"/>
    <col min="5124" max="5124" width="12.140625" style="34" customWidth="1"/>
    <col min="5125" max="5125" width="11.140625" style="34" customWidth="1"/>
    <col min="5126" max="5126" width="10.7109375" style="34" customWidth="1"/>
    <col min="5127" max="5127" width="12.5703125" style="34" customWidth="1"/>
    <col min="5128" max="5128" width="19.28515625" style="34" customWidth="1"/>
    <col min="5129" max="5129" width="18.7109375" style="34" customWidth="1"/>
    <col min="5130" max="5130" width="19.28515625" style="34" customWidth="1"/>
    <col min="5131" max="5131" width="12.42578125" style="34" customWidth="1"/>
    <col min="5132" max="5132" width="19.7109375" style="34" customWidth="1"/>
    <col min="5133" max="5133" width="11.7109375" style="34" customWidth="1"/>
    <col min="5134" max="5134" width="11" style="34" customWidth="1"/>
    <col min="5135" max="5135" width="12.5703125" style="34" customWidth="1"/>
    <col min="5136" max="5136" width="16.140625" style="34" customWidth="1"/>
    <col min="5137" max="5138" width="9.140625" style="34"/>
    <col min="5139" max="5139" width="8.7109375" style="34" customWidth="1"/>
    <col min="5140" max="5141" width="10.7109375" style="34" customWidth="1"/>
    <col min="5142" max="5143" width="9.140625" style="34"/>
    <col min="5144" max="5145" width="10.140625" style="34" bestFit="1" customWidth="1"/>
    <col min="5146" max="5376" width="9.140625" style="34"/>
    <col min="5377" max="5377" width="11.7109375" style="34" customWidth="1"/>
    <col min="5378" max="5378" width="15.85546875" style="34" customWidth="1"/>
    <col min="5379" max="5379" width="12.42578125" style="34" customWidth="1"/>
    <col min="5380" max="5380" width="12.140625" style="34" customWidth="1"/>
    <col min="5381" max="5381" width="11.140625" style="34" customWidth="1"/>
    <col min="5382" max="5382" width="10.7109375" style="34" customWidth="1"/>
    <col min="5383" max="5383" width="12.5703125" style="34" customWidth="1"/>
    <col min="5384" max="5384" width="19.28515625" style="34" customWidth="1"/>
    <col min="5385" max="5385" width="18.7109375" style="34" customWidth="1"/>
    <col min="5386" max="5386" width="19.28515625" style="34" customWidth="1"/>
    <col min="5387" max="5387" width="12.42578125" style="34" customWidth="1"/>
    <col min="5388" max="5388" width="19.7109375" style="34" customWidth="1"/>
    <col min="5389" max="5389" width="11.7109375" style="34" customWidth="1"/>
    <col min="5390" max="5390" width="11" style="34" customWidth="1"/>
    <col min="5391" max="5391" width="12.5703125" style="34" customWidth="1"/>
    <col min="5392" max="5392" width="16.140625" style="34" customWidth="1"/>
    <col min="5393" max="5394" width="9.140625" style="34"/>
    <col min="5395" max="5395" width="8.7109375" style="34" customWidth="1"/>
    <col min="5396" max="5397" width="10.7109375" style="34" customWidth="1"/>
    <col min="5398" max="5399" width="9.140625" style="34"/>
    <col min="5400" max="5401" width="10.140625" style="34" bestFit="1" customWidth="1"/>
    <col min="5402" max="5632" width="9.140625" style="34"/>
    <col min="5633" max="5633" width="11.7109375" style="34" customWidth="1"/>
    <col min="5634" max="5634" width="15.85546875" style="34" customWidth="1"/>
    <col min="5635" max="5635" width="12.42578125" style="34" customWidth="1"/>
    <col min="5636" max="5636" width="12.140625" style="34" customWidth="1"/>
    <col min="5637" max="5637" width="11.140625" style="34" customWidth="1"/>
    <col min="5638" max="5638" width="10.7109375" style="34" customWidth="1"/>
    <col min="5639" max="5639" width="12.5703125" style="34" customWidth="1"/>
    <col min="5640" max="5640" width="19.28515625" style="34" customWidth="1"/>
    <col min="5641" max="5641" width="18.7109375" style="34" customWidth="1"/>
    <col min="5642" max="5642" width="19.28515625" style="34" customWidth="1"/>
    <col min="5643" max="5643" width="12.42578125" style="34" customWidth="1"/>
    <col min="5644" max="5644" width="19.7109375" style="34" customWidth="1"/>
    <col min="5645" max="5645" width="11.7109375" style="34" customWidth="1"/>
    <col min="5646" max="5646" width="11" style="34" customWidth="1"/>
    <col min="5647" max="5647" width="12.5703125" style="34" customWidth="1"/>
    <col min="5648" max="5648" width="16.140625" style="34" customWidth="1"/>
    <col min="5649" max="5650" width="9.140625" style="34"/>
    <col min="5651" max="5651" width="8.7109375" style="34" customWidth="1"/>
    <col min="5652" max="5653" width="10.7109375" style="34" customWidth="1"/>
    <col min="5654" max="5655" width="9.140625" style="34"/>
    <col min="5656" max="5657" width="10.140625" style="34" bestFit="1" customWidth="1"/>
    <col min="5658" max="5888" width="9.140625" style="34"/>
    <col min="5889" max="5889" width="11.7109375" style="34" customWidth="1"/>
    <col min="5890" max="5890" width="15.85546875" style="34" customWidth="1"/>
    <col min="5891" max="5891" width="12.42578125" style="34" customWidth="1"/>
    <col min="5892" max="5892" width="12.140625" style="34" customWidth="1"/>
    <col min="5893" max="5893" width="11.140625" style="34" customWidth="1"/>
    <col min="5894" max="5894" width="10.7109375" style="34" customWidth="1"/>
    <col min="5895" max="5895" width="12.5703125" style="34" customWidth="1"/>
    <col min="5896" max="5896" width="19.28515625" style="34" customWidth="1"/>
    <col min="5897" max="5897" width="18.7109375" style="34" customWidth="1"/>
    <col min="5898" max="5898" width="19.28515625" style="34" customWidth="1"/>
    <col min="5899" max="5899" width="12.42578125" style="34" customWidth="1"/>
    <col min="5900" max="5900" width="19.7109375" style="34" customWidth="1"/>
    <col min="5901" max="5901" width="11.7109375" style="34" customWidth="1"/>
    <col min="5902" max="5902" width="11" style="34" customWidth="1"/>
    <col min="5903" max="5903" width="12.5703125" style="34" customWidth="1"/>
    <col min="5904" max="5904" width="16.140625" style="34" customWidth="1"/>
    <col min="5905" max="5906" width="9.140625" style="34"/>
    <col min="5907" max="5907" width="8.7109375" style="34" customWidth="1"/>
    <col min="5908" max="5909" width="10.7109375" style="34" customWidth="1"/>
    <col min="5910" max="5911" width="9.140625" style="34"/>
    <col min="5912" max="5913" width="10.140625" style="34" bestFit="1" customWidth="1"/>
    <col min="5914" max="6144" width="9.140625" style="34"/>
    <col min="6145" max="6145" width="11.7109375" style="34" customWidth="1"/>
    <col min="6146" max="6146" width="15.85546875" style="34" customWidth="1"/>
    <col min="6147" max="6147" width="12.42578125" style="34" customWidth="1"/>
    <col min="6148" max="6148" width="12.140625" style="34" customWidth="1"/>
    <col min="6149" max="6149" width="11.140625" style="34" customWidth="1"/>
    <col min="6150" max="6150" width="10.7109375" style="34" customWidth="1"/>
    <col min="6151" max="6151" width="12.5703125" style="34" customWidth="1"/>
    <col min="6152" max="6152" width="19.28515625" style="34" customWidth="1"/>
    <col min="6153" max="6153" width="18.7109375" style="34" customWidth="1"/>
    <col min="6154" max="6154" width="19.28515625" style="34" customWidth="1"/>
    <col min="6155" max="6155" width="12.42578125" style="34" customWidth="1"/>
    <col min="6156" max="6156" width="19.7109375" style="34" customWidth="1"/>
    <col min="6157" max="6157" width="11.7109375" style="34" customWidth="1"/>
    <col min="6158" max="6158" width="11" style="34" customWidth="1"/>
    <col min="6159" max="6159" width="12.5703125" style="34" customWidth="1"/>
    <col min="6160" max="6160" width="16.140625" style="34" customWidth="1"/>
    <col min="6161" max="6162" width="9.140625" style="34"/>
    <col min="6163" max="6163" width="8.7109375" style="34" customWidth="1"/>
    <col min="6164" max="6165" width="10.7109375" style="34" customWidth="1"/>
    <col min="6166" max="6167" width="9.140625" style="34"/>
    <col min="6168" max="6169" width="10.140625" style="34" bestFit="1" customWidth="1"/>
    <col min="6170" max="6400" width="9.140625" style="34"/>
    <col min="6401" max="6401" width="11.7109375" style="34" customWidth="1"/>
    <col min="6402" max="6402" width="15.85546875" style="34" customWidth="1"/>
    <col min="6403" max="6403" width="12.42578125" style="34" customWidth="1"/>
    <col min="6404" max="6404" width="12.140625" style="34" customWidth="1"/>
    <col min="6405" max="6405" width="11.140625" style="34" customWidth="1"/>
    <col min="6406" max="6406" width="10.7109375" style="34" customWidth="1"/>
    <col min="6407" max="6407" width="12.5703125" style="34" customWidth="1"/>
    <col min="6408" max="6408" width="19.28515625" style="34" customWidth="1"/>
    <col min="6409" max="6409" width="18.7109375" style="34" customWidth="1"/>
    <col min="6410" max="6410" width="19.28515625" style="34" customWidth="1"/>
    <col min="6411" max="6411" width="12.42578125" style="34" customWidth="1"/>
    <col min="6412" max="6412" width="19.7109375" style="34" customWidth="1"/>
    <col min="6413" max="6413" width="11.7109375" style="34" customWidth="1"/>
    <col min="6414" max="6414" width="11" style="34" customWidth="1"/>
    <col min="6415" max="6415" width="12.5703125" style="34" customWidth="1"/>
    <col min="6416" max="6416" width="16.140625" style="34" customWidth="1"/>
    <col min="6417" max="6418" width="9.140625" style="34"/>
    <col min="6419" max="6419" width="8.7109375" style="34" customWidth="1"/>
    <col min="6420" max="6421" width="10.7109375" style="34" customWidth="1"/>
    <col min="6422" max="6423" width="9.140625" style="34"/>
    <col min="6424" max="6425" width="10.140625" style="34" bestFit="1" customWidth="1"/>
    <col min="6426" max="6656" width="9.140625" style="34"/>
    <col min="6657" max="6657" width="11.7109375" style="34" customWidth="1"/>
    <col min="6658" max="6658" width="15.85546875" style="34" customWidth="1"/>
    <col min="6659" max="6659" width="12.42578125" style="34" customWidth="1"/>
    <col min="6660" max="6660" width="12.140625" style="34" customWidth="1"/>
    <col min="6661" max="6661" width="11.140625" style="34" customWidth="1"/>
    <col min="6662" max="6662" width="10.7109375" style="34" customWidth="1"/>
    <col min="6663" max="6663" width="12.5703125" style="34" customWidth="1"/>
    <col min="6664" max="6664" width="19.28515625" style="34" customWidth="1"/>
    <col min="6665" max="6665" width="18.7109375" style="34" customWidth="1"/>
    <col min="6666" max="6666" width="19.28515625" style="34" customWidth="1"/>
    <col min="6667" max="6667" width="12.42578125" style="34" customWidth="1"/>
    <col min="6668" max="6668" width="19.7109375" style="34" customWidth="1"/>
    <col min="6669" max="6669" width="11.7109375" style="34" customWidth="1"/>
    <col min="6670" max="6670" width="11" style="34" customWidth="1"/>
    <col min="6671" max="6671" width="12.5703125" style="34" customWidth="1"/>
    <col min="6672" max="6672" width="16.140625" style="34" customWidth="1"/>
    <col min="6673" max="6674" width="9.140625" style="34"/>
    <col min="6675" max="6675" width="8.7109375" style="34" customWidth="1"/>
    <col min="6676" max="6677" width="10.7109375" style="34" customWidth="1"/>
    <col min="6678" max="6679" width="9.140625" style="34"/>
    <col min="6680" max="6681" width="10.140625" style="34" bestFit="1" customWidth="1"/>
    <col min="6682" max="6912" width="9.140625" style="34"/>
    <col min="6913" max="6913" width="11.7109375" style="34" customWidth="1"/>
    <col min="6914" max="6914" width="15.85546875" style="34" customWidth="1"/>
    <col min="6915" max="6915" width="12.42578125" style="34" customWidth="1"/>
    <col min="6916" max="6916" width="12.140625" style="34" customWidth="1"/>
    <col min="6917" max="6917" width="11.140625" style="34" customWidth="1"/>
    <col min="6918" max="6918" width="10.7109375" style="34" customWidth="1"/>
    <col min="6919" max="6919" width="12.5703125" style="34" customWidth="1"/>
    <col min="6920" max="6920" width="19.28515625" style="34" customWidth="1"/>
    <col min="6921" max="6921" width="18.7109375" style="34" customWidth="1"/>
    <col min="6922" max="6922" width="19.28515625" style="34" customWidth="1"/>
    <col min="6923" max="6923" width="12.42578125" style="34" customWidth="1"/>
    <col min="6924" max="6924" width="19.7109375" style="34" customWidth="1"/>
    <col min="6925" max="6925" width="11.7109375" style="34" customWidth="1"/>
    <col min="6926" max="6926" width="11" style="34" customWidth="1"/>
    <col min="6927" max="6927" width="12.5703125" style="34" customWidth="1"/>
    <col min="6928" max="6928" width="16.140625" style="34" customWidth="1"/>
    <col min="6929" max="6930" width="9.140625" style="34"/>
    <col min="6931" max="6931" width="8.7109375" style="34" customWidth="1"/>
    <col min="6932" max="6933" width="10.7109375" style="34" customWidth="1"/>
    <col min="6934" max="6935" width="9.140625" style="34"/>
    <col min="6936" max="6937" width="10.140625" style="34" bestFit="1" customWidth="1"/>
    <col min="6938" max="7168" width="9.140625" style="34"/>
    <col min="7169" max="7169" width="11.7109375" style="34" customWidth="1"/>
    <col min="7170" max="7170" width="15.85546875" style="34" customWidth="1"/>
    <col min="7171" max="7171" width="12.42578125" style="34" customWidth="1"/>
    <col min="7172" max="7172" width="12.140625" style="34" customWidth="1"/>
    <col min="7173" max="7173" width="11.140625" style="34" customWidth="1"/>
    <col min="7174" max="7174" width="10.7109375" style="34" customWidth="1"/>
    <col min="7175" max="7175" width="12.5703125" style="34" customWidth="1"/>
    <col min="7176" max="7176" width="19.28515625" style="34" customWidth="1"/>
    <col min="7177" max="7177" width="18.7109375" style="34" customWidth="1"/>
    <col min="7178" max="7178" width="19.28515625" style="34" customWidth="1"/>
    <col min="7179" max="7179" width="12.42578125" style="34" customWidth="1"/>
    <col min="7180" max="7180" width="19.7109375" style="34" customWidth="1"/>
    <col min="7181" max="7181" width="11.7109375" style="34" customWidth="1"/>
    <col min="7182" max="7182" width="11" style="34" customWidth="1"/>
    <col min="7183" max="7183" width="12.5703125" style="34" customWidth="1"/>
    <col min="7184" max="7184" width="16.140625" style="34" customWidth="1"/>
    <col min="7185" max="7186" width="9.140625" style="34"/>
    <col min="7187" max="7187" width="8.7109375" style="34" customWidth="1"/>
    <col min="7188" max="7189" width="10.7109375" style="34" customWidth="1"/>
    <col min="7190" max="7191" width="9.140625" style="34"/>
    <col min="7192" max="7193" width="10.140625" style="34" bestFit="1" customWidth="1"/>
    <col min="7194" max="7424" width="9.140625" style="34"/>
    <col min="7425" max="7425" width="11.7109375" style="34" customWidth="1"/>
    <col min="7426" max="7426" width="15.85546875" style="34" customWidth="1"/>
    <col min="7427" max="7427" width="12.42578125" style="34" customWidth="1"/>
    <col min="7428" max="7428" width="12.140625" style="34" customWidth="1"/>
    <col min="7429" max="7429" width="11.140625" style="34" customWidth="1"/>
    <col min="7430" max="7430" width="10.7109375" style="34" customWidth="1"/>
    <col min="7431" max="7431" width="12.5703125" style="34" customWidth="1"/>
    <col min="7432" max="7432" width="19.28515625" style="34" customWidth="1"/>
    <col min="7433" max="7433" width="18.7109375" style="34" customWidth="1"/>
    <col min="7434" max="7434" width="19.28515625" style="34" customWidth="1"/>
    <col min="7435" max="7435" width="12.42578125" style="34" customWidth="1"/>
    <col min="7436" max="7436" width="19.7109375" style="34" customWidth="1"/>
    <col min="7437" max="7437" width="11.7109375" style="34" customWidth="1"/>
    <col min="7438" max="7438" width="11" style="34" customWidth="1"/>
    <col min="7439" max="7439" width="12.5703125" style="34" customWidth="1"/>
    <col min="7440" max="7440" width="16.140625" style="34" customWidth="1"/>
    <col min="7441" max="7442" width="9.140625" style="34"/>
    <col min="7443" max="7443" width="8.7109375" style="34" customWidth="1"/>
    <col min="7444" max="7445" width="10.7109375" style="34" customWidth="1"/>
    <col min="7446" max="7447" width="9.140625" style="34"/>
    <col min="7448" max="7449" width="10.140625" style="34" bestFit="1" customWidth="1"/>
    <col min="7450" max="7680" width="9.140625" style="34"/>
    <col min="7681" max="7681" width="11.7109375" style="34" customWidth="1"/>
    <col min="7682" max="7682" width="15.85546875" style="34" customWidth="1"/>
    <col min="7683" max="7683" width="12.42578125" style="34" customWidth="1"/>
    <col min="7684" max="7684" width="12.140625" style="34" customWidth="1"/>
    <col min="7685" max="7685" width="11.140625" style="34" customWidth="1"/>
    <col min="7686" max="7686" width="10.7109375" style="34" customWidth="1"/>
    <col min="7687" max="7687" width="12.5703125" style="34" customWidth="1"/>
    <col min="7688" max="7688" width="19.28515625" style="34" customWidth="1"/>
    <col min="7689" max="7689" width="18.7109375" style="34" customWidth="1"/>
    <col min="7690" max="7690" width="19.28515625" style="34" customWidth="1"/>
    <col min="7691" max="7691" width="12.42578125" style="34" customWidth="1"/>
    <col min="7692" max="7692" width="19.7109375" style="34" customWidth="1"/>
    <col min="7693" max="7693" width="11.7109375" style="34" customWidth="1"/>
    <col min="7694" max="7694" width="11" style="34" customWidth="1"/>
    <col min="7695" max="7695" width="12.5703125" style="34" customWidth="1"/>
    <col min="7696" max="7696" width="16.140625" style="34" customWidth="1"/>
    <col min="7697" max="7698" width="9.140625" style="34"/>
    <col min="7699" max="7699" width="8.7109375" style="34" customWidth="1"/>
    <col min="7700" max="7701" width="10.7109375" style="34" customWidth="1"/>
    <col min="7702" max="7703" width="9.140625" style="34"/>
    <col min="7704" max="7705" width="10.140625" style="34" bestFit="1" customWidth="1"/>
    <col min="7706" max="7936" width="9.140625" style="34"/>
    <col min="7937" max="7937" width="11.7109375" style="34" customWidth="1"/>
    <col min="7938" max="7938" width="15.85546875" style="34" customWidth="1"/>
    <col min="7939" max="7939" width="12.42578125" style="34" customWidth="1"/>
    <col min="7940" max="7940" width="12.140625" style="34" customWidth="1"/>
    <col min="7941" max="7941" width="11.140625" style="34" customWidth="1"/>
    <col min="7942" max="7942" width="10.7109375" style="34" customWidth="1"/>
    <col min="7943" max="7943" width="12.5703125" style="34" customWidth="1"/>
    <col min="7944" max="7944" width="19.28515625" style="34" customWidth="1"/>
    <col min="7945" max="7945" width="18.7109375" style="34" customWidth="1"/>
    <col min="7946" max="7946" width="19.28515625" style="34" customWidth="1"/>
    <col min="7947" max="7947" width="12.42578125" style="34" customWidth="1"/>
    <col min="7948" max="7948" width="19.7109375" style="34" customWidth="1"/>
    <col min="7949" max="7949" width="11.7109375" style="34" customWidth="1"/>
    <col min="7950" max="7950" width="11" style="34" customWidth="1"/>
    <col min="7951" max="7951" width="12.5703125" style="34" customWidth="1"/>
    <col min="7952" max="7952" width="16.140625" style="34" customWidth="1"/>
    <col min="7953" max="7954" width="9.140625" style="34"/>
    <col min="7955" max="7955" width="8.7109375" style="34" customWidth="1"/>
    <col min="7956" max="7957" width="10.7109375" style="34" customWidth="1"/>
    <col min="7958" max="7959" width="9.140625" style="34"/>
    <col min="7960" max="7961" width="10.140625" style="34" bestFit="1" customWidth="1"/>
    <col min="7962" max="8192" width="9.140625" style="34"/>
    <col min="8193" max="8193" width="11.7109375" style="34" customWidth="1"/>
    <col min="8194" max="8194" width="15.85546875" style="34" customWidth="1"/>
    <col min="8195" max="8195" width="12.42578125" style="34" customWidth="1"/>
    <col min="8196" max="8196" width="12.140625" style="34" customWidth="1"/>
    <col min="8197" max="8197" width="11.140625" style="34" customWidth="1"/>
    <col min="8198" max="8198" width="10.7109375" style="34" customWidth="1"/>
    <col min="8199" max="8199" width="12.5703125" style="34" customWidth="1"/>
    <col min="8200" max="8200" width="19.28515625" style="34" customWidth="1"/>
    <col min="8201" max="8201" width="18.7109375" style="34" customWidth="1"/>
    <col min="8202" max="8202" width="19.28515625" style="34" customWidth="1"/>
    <col min="8203" max="8203" width="12.42578125" style="34" customWidth="1"/>
    <col min="8204" max="8204" width="19.7109375" style="34" customWidth="1"/>
    <col min="8205" max="8205" width="11.7109375" style="34" customWidth="1"/>
    <col min="8206" max="8206" width="11" style="34" customWidth="1"/>
    <col min="8207" max="8207" width="12.5703125" style="34" customWidth="1"/>
    <col min="8208" max="8208" width="16.140625" style="34" customWidth="1"/>
    <col min="8209" max="8210" width="9.140625" style="34"/>
    <col min="8211" max="8211" width="8.7109375" style="34" customWidth="1"/>
    <col min="8212" max="8213" width="10.7109375" style="34" customWidth="1"/>
    <col min="8214" max="8215" width="9.140625" style="34"/>
    <col min="8216" max="8217" width="10.140625" style="34" bestFit="1" customWidth="1"/>
    <col min="8218" max="8448" width="9.140625" style="34"/>
    <col min="8449" max="8449" width="11.7109375" style="34" customWidth="1"/>
    <col min="8450" max="8450" width="15.85546875" style="34" customWidth="1"/>
    <col min="8451" max="8451" width="12.42578125" style="34" customWidth="1"/>
    <col min="8452" max="8452" width="12.140625" style="34" customWidth="1"/>
    <col min="8453" max="8453" width="11.140625" style="34" customWidth="1"/>
    <col min="8454" max="8454" width="10.7109375" style="34" customWidth="1"/>
    <col min="8455" max="8455" width="12.5703125" style="34" customWidth="1"/>
    <col min="8456" max="8456" width="19.28515625" style="34" customWidth="1"/>
    <col min="8457" max="8457" width="18.7109375" style="34" customWidth="1"/>
    <col min="8458" max="8458" width="19.28515625" style="34" customWidth="1"/>
    <col min="8459" max="8459" width="12.42578125" style="34" customWidth="1"/>
    <col min="8460" max="8460" width="19.7109375" style="34" customWidth="1"/>
    <col min="8461" max="8461" width="11.7109375" style="34" customWidth="1"/>
    <col min="8462" max="8462" width="11" style="34" customWidth="1"/>
    <col min="8463" max="8463" width="12.5703125" style="34" customWidth="1"/>
    <col min="8464" max="8464" width="16.140625" style="34" customWidth="1"/>
    <col min="8465" max="8466" width="9.140625" style="34"/>
    <col min="8467" max="8467" width="8.7109375" style="34" customWidth="1"/>
    <col min="8468" max="8469" width="10.7109375" style="34" customWidth="1"/>
    <col min="8470" max="8471" width="9.140625" style="34"/>
    <col min="8472" max="8473" width="10.140625" style="34" bestFit="1" customWidth="1"/>
    <col min="8474" max="8704" width="9.140625" style="34"/>
    <col min="8705" max="8705" width="11.7109375" style="34" customWidth="1"/>
    <col min="8706" max="8706" width="15.85546875" style="34" customWidth="1"/>
    <col min="8707" max="8707" width="12.42578125" style="34" customWidth="1"/>
    <col min="8708" max="8708" width="12.140625" style="34" customWidth="1"/>
    <col min="8709" max="8709" width="11.140625" style="34" customWidth="1"/>
    <col min="8710" max="8710" width="10.7109375" style="34" customWidth="1"/>
    <col min="8711" max="8711" width="12.5703125" style="34" customWidth="1"/>
    <col min="8712" max="8712" width="19.28515625" style="34" customWidth="1"/>
    <col min="8713" max="8713" width="18.7109375" style="34" customWidth="1"/>
    <col min="8714" max="8714" width="19.28515625" style="34" customWidth="1"/>
    <col min="8715" max="8715" width="12.42578125" style="34" customWidth="1"/>
    <col min="8716" max="8716" width="19.7109375" style="34" customWidth="1"/>
    <col min="8717" max="8717" width="11.7109375" style="34" customWidth="1"/>
    <col min="8718" max="8718" width="11" style="34" customWidth="1"/>
    <col min="8719" max="8719" width="12.5703125" style="34" customWidth="1"/>
    <col min="8720" max="8720" width="16.140625" style="34" customWidth="1"/>
    <col min="8721" max="8722" width="9.140625" style="34"/>
    <col min="8723" max="8723" width="8.7109375" style="34" customWidth="1"/>
    <col min="8724" max="8725" width="10.7109375" style="34" customWidth="1"/>
    <col min="8726" max="8727" width="9.140625" style="34"/>
    <col min="8728" max="8729" width="10.140625" style="34" bestFit="1" customWidth="1"/>
    <col min="8730" max="8960" width="9.140625" style="34"/>
    <col min="8961" max="8961" width="11.7109375" style="34" customWidth="1"/>
    <col min="8962" max="8962" width="15.85546875" style="34" customWidth="1"/>
    <col min="8963" max="8963" width="12.42578125" style="34" customWidth="1"/>
    <col min="8964" max="8964" width="12.140625" style="34" customWidth="1"/>
    <col min="8965" max="8965" width="11.140625" style="34" customWidth="1"/>
    <col min="8966" max="8966" width="10.7109375" style="34" customWidth="1"/>
    <col min="8967" max="8967" width="12.5703125" style="34" customWidth="1"/>
    <col min="8968" max="8968" width="19.28515625" style="34" customWidth="1"/>
    <col min="8969" max="8969" width="18.7109375" style="34" customWidth="1"/>
    <col min="8970" max="8970" width="19.28515625" style="34" customWidth="1"/>
    <col min="8971" max="8971" width="12.42578125" style="34" customWidth="1"/>
    <col min="8972" max="8972" width="19.7109375" style="34" customWidth="1"/>
    <col min="8973" max="8973" width="11.7109375" style="34" customWidth="1"/>
    <col min="8974" max="8974" width="11" style="34" customWidth="1"/>
    <col min="8975" max="8975" width="12.5703125" style="34" customWidth="1"/>
    <col min="8976" max="8976" width="16.140625" style="34" customWidth="1"/>
    <col min="8977" max="8978" width="9.140625" style="34"/>
    <col min="8979" max="8979" width="8.7109375" style="34" customWidth="1"/>
    <col min="8980" max="8981" width="10.7109375" style="34" customWidth="1"/>
    <col min="8982" max="8983" width="9.140625" style="34"/>
    <col min="8984" max="8985" width="10.140625" style="34" bestFit="1" customWidth="1"/>
    <col min="8986" max="9216" width="9.140625" style="34"/>
    <col min="9217" max="9217" width="11.7109375" style="34" customWidth="1"/>
    <col min="9218" max="9218" width="15.85546875" style="34" customWidth="1"/>
    <col min="9219" max="9219" width="12.42578125" style="34" customWidth="1"/>
    <col min="9220" max="9220" width="12.140625" style="34" customWidth="1"/>
    <col min="9221" max="9221" width="11.140625" style="34" customWidth="1"/>
    <col min="9222" max="9222" width="10.7109375" style="34" customWidth="1"/>
    <col min="9223" max="9223" width="12.5703125" style="34" customWidth="1"/>
    <col min="9224" max="9224" width="19.28515625" style="34" customWidth="1"/>
    <col min="9225" max="9225" width="18.7109375" style="34" customWidth="1"/>
    <col min="9226" max="9226" width="19.28515625" style="34" customWidth="1"/>
    <col min="9227" max="9227" width="12.42578125" style="34" customWidth="1"/>
    <col min="9228" max="9228" width="19.7109375" style="34" customWidth="1"/>
    <col min="9229" max="9229" width="11.7109375" style="34" customWidth="1"/>
    <col min="9230" max="9230" width="11" style="34" customWidth="1"/>
    <col min="9231" max="9231" width="12.5703125" style="34" customWidth="1"/>
    <col min="9232" max="9232" width="16.140625" style="34" customWidth="1"/>
    <col min="9233" max="9234" width="9.140625" style="34"/>
    <col min="9235" max="9235" width="8.7109375" style="34" customWidth="1"/>
    <col min="9236" max="9237" width="10.7109375" style="34" customWidth="1"/>
    <col min="9238" max="9239" width="9.140625" style="34"/>
    <col min="9240" max="9241" width="10.140625" style="34" bestFit="1" customWidth="1"/>
    <col min="9242" max="9472" width="9.140625" style="34"/>
    <col min="9473" max="9473" width="11.7109375" style="34" customWidth="1"/>
    <col min="9474" max="9474" width="15.85546875" style="34" customWidth="1"/>
    <col min="9475" max="9475" width="12.42578125" style="34" customWidth="1"/>
    <col min="9476" max="9476" width="12.140625" style="34" customWidth="1"/>
    <col min="9477" max="9477" width="11.140625" style="34" customWidth="1"/>
    <col min="9478" max="9478" width="10.7109375" style="34" customWidth="1"/>
    <col min="9479" max="9479" width="12.5703125" style="34" customWidth="1"/>
    <col min="9480" max="9480" width="19.28515625" style="34" customWidth="1"/>
    <col min="9481" max="9481" width="18.7109375" style="34" customWidth="1"/>
    <col min="9482" max="9482" width="19.28515625" style="34" customWidth="1"/>
    <col min="9483" max="9483" width="12.42578125" style="34" customWidth="1"/>
    <col min="9484" max="9484" width="19.7109375" style="34" customWidth="1"/>
    <col min="9485" max="9485" width="11.7109375" style="34" customWidth="1"/>
    <col min="9486" max="9486" width="11" style="34" customWidth="1"/>
    <col min="9487" max="9487" width="12.5703125" style="34" customWidth="1"/>
    <col min="9488" max="9488" width="16.140625" style="34" customWidth="1"/>
    <col min="9489" max="9490" width="9.140625" style="34"/>
    <col min="9491" max="9491" width="8.7109375" style="34" customWidth="1"/>
    <col min="9492" max="9493" width="10.7109375" style="34" customWidth="1"/>
    <col min="9494" max="9495" width="9.140625" style="34"/>
    <col min="9496" max="9497" width="10.140625" style="34" bestFit="1" customWidth="1"/>
    <col min="9498" max="9728" width="9.140625" style="34"/>
    <col min="9729" max="9729" width="11.7109375" style="34" customWidth="1"/>
    <col min="9730" max="9730" width="15.85546875" style="34" customWidth="1"/>
    <col min="9731" max="9731" width="12.42578125" style="34" customWidth="1"/>
    <col min="9732" max="9732" width="12.140625" style="34" customWidth="1"/>
    <col min="9733" max="9733" width="11.140625" style="34" customWidth="1"/>
    <col min="9734" max="9734" width="10.7109375" style="34" customWidth="1"/>
    <col min="9735" max="9735" width="12.5703125" style="34" customWidth="1"/>
    <col min="9736" max="9736" width="19.28515625" style="34" customWidth="1"/>
    <col min="9737" max="9737" width="18.7109375" style="34" customWidth="1"/>
    <col min="9738" max="9738" width="19.28515625" style="34" customWidth="1"/>
    <col min="9739" max="9739" width="12.42578125" style="34" customWidth="1"/>
    <col min="9740" max="9740" width="19.7109375" style="34" customWidth="1"/>
    <col min="9741" max="9741" width="11.7109375" style="34" customWidth="1"/>
    <col min="9742" max="9742" width="11" style="34" customWidth="1"/>
    <col min="9743" max="9743" width="12.5703125" style="34" customWidth="1"/>
    <col min="9744" max="9744" width="16.140625" style="34" customWidth="1"/>
    <col min="9745" max="9746" width="9.140625" style="34"/>
    <col min="9747" max="9747" width="8.7109375" style="34" customWidth="1"/>
    <col min="9748" max="9749" width="10.7109375" style="34" customWidth="1"/>
    <col min="9750" max="9751" width="9.140625" style="34"/>
    <col min="9752" max="9753" width="10.140625" style="34" bestFit="1" customWidth="1"/>
    <col min="9754" max="9984" width="9.140625" style="34"/>
    <col min="9985" max="9985" width="11.7109375" style="34" customWidth="1"/>
    <col min="9986" max="9986" width="15.85546875" style="34" customWidth="1"/>
    <col min="9987" max="9987" width="12.42578125" style="34" customWidth="1"/>
    <col min="9988" max="9988" width="12.140625" style="34" customWidth="1"/>
    <col min="9989" max="9989" width="11.140625" style="34" customWidth="1"/>
    <col min="9990" max="9990" width="10.7109375" style="34" customWidth="1"/>
    <col min="9991" max="9991" width="12.5703125" style="34" customWidth="1"/>
    <col min="9992" max="9992" width="19.28515625" style="34" customWidth="1"/>
    <col min="9993" max="9993" width="18.7109375" style="34" customWidth="1"/>
    <col min="9994" max="9994" width="19.28515625" style="34" customWidth="1"/>
    <col min="9995" max="9995" width="12.42578125" style="34" customWidth="1"/>
    <col min="9996" max="9996" width="19.7109375" style="34" customWidth="1"/>
    <col min="9997" max="9997" width="11.7109375" style="34" customWidth="1"/>
    <col min="9998" max="9998" width="11" style="34" customWidth="1"/>
    <col min="9999" max="9999" width="12.5703125" style="34" customWidth="1"/>
    <col min="10000" max="10000" width="16.140625" style="34" customWidth="1"/>
    <col min="10001" max="10002" width="9.140625" style="34"/>
    <col min="10003" max="10003" width="8.7109375" style="34" customWidth="1"/>
    <col min="10004" max="10005" width="10.7109375" style="34" customWidth="1"/>
    <col min="10006" max="10007" width="9.140625" style="34"/>
    <col min="10008" max="10009" width="10.140625" style="34" bestFit="1" customWidth="1"/>
    <col min="10010" max="10240" width="9.140625" style="34"/>
    <col min="10241" max="10241" width="11.7109375" style="34" customWidth="1"/>
    <col min="10242" max="10242" width="15.85546875" style="34" customWidth="1"/>
    <col min="10243" max="10243" width="12.42578125" style="34" customWidth="1"/>
    <col min="10244" max="10244" width="12.140625" style="34" customWidth="1"/>
    <col min="10245" max="10245" width="11.140625" style="34" customWidth="1"/>
    <col min="10246" max="10246" width="10.7109375" style="34" customWidth="1"/>
    <col min="10247" max="10247" width="12.5703125" style="34" customWidth="1"/>
    <col min="10248" max="10248" width="19.28515625" style="34" customWidth="1"/>
    <col min="10249" max="10249" width="18.7109375" style="34" customWidth="1"/>
    <col min="10250" max="10250" width="19.28515625" style="34" customWidth="1"/>
    <col min="10251" max="10251" width="12.42578125" style="34" customWidth="1"/>
    <col min="10252" max="10252" width="19.7109375" style="34" customWidth="1"/>
    <col min="10253" max="10253" width="11.7109375" style="34" customWidth="1"/>
    <col min="10254" max="10254" width="11" style="34" customWidth="1"/>
    <col min="10255" max="10255" width="12.5703125" style="34" customWidth="1"/>
    <col min="10256" max="10256" width="16.140625" style="34" customWidth="1"/>
    <col min="10257" max="10258" width="9.140625" style="34"/>
    <col min="10259" max="10259" width="8.7109375" style="34" customWidth="1"/>
    <col min="10260" max="10261" width="10.7109375" style="34" customWidth="1"/>
    <col min="10262" max="10263" width="9.140625" style="34"/>
    <col min="10264" max="10265" width="10.140625" style="34" bestFit="1" customWidth="1"/>
    <col min="10266" max="10496" width="9.140625" style="34"/>
    <col min="10497" max="10497" width="11.7109375" style="34" customWidth="1"/>
    <col min="10498" max="10498" width="15.85546875" style="34" customWidth="1"/>
    <col min="10499" max="10499" width="12.42578125" style="34" customWidth="1"/>
    <col min="10500" max="10500" width="12.140625" style="34" customWidth="1"/>
    <col min="10501" max="10501" width="11.140625" style="34" customWidth="1"/>
    <col min="10502" max="10502" width="10.7109375" style="34" customWidth="1"/>
    <col min="10503" max="10503" width="12.5703125" style="34" customWidth="1"/>
    <col min="10504" max="10504" width="19.28515625" style="34" customWidth="1"/>
    <col min="10505" max="10505" width="18.7109375" style="34" customWidth="1"/>
    <col min="10506" max="10506" width="19.28515625" style="34" customWidth="1"/>
    <col min="10507" max="10507" width="12.42578125" style="34" customWidth="1"/>
    <col min="10508" max="10508" width="19.7109375" style="34" customWidth="1"/>
    <col min="10509" max="10509" width="11.7109375" style="34" customWidth="1"/>
    <col min="10510" max="10510" width="11" style="34" customWidth="1"/>
    <col min="10511" max="10511" width="12.5703125" style="34" customWidth="1"/>
    <col min="10512" max="10512" width="16.140625" style="34" customWidth="1"/>
    <col min="10513" max="10514" width="9.140625" style="34"/>
    <col min="10515" max="10515" width="8.7109375" style="34" customWidth="1"/>
    <col min="10516" max="10517" width="10.7109375" style="34" customWidth="1"/>
    <col min="10518" max="10519" width="9.140625" style="34"/>
    <col min="10520" max="10521" width="10.140625" style="34" bestFit="1" customWidth="1"/>
    <col min="10522" max="10752" width="9.140625" style="34"/>
    <col min="10753" max="10753" width="11.7109375" style="34" customWidth="1"/>
    <col min="10754" max="10754" width="15.85546875" style="34" customWidth="1"/>
    <col min="10755" max="10755" width="12.42578125" style="34" customWidth="1"/>
    <col min="10756" max="10756" width="12.140625" style="34" customWidth="1"/>
    <col min="10757" max="10757" width="11.140625" style="34" customWidth="1"/>
    <col min="10758" max="10758" width="10.7109375" style="34" customWidth="1"/>
    <col min="10759" max="10759" width="12.5703125" style="34" customWidth="1"/>
    <col min="10760" max="10760" width="19.28515625" style="34" customWidth="1"/>
    <col min="10761" max="10761" width="18.7109375" style="34" customWidth="1"/>
    <col min="10762" max="10762" width="19.28515625" style="34" customWidth="1"/>
    <col min="10763" max="10763" width="12.42578125" style="34" customWidth="1"/>
    <col min="10764" max="10764" width="19.7109375" style="34" customWidth="1"/>
    <col min="10765" max="10765" width="11.7109375" style="34" customWidth="1"/>
    <col min="10766" max="10766" width="11" style="34" customWidth="1"/>
    <col min="10767" max="10767" width="12.5703125" style="34" customWidth="1"/>
    <col min="10768" max="10768" width="16.140625" style="34" customWidth="1"/>
    <col min="10769" max="10770" width="9.140625" style="34"/>
    <col min="10771" max="10771" width="8.7109375" style="34" customWidth="1"/>
    <col min="10772" max="10773" width="10.7109375" style="34" customWidth="1"/>
    <col min="10774" max="10775" width="9.140625" style="34"/>
    <col min="10776" max="10777" width="10.140625" style="34" bestFit="1" customWidth="1"/>
    <col min="10778" max="11008" width="9.140625" style="34"/>
    <col min="11009" max="11009" width="11.7109375" style="34" customWidth="1"/>
    <col min="11010" max="11010" width="15.85546875" style="34" customWidth="1"/>
    <col min="11011" max="11011" width="12.42578125" style="34" customWidth="1"/>
    <col min="11012" max="11012" width="12.140625" style="34" customWidth="1"/>
    <col min="11013" max="11013" width="11.140625" style="34" customWidth="1"/>
    <col min="11014" max="11014" width="10.7109375" style="34" customWidth="1"/>
    <col min="11015" max="11015" width="12.5703125" style="34" customWidth="1"/>
    <col min="11016" max="11016" width="19.28515625" style="34" customWidth="1"/>
    <col min="11017" max="11017" width="18.7109375" style="34" customWidth="1"/>
    <col min="11018" max="11018" width="19.28515625" style="34" customWidth="1"/>
    <col min="11019" max="11019" width="12.42578125" style="34" customWidth="1"/>
    <col min="11020" max="11020" width="19.7109375" style="34" customWidth="1"/>
    <col min="11021" max="11021" width="11.7109375" style="34" customWidth="1"/>
    <col min="11022" max="11022" width="11" style="34" customWidth="1"/>
    <col min="11023" max="11023" width="12.5703125" style="34" customWidth="1"/>
    <col min="11024" max="11024" width="16.140625" style="34" customWidth="1"/>
    <col min="11025" max="11026" width="9.140625" style="34"/>
    <col min="11027" max="11027" width="8.7109375" style="34" customWidth="1"/>
    <col min="11028" max="11029" width="10.7109375" style="34" customWidth="1"/>
    <col min="11030" max="11031" width="9.140625" style="34"/>
    <col min="11032" max="11033" width="10.140625" style="34" bestFit="1" customWidth="1"/>
    <col min="11034" max="11264" width="9.140625" style="34"/>
    <col min="11265" max="11265" width="11.7109375" style="34" customWidth="1"/>
    <col min="11266" max="11266" width="15.85546875" style="34" customWidth="1"/>
    <col min="11267" max="11267" width="12.42578125" style="34" customWidth="1"/>
    <col min="11268" max="11268" width="12.140625" style="34" customWidth="1"/>
    <col min="11269" max="11269" width="11.140625" style="34" customWidth="1"/>
    <col min="11270" max="11270" width="10.7109375" style="34" customWidth="1"/>
    <col min="11271" max="11271" width="12.5703125" style="34" customWidth="1"/>
    <col min="11272" max="11272" width="19.28515625" style="34" customWidth="1"/>
    <col min="11273" max="11273" width="18.7109375" style="34" customWidth="1"/>
    <col min="11274" max="11274" width="19.28515625" style="34" customWidth="1"/>
    <col min="11275" max="11275" width="12.42578125" style="34" customWidth="1"/>
    <col min="11276" max="11276" width="19.7109375" style="34" customWidth="1"/>
    <col min="11277" max="11277" width="11.7109375" style="34" customWidth="1"/>
    <col min="11278" max="11278" width="11" style="34" customWidth="1"/>
    <col min="11279" max="11279" width="12.5703125" style="34" customWidth="1"/>
    <col min="11280" max="11280" width="16.140625" style="34" customWidth="1"/>
    <col min="11281" max="11282" width="9.140625" style="34"/>
    <col min="11283" max="11283" width="8.7109375" style="34" customWidth="1"/>
    <col min="11284" max="11285" width="10.7109375" style="34" customWidth="1"/>
    <col min="11286" max="11287" width="9.140625" style="34"/>
    <col min="11288" max="11289" width="10.140625" style="34" bestFit="1" customWidth="1"/>
    <col min="11290" max="11520" width="9.140625" style="34"/>
    <col min="11521" max="11521" width="11.7109375" style="34" customWidth="1"/>
    <col min="11522" max="11522" width="15.85546875" style="34" customWidth="1"/>
    <col min="11523" max="11523" width="12.42578125" style="34" customWidth="1"/>
    <col min="11524" max="11524" width="12.140625" style="34" customWidth="1"/>
    <col min="11525" max="11525" width="11.140625" style="34" customWidth="1"/>
    <col min="11526" max="11526" width="10.7109375" style="34" customWidth="1"/>
    <col min="11527" max="11527" width="12.5703125" style="34" customWidth="1"/>
    <col min="11528" max="11528" width="19.28515625" style="34" customWidth="1"/>
    <col min="11529" max="11529" width="18.7109375" style="34" customWidth="1"/>
    <col min="11530" max="11530" width="19.28515625" style="34" customWidth="1"/>
    <col min="11531" max="11531" width="12.42578125" style="34" customWidth="1"/>
    <col min="11532" max="11532" width="19.7109375" style="34" customWidth="1"/>
    <col min="11533" max="11533" width="11.7109375" style="34" customWidth="1"/>
    <col min="11534" max="11534" width="11" style="34" customWidth="1"/>
    <col min="11535" max="11535" width="12.5703125" style="34" customWidth="1"/>
    <col min="11536" max="11536" width="16.140625" style="34" customWidth="1"/>
    <col min="11537" max="11538" width="9.140625" style="34"/>
    <col min="11539" max="11539" width="8.7109375" style="34" customWidth="1"/>
    <col min="11540" max="11541" width="10.7109375" style="34" customWidth="1"/>
    <col min="11542" max="11543" width="9.140625" style="34"/>
    <col min="11544" max="11545" width="10.140625" style="34" bestFit="1" customWidth="1"/>
    <col min="11546" max="11776" width="9.140625" style="34"/>
    <col min="11777" max="11777" width="11.7109375" style="34" customWidth="1"/>
    <col min="11778" max="11778" width="15.85546875" style="34" customWidth="1"/>
    <col min="11779" max="11779" width="12.42578125" style="34" customWidth="1"/>
    <col min="11780" max="11780" width="12.140625" style="34" customWidth="1"/>
    <col min="11781" max="11781" width="11.140625" style="34" customWidth="1"/>
    <col min="11782" max="11782" width="10.7109375" style="34" customWidth="1"/>
    <col min="11783" max="11783" width="12.5703125" style="34" customWidth="1"/>
    <col min="11784" max="11784" width="19.28515625" style="34" customWidth="1"/>
    <col min="11785" max="11785" width="18.7109375" style="34" customWidth="1"/>
    <col min="11786" max="11786" width="19.28515625" style="34" customWidth="1"/>
    <col min="11787" max="11787" width="12.42578125" style="34" customWidth="1"/>
    <col min="11788" max="11788" width="19.7109375" style="34" customWidth="1"/>
    <col min="11789" max="11789" width="11.7109375" style="34" customWidth="1"/>
    <col min="11790" max="11790" width="11" style="34" customWidth="1"/>
    <col min="11791" max="11791" width="12.5703125" style="34" customWidth="1"/>
    <col min="11792" max="11792" width="16.140625" style="34" customWidth="1"/>
    <col min="11793" max="11794" width="9.140625" style="34"/>
    <col min="11795" max="11795" width="8.7109375" style="34" customWidth="1"/>
    <col min="11796" max="11797" width="10.7109375" style="34" customWidth="1"/>
    <col min="11798" max="11799" width="9.140625" style="34"/>
    <col min="11800" max="11801" width="10.140625" style="34" bestFit="1" customWidth="1"/>
    <col min="11802" max="12032" width="9.140625" style="34"/>
    <col min="12033" max="12033" width="11.7109375" style="34" customWidth="1"/>
    <col min="12034" max="12034" width="15.85546875" style="34" customWidth="1"/>
    <col min="12035" max="12035" width="12.42578125" style="34" customWidth="1"/>
    <col min="12036" max="12036" width="12.140625" style="34" customWidth="1"/>
    <col min="12037" max="12037" width="11.140625" style="34" customWidth="1"/>
    <col min="12038" max="12038" width="10.7109375" style="34" customWidth="1"/>
    <col min="12039" max="12039" width="12.5703125" style="34" customWidth="1"/>
    <col min="12040" max="12040" width="19.28515625" style="34" customWidth="1"/>
    <col min="12041" max="12041" width="18.7109375" style="34" customWidth="1"/>
    <col min="12042" max="12042" width="19.28515625" style="34" customWidth="1"/>
    <col min="12043" max="12043" width="12.42578125" style="34" customWidth="1"/>
    <col min="12044" max="12044" width="19.7109375" style="34" customWidth="1"/>
    <col min="12045" max="12045" width="11.7109375" style="34" customWidth="1"/>
    <col min="12046" max="12046" width="11" style="34" customWidth="1"/>
    <col min="12047" max="12047" width="12.5703125" style="34" customWidth="1"/>
    <col min="12048" max="12048" width="16.140625" style="34" customWidth="1"/>
    <col min="12049" max="12050" width="9.140625" style="34"/>
    <col min="12051" max="12051" width="8.7109375" style="34" customWidth="1"/>
    <col min="12052" max="12053" width="10.7109375" style="34" customWidth="1"/>
    <col min="12054" max="12055" width="9.140625" style="34"/>
    <col min="12056" max="12057" width="10.140625" style="34" bestFit="1" customWidth="1"/>
    <col min="12058" max="12288" width="9.140625" style="34"/>
    <col min="12289" max="12289" width="11.7109375" style="34" customWidth="1"/>
    <col min="12290" max="12290" width="15.85546875" style="34" customWidth="1"/>
    <col min="12291" max="12291" width="12.42578125" style="34" customWidth="1"/>
    <col min="12292" max="12292" width="12.140625" style="34" customWidth="1"/>
    <col min="12293" max="12293" width="11.140625" style="34" customWidth="1"/>
    <col min="12294" max="12294" width="10.7109375" style="34" customWidth="1"/>
    <col min="12295" max="12295" width="12.5703125" style="34" customWidth="1"/>
    <col min="12296" max="12296" width="19.28515625" style="34" customWidth="1"/>
    <col min="12297" max="12297" width="18.7109375" style="34" customWidth="1"/>
    <col min="12298" max="12298" width="19.28515625" style="34" customWidth="1"/>
    <col min="12299" max="12299" width="12.42578125" style="34" customWidth="1"/>
    <col min="12300" max="12300" width="19.7109375" style="34" customWidth="1"/>
    <col min="12301" max="12301" width="11.7109375" style="34" customWidth="1"/>
    <col min="12302" max="12302" width="11" style="34" customWidth="1"/>
    <col min="12303" max="12303" width="12.5703125" style="34" customWidth="1"/>
    <col min="12304" max="12304" width="16.140625" style="34" customWidth="1"/>
    <col min="12305" max="12306" width="9.140625" style="34"/>
    <col min="12307" max="12307" width="8.7109375" style="34" customWidth="1"/>
    <col min="12308" max="12309" width="10.7109375" style="34" customWidth="1"/>
    <col min="12310" max="12311" width="9.140625" style="34"/>
    <col min="12312" max="12313" width="10.140625" style="34" bestFit="1" customWidth="1"/>
    <col min="12314" max="12544" width="9.140625" style="34"/>
    <col min="12545" max="12545" width="11.7109375" style="34" customWidth="1"/>
    <col min="12546" max="12546" width="15.85546875" style="34" customWidth="1"/>
    <col min="12547" max="12547" width="12.42578125" style="34" customWidth="1"/>
    <col min="12548" max="12548" width="12.140625" style="34" customWidth="1"/>
    <col min="12549" max="12549" width="11.140625" style="34" customWidth="1"/>
    <col min="12550" max="12550" width="10.7109375" style="34" customWidth="1"/>
    <col min="12551" max="12551" width="12.5703125" style="34" customWidth="1"/>
    <col min="12552" max="12552" width="19.28515625" style="34" customWidth="1"/>
    <col min="12553" max="12553" width="18.7109375" style="34" customWidth="1"/>
    <col min="12554" max="12554" width="19.28515625" style="34" customWidth="1"/>
    <col min="12555" max="12555" width="12.42578125" style="34" customWidth="1"/>
    <col min="12556" max="12556" width="19.7109375" style="34" customWidth="1"/>
    <col min="12557" max="12557" width="11.7109375" style="34" customWidth="1"/>
    <col min="12558" max="12558" width="11" style="34" customWidth="1"/>
    <col min="12559" max="12559" width="12.5703125" style="34" customWidth="1"/>
    <col min="12560" max="12560" width="16.140625" style="34" customWidth="1"/>
    <col min="12561" max="12562" width="9.140625" style="34"/>
    <col min="12563" max="12563" width="8.7109375" style="34" customWidth="1"/>
    <col min="12564" max="12565" width="10.7109375" style="34" customWidth="1"/>
    <col min="12566" max="12567" width="9.140625" style="34"/>
    <col min="12568" max="12569" width="10.140625" style="34" bestFit="1" customWidth="1"/>
    <col min="12570" max="12800" width="9.140625" style="34"/>
    <col min="12801" max="12801" width="11.7109375" style="34" customWidth="1"/>
    <col min="12802" max="12802" width="15.85546875" style="34" customWidth="1"/>
    <col min="12803" max="12803" width="12.42578125" style="34" customWidth="1"/>
    <col min="12804" max="12804" width="12.140625" style="34" customWidth="1"/>
    <col min="12805" max="12805" width="11.140625" style="34" customWidth="1"/>
    <col min="12806" max="12806" width="10.7109375" style="34" customWidth="1"/>
    <col min="12807" max="12807" width="12.5703125" style="34" customWidth="1"/>
    <col min="12808" max="12808" width="19.28515625" style="34" customWidth="1"/>
    <col min="12809" max="12809" width="18.7109375" style="34" customWidth="1"/>
    <col min="12810" max="12810" width="19.28515625" style="34" customWidth="1"/>
    <col min="12811" max="12811" width="12.42578125" style="34" customWidth="1"/>
    <col min="12812" max="12812" width="19.7109375" style="34" customWidth="1"/>
    <col min="12813" max="12813" width="11.7109375" style="34" customWidth="1"/>
    <col min="12814" max="12814" width="11" style="34" customWidth="1"/>
    <col min="12815" max="12815" width="12.5703125" style="34" customWidth="1"/>
    <col min="12816" max="12816" width="16.140625" style="34" customWidth="1"/>
    <col min="12817" max="12818" width="9.140625" style="34"/>
    <col min="12819" max="12819" width="8.7109375" style="34" customWidth="1"/>
    <col min="12820" max="12821" width="10.7109375" style="34" customWidth="1"/>
    <col min="12822" max="12823" width="9.140625" style="34"/>
    <col min="12824" max="12825" width="10.140625" style="34" bestFit="1" customWidth="1"/>
    <col min="12826" max="13056" width="9.140625" style="34"/>
    <col min="13057" max="13057" width="11.7109375" style="34" customWidth="1"/>
    <col min="13058" max="13058" width="15.85546875" style="34" customWidth="1"/>
    <col min="13059" max="13059" width="12.42578125" style="34" customWidth="1"/>
    <col min="13060" max="13060" width="12.140625" style="34" customWidth="1"/>
    <col min="13061" max="13061" width="11.140625" style="34" customWidth="1"/>
    <col min="13062" max="13062" width="10.7109375" style="34" customWidth="1"/>
    <col min="13063" max="13063" width="12.5703125" style="34" customWidth="1"/>
    <col min="13064" max="13064" width="19.28515625" style="34" customWidth="1"/>
    <col min="13065" max="13065" width="18.7109375" style="34" customWidth="1"/>
    <col min="13066" max="13066" width="19.28515625" style="34" customWidth="1"/>
    <col min="13067" max="13067" width="12.42578125" style="34" customWidth="1"/>
    <col min="13068" max="13068" width="19.7109375" style="34" customWidth="1"/>
    <col min="13069" max="13069" width="11.7109375" style="34" customWidth="1"/>
    <col min="13070" max="13070" width="11" style="34" customWidth="1"/>
    <col min="13071" max="13071" width="12.5703125" style="34" customWidth="1"/>
    <col min="13072" max="13072" width="16.140625" style="34" customWidth="1"/>
    <col min="13073" max="13074" width="9.140625" style="34"/>
    <col min="13075" max="13075" width="8.7109375" style="34" customWidth="1"/>
    <col min="13076" max="13077" width="10.7109375" style="34" customWidth="1"/>
    <col min="13078" max="13079" width="9.140625" style="34"/>
    <col min="13080" max="13081" width="10.140625" style="34" bestFit="1" customWidth="1"/>
    <col min="13082" max="13312" width="9.140625" style="34"/>
    <col min="13313" max="13313" width="11.7109375" style="34" customWidth="1"/>
    <col min="13314" max="13314" width="15.85546875" style="34" customWidth="1"/>
    <col min="13315" max="13315" width="12.42578125" style="34" customWidth="1"/>
    <col min="13316" max="13316" width="12.140625" style="34" customWidth="1"/>
    <col min="13317" max="13317" width="11.140625" style="34" customWidth="1"/>
    <col min="13318" max="13318" width="10.7109375" style="34" customWidth="1"/>
    <col min="13319" max="13319" width="12.5703125" style="34" customWidth="1"/>
    <col min="13320" max="13320" width="19.28515625" style="34" customWidth="1"/>
    <col min="13321" max="13321" width="18.7109375" style="34" customWidth="1"/>
    <col min="13322" max="13322" width="19.28515625" style="34" customWidth="1"/>
    <col min="13323" max="13323" width="12.42578125" style="34" customWidth="1"/>
    <col min="13324" max="13324" width="19.7109375" style="34" customWidth="1"/>
    <col min="13325" max="13325" width="11.7109375" style="34" customWidth="1"/>
    <col min="13326" max="13326" width="11" style="34" customWidth="1"/>
    <col min="13327" max="13327" width="12.5703125" style="34" customWidth="1"/>
    <col min="13328" max="13328" width="16.140625" style="34" customWidth="1"/>
    <col min="13329" max="13330" width="9.140625" style="34"/>
    <col min="13331" max="13331" width="8.7109375" style="34" customWidth="1"/>
    <col min="13332" max="13333" width="10.7109375" style="34" customWidth="1"/>
    <col min="13334" max="13335" width="9.140625" style="34"/>
    <col min="13336" max="13337" width="10.140625" style="34" bestFit="1" customWidth="1"/>
    <col min="13338" max="13568" width="9.140625" style="34"/>
    <col min="13569" max="13569" width="11.7109375" style="34" customWidth="1"/>
    <col min="13570" max="13570" width="15.85546875" style="34" customWidth="1"/>
    <col min="13571" max="13571" width="12.42578125" style="34" customWidth="1"/>
    <col min="13572" max="13572" width="12.140625" style="34" customWidth="1"/>
    <col min="13573" max="13573" width="11.140625" style="34" customWidth="1"/>
    <col min="13574" max="13574" width="10.7109375" style="34" customWidth="1"/>
    <col min="13575" max="13575" width="12.5703125" style="34" customWidth="1"/>
    <col min="13576" max="13576" width="19.28515625" style="34" customWidth="1"/>
    <col min="13577" max="13577" width="18.7109375" style="34" customWidth="1"/>
    <col min="13578" max="13578" width="19.28515625" style="34" customWidth="1"/>
    <col min="13579" max="13579" width="12.42578125" style="34" customWidth="1"/>
    <col min="13580" max="13580" width="19.7109375" style="34" customWidth="1"/>
    <col min="13581" max="13581" width="11.7109375" style="34" customWidth="1"/>
    <col min="13582" max="13582" width="11" style="34" customWidth="1"/>
    <col min="13583" max="13583" width="12.5703125" style="34" customWidth="1"/>
    <col min="13584" max="13584" width="16.140625" style="34" customWidth="1"/>
    <col min="13585" max="13586" width="9.140625" style="34"/>
    <col min="13587" max="13587" width="8.7109375" style="34" customWidth="1"/>
    <col min="13588" max="13589" width="10.7109375" style="34" customWidth="1"/>
    <col min="13590" max="13591" width="9.140625" style="34"/>
    <col min="13592" max="13593" width="10.140625" style="34" bestFit="1" customWidth="1"/>
    <col min="13594" max="13824" width="9.140625" style="34"/>
    <col min="13825" max="13825" width="11.7109375" style="34" customWidth="1"/>
    <col min="13826" max="13826" width="15.85546875" style="34" customWidth="1"/>
    <col min="13827" max="13827" width="12.42578125" style="34" customWidth="1"/>
    <col min="13828" max="13828" width="12.140625" style="34" customWidth="1"/>
    <col min="13829" max="13829" width="11.140625" style="34" customWidth="1"/>
    <col min="13830" max="13830" width="10.7109375" style="34" customWidth="1"/>
    <col min="13831" max="13831" width="12.5703125" style="34" customWidth="1"/>
    <col min="13832" max="13832" width="19.28515625" style="34" customWidth="1"/>
    <col min="13833" max="13833" width="18.7109375" style="34" customWidth="1"/>
    <col min="13834" max="13834" width="19.28515625" style="34" customWidth="1"/>
    <col min="13835" max="13835" width="12.42578125" style="34" customWidth="1"/>
    <col min="13836" max="13836" width="19.7109375" style="34" customWidth="1"/>
    <col min="13837" max="13837" width="11.7109375" style="34" customWidth="1"/>
    <col min="13838" max="13838" width="11" style="34" customWidth="1"/>
    <col min="13839" max="13839" width="12.5703125" style="34" customWidth="1"/>
    <col min="13840" max="13840" width="16.140625" style="34" customWidth="1"/>
    <col min="13841" max="13842" width="9.140625" style="34"/>
    <col min="13843" max="13843" width="8.7109375" style="34" customWidth="1"/>
    <col min="13844" max="13845" width="10.7109375" style="34" customWidth="1"/>
    <col min="13846" max="13847" width="9.140625" style="34"/>
    <col min="13848" max="13849" width="10.140625" style="34" bestFit="1" customWidth="1"/>
    <col min="13850" max="14080" width="9.140625" style="34"/>
    <col min="14081" max="14081" width="11.7109375" style="34" customWidth="1"/>
    <col min="14082" max="14082" width="15.85546875" style="34" customWidth="1"/>
    <col min="14083" max="14083" width="12.42578125" style="34" customWidth="1"/>
    <col min="14084" max="14084" width="12.140625" style="34" customWidth="1"/>
    <col min="14085" max="14085" width="11.140625" style="34" customWidth="1"/>
    <col min="14086" max="14086" width="10.7109375" style="34" customWidth="1"/>
    <col min="14087" max="14087" width="12.5703125" style="34" customWidth="1"/>
    <col min="14088" max="14088" width="19.28515625" style="34" customWidth="1"/>
    <col min="14089" max="14089" width="18.7109375" style="34" customWidth="1"/>
    <col min="14090" max="14090" width="19.28515625" style="34" customWidth="1"/>
    <col min="14091" max="14091" width="12.42578125" style="34" customWidth="1"/>
    <col min="14092" max="14092" width="19.7109375" style="34" customWidth="1"/>
    <col min="14093" max="14093" width="11.7109375" style="34" customWidth="1"/>
    <col min="14094" max="14094" width="11" style="34" customWidth="1"/>
    <col min="14095" max="14095" width="12.5703125" style="34" customWidth="1"/>
    <col min="14096" max="14096" width="16.140625" style="34" customWidth="1"/>
    <col min="14097" max="14098" width="9.140625" style="34"/>
    <col min="14099" max="14099" width="8.7109375" style="34" customWidth="1"/>
    <col min="14100" max="14101" width="10.7109375" style="34" customWidth="1"/>
    <col min="14102" max="14103" width="9.140625" style="34"/>
    <col min="14104" max="14105" width="10.140625" style="34" bestFit="1" customWidth="1"/>
    <col min="14106" max="14336" width="9.140625" style="34"/>
    <col min="14337" max="14337" width="11.7109375" style="34" customWidth="1"/>
    <col min="14338" max="14338" width="15.85546875" style="34" customWidth="1"/>
    <col min="14339" max="14339" width="12.42578125" style="34" customWidth="1"/>
    <col min="14340" max="14340" width="12.140625" style="34" customWidth="1"/>
    <col min="14341" max="14341" width="11.140625" style="34" customWidth="1"/>
    <col min="14342" max="14342" width="10.7109375" style="34" customWidth="1"/>
    <col min="14343" max="14343" width="12.5703125" style="34" customWidth="1"/>
    <col min="14344" max="14344" width="19.28515625" style="34" customWidth="1"/>
    <col min="14345" max="14345" width="18.7109375" style="34" customWidth="1"/>
    <col min="14346" max="14346" width="19.28515625" style="34" customWidth="1"/>
    <col min="14347" max="14347" width="12.42578125" style="34" customWidth="1"/>
    <col min="14348" max="14348" width="19.7109375" style="34" customWidth="1"/>
    <col min="14349" max="14349" width="11.7109375" style="34" customWidth="1"/>
    <col min="14350" max="14350" width="11" style="34" customWidth="1"/>
    <col min="14351" max="14351" width="12.5703125" style="34" customWidth="1"/>
    <col min="14352" max="14352" width="16.140625" style="34" customWidth="1"/>
    <col min="14353" max="14354" width="9.140625" style="34"/>
    <col min="14355" max="14355" width="8.7109375" style="34" customWidth="1"/>
    <col min="14356" max="14357" width="10.7109375" style="34" customWidth="1"/>
    <col min="14358" max="14359" width="9.140625" style="34"/>
    <col min="14360" max="14361" width="10.140625" style="34" bestFit="1" customWidth="1"/>
    <col min="14362" max="14592" width="9.140625" style="34"/>
    <col min="14593" max="14593" width="11.7109375" style="34" customWidth="1"/>
    <col min="14594" max="14594" width="15.85546875" style="34" customWidth="1"/>
    <col min="14595" max="14595" width="12.42578125" style="34" customWidth="1"/>
    <col min="14596" max="14596" width="12.140625" style="34" customWidth="1"/>
    <col min="14597" max="14597" width="11.140625" style="34" customWidth="1"/>
    <col min="14598" max="14598" width="10.7109375" style="34" customWidth="1"/>
    <col min="14599" max="14599" width="12.5703125" style="34" customWidth="1"/>
    <col min="14600" max="14600" width="19.28515625" style="34" customWidth="1"/>
    <col min="14601" max="14601" width="18.7109375" style="34" customWidth="1"/>
    <col min="14602" max="14602" width="19.28515625" style="34" customWidth="1"/>
    <col min="14603" max="14603" width="12.42578125" style="34" customWidth="1"/>
    <col min="14604" max="14604" width="19.7109375" style="34" customWidth="1"/>
    <col min="14605" max="14605" width="11.7109375" style="34" customWidth="1"/>
    <col min="14606" max="14606" width="11" style="34" customWidth="1"/>
    <col min="14607" max="14607" width="12.5703125" style="34" customWidth="1"/>
    <col min="14608" max="14608" width="16.140625" style="34" customWidth="1"/>
    <col min="14609" max="14610" width="9.140625" style="34"/>
    <col min="14611" max="14611" width="8.7109375" style="34" customWidth="1"/>
    <col min="14612" max="14613" width="10.7109375" style="34" customWidth="1"/>
    <col min="14614" max="14615" width="9.140625" style="34"/>
    <col min="14616" max="14617" width="10.140625" style="34" bestFit="1" customWidth="1"/>
    <col min="14618" max="14848" width="9.140625" style="34"/>
    <col min="14849" max="14849" width="11.7109375" style="34" customWidth="1"/>
    <col min="14850" max="14850" width="15.85546875" style="34" customWidth="1"/>
    <col min="14851" max="14851" width="12.42578125" style="34" customWidth="1"/>
    <col min="14852" max="14852" width="12.140625" style="34" customWidth="1"/>
    <col min="14853" max="14853" width="11.140625" style="34" customWidth="1"/>
    <col min="14854" max="14854" width="10.7109375" style="34" customWidth="1"/>
    <col min="14855" max="14855" width="12.5703125" style="34" customWidth="1"/>
    <col min="14856" max="14856" width="19.28515625" style="34" customWidth="1"/>
    <col min="14857" max="14857" width="18.7109375" style="34" customWidth="1"/>
    <col min="14858" max="14858" width="19.28515625" style="34" customWidth="1"/>
    <col min="14859" max="14859" width="12.42578125" style="34" customWidth="1"/>
    <col min="14860" max="14860" width="19.7109375" style="34" customWidth="1"/>
    <col min="14861" max="14861" width="11.7109375" style="34" customWidth="1"/>
    <col min="14862" max="14862" width="11" style="34" customWidth="1"/>
    <col min="14863" max="14863" width="12.5703125" style="34" customWidth="1"/>
    <col min="14864" max="14864" width="16.140625" style="34" customWidth="1"/>
    <col min="14865" max="14866" width="9.140625" style="34"/>
    <col min="14867" max="14867" width="8.7109375" style="34" customWidth="1"/>
    <col min="14868" max="14869" width="10.7109375" style="34" customWidth="1"/>
    <col min="14870" max="14871" width="9.140625" style="34"/>
    <col min="14872" max="14873" width="10.140625" style="34" bestFit="1" customWidth="1"/>
    <col min="14874" max="15104" width="9.140625" style="34"/>
    <col min="15105" max="15105" width="11.7109375" style="34" customWidth="1"/>
    <col min="15106" max="15106" width="15.85546875" style="34" customWidth="1"/>
    <col min="15107" max="15107" width="12.42578125" style="34" customWidth="1"/>
    <col min="15108" max="15108" width="12.140625" style="34" customWidth="1"/>
    <col min="15109" max="15109" width="11.140625" style="34" customWidth="1"/>
    <col min="15110" max="15110" width="10.7109375" style="34" customWidth="1"/>
    <col min="15111" max="15111" width="12.5703125" style="34" customWidth="1"/>
    <col min="15112" max="15112" width="19.28515625" style="34" customWidth="1"/>
    <col min="15113" max="15113" width="18.7109375" style="34" customWidth="1"/>
    <col min="15114" max="15114" width="19.28515625" style="34" customWidth="1"/>
    <col min="15115" max="15115" width="12.42578125" style="34" customWidth="1"/>
    <col min="15116" max="15116" width="19.7109375" style="34" customWidth="1"/>
    <col min="15117" max="15117" width="11.7109375" style="34" customWidth="1"/>
    <col min="15118" max="15118" width="11" style="34" customWidth="1"/>
    <col min="15119" max="15119" width="12.5703125" style="34" customWidth="1"/>
    <col min="15120" max="15120" width="16.140625" style="34" customWidth="1"/>
    <col min="15121" max="15122" width="9.140625" style="34"/>
    <col min="15123" max="15123" width="8.7109375" style="34" customWidth="1"/>
    <col min="15124" max="15125" width="10.7109375" style="34" customWidth="1"/>
    <col min="15126" max="15127" width="9.140625" style="34"/>
    <col min="15128" max="15129" width="10.140625" style="34" bestFit="1" customWidth="1"/>
    <col min="15130" max="15360" width="9.140625" style="34"/>
    <col min="15361" max="15361" width="11.7109375" style="34" customWidth="1"/>
    <col min="15362" max="15362" width="15.85546875" style="34" customWidth="1"/>
    <col min="15363" max="15363" width="12.42578125" style="34" customWidth="1"/>
    <col min="15364" max="15364" width="12.140625" style="34" customWidth="1"/>
    <col min="15365" max="15365" width="11.140625" style="34" customWidth="1"/>
    <col min="15366" max="15366" width="10.7109375" style="34" customWidth="1"/>
    <col min="15367" max="15367" width="12.5703125" style="34" customWidth="1"/>
    <col min="15368" max="15368" width="19.28515625" style="34" customWidth="1"/>
    <col min="15369" max="15369" width="18.7109375" style="34" customWidth="1"/>
    <col min="15370" max="15370" width="19.28515625" style="34" customWidth="1"/>
    <col min="15371" max="15371" width="12.42578125" style="34" customWidth="1"/>
    <col min="15372" max="15372" width="19.7109375" style="34" customWidth="1"/>
    <col min="15373" max="15373" width="11.7109375" style="34" customWidth="1"/>
    <col min="15374" max="15374" width="11" style="34" customWidth="1"/>
    <col min="15375" max="15375" width="12.5703125" style="34" customWidth="1"/>
    <col min="15376" max="15376" width="16.140625" style="34" customWidth="1"/>
    <col min="15377" max="15378" width="9.140625" style="34"/>
    <col min="15379" max="15379" width="8.7109375" style="34" customWidth="1"/>
    <col min="15380" max="15381" width="10.7109375" style="34" customWidth="1"/>
    <col min="15382" max="15383" width="9.140625" style="34"/>
    <col min="15384" max="15385" width="10.140625" style="34" bestFit="1" customWidth="1"/>
    <col min="15386" max="15616" width="9.140625" style="34"/>
    <col min="15617" max="15617" width="11.7109375" style="34" customWidth="1"/>
    <col min="15618" max="15618" width="15.85546875" style="34" customWidth="1"/>
    <col min="15619" max="15619" width="12.42578125" style="34" customWidth="1"/>
    <col min="15620" max="15620" width="12.140625" style="34" customWidth="1"/>
    <col min="15621" max="15621" width="11.140625" style="34" customWidth="1"/>
    <col min="15622" max="15622" width="10.7109375" style="34" customWidth="1"/>
    <col min="15623" max="15623" width="12.5703125" style="34" customWidth="1"/>
    <col min="15624" max="15624" width="19.28515625" style="34" customWidth="1"/>
    <col min="15625" max="15625" width="18.7109375" style="34" customWidth="1"/>
    <col min="15626" max="15626" width="19.28515625" style="34" customWidth="1"/>
    <col min="15627" max="15627" width="12.42578125" style="34" customWidth="1"/>
    <col min="15628" max="15628" width="19.7109375" style="34" customWidth="1"/>
    <col min="15629" max="15629" width="11.7109375" style="34" customWidth="1"/>
    <col min="15630" max="15630" width="11" style="34" customWidth="1"/>
    <col min="15631" max="15631" width="12.5703125" style="34" customWidth="1"/>
    <col min="15632" max="15632" width="16.140625" style="34" customWidth="1"/>
    <col min="15633" max="15634" width="9.140625" style="34"/>
    <col min="15635" max="15635" width="8.7109375" style="34" customWidth="1"/>
    <col min="15636" max="15637" width="10.7109375" style="34" customWidth="1"/>
    <col min="15638" max="15639" width="9.140625" style="34"/>
    <col min="15640" max="15641" width="10.140625" style="34" bestFit="1" customWidth="1"/>
    <col min="15642" max="15872" width="9.140625" style="34"/>
    <col min="15873" max="15873" width="11.7109375" style="34" customWidth="1"/>
    <col min="15874" max="15874" width="15.85546875" style="34" customWidth="1"/>
    <col min="15875" max="15875" width="12.42578125" style="34" customWidth="1"/>
    <col min="15876" max="15876" width="12.140625" style="34" customWidth="1"/>
    <col min="15877" max="15877" width="11.140625" style="34" customWidth="1"/>
    <col min="15878" max="15878" width="10.7109375" style="34" customWidth="1"/>
    <col min="15879" max="15879" width="12.5703125" style="34" customWidth="1"/>
    <col min="15880" max="15880" width="19.28515625" style="34" customWidth="1"/>
    <col min="15881" max="15881" width="18.7109375" style="34" customWidth="1"/>
    <col min="15882" max="15882" width="19.28515625" style="34" customWidth="1"/>
    <col min="15883" max="15883" width="12.42578125" style="34" customWidth="1"/>
    <col min="15884" max="15884" width="19.7109375" style="34" customWidth="1"/>
    <col min="15885" max="15885" width="11.7109375" style="34" customWidth="1"/>
    <col min="15886" max="15886" width="11" style="34" customWidth="1"/>
    <col min="15887" max="15887" width="12.5703125" style="34" customWidth="1"/>
    <col min="15888" max="15888" width="16.140625" style="34" customWidth="1"/>
    <col min="15889" max="15890" width="9.140625" style="34"/>
    <col min="15891" max="15891" width="8.7109375" style="34" customWidth="1"/>
    <col min="15892" max="15893" width="10.7109375" style="34" customWidth="1"/>
    <col min="15894" max="15895" width="9.140625" style="34"/>
    <col min="15896" max="15897" width="10.140625" style="34" bestFit="1" customWidth="1"/>
    <col min="15898" max="16128" width="9.140625" style="34"/>
    <col min="16129" max="16129" width="11.7109375" style="34" customWidth="1"/>
    <col min="16130" max="16130" width="15.85546875" style="34" customWidth="1"/>
    <col min="16131" max="16131" width="12.42578125" style="34" customWidth="1"/>
    <col min="16132" max="16132" width="12.140625" style="34" customWidth="1"/>
    <col min="16133" max="16133" width="11.140625" style="34" customWidth="1"/>
    <col min="16134" max="16134" width="10.7109375" style="34" customWidth="1"/>
    <col min="16135" max="16135" width="12.5703125" style="34" customWidth="1"/>
    <col min="16136" max="16136" width="19.28515625" style="34" customWidth="1"/>
    <col min="16137" max="16137" width="18.7109375" style="34" customWidth="1"/>
    <col min="16138" max="16138" width="19.28515625" style="34" customWidth="1"/>
    <col min="16139" max="16139" width="12.42578125" style="34" customWidth="1"/>
    <col min="16140" max="16140" width="19.7109375" style="34" customWidth="1"/>
    <col min="16141" max="16141" width="11.7109375" style="34" customWidth="1"/>
    <col min="16142" max="16142" width="11" style="34" customWidth="1"/>
    <col min="16143" max="16143" width="12.5703125" style="34" customWidth="1"/>
    <col min="16144" max="16144" width="16.140625" style="34" customWidth="1"/>
    <col min="16145" max="16146" width="9.140625" style="34"/>
    <col min="16147" max="16147" width="8.7109375" style="34" customWidth="1"/>
    <col min="16148" max="16149" width="10.7109375" style="34" customWidth="1"/>
    <col min="16150" max="16151" width="9.140625" style="34"/>
    <col min="16152" max="16153" width="10.140625" style="34" bestFit="1" customWidth="1"/>
    <col min="16154" max="16384" width="9.140625" style="34"/>
  </cols>
  <sheetData>
    <row r="1" spans="1:23" ht="22.5">
      <c r="A1" s="55"/>
      <c r="B1" s="55"/>
      <c r="C1" s="55"/>
      <c r="D1" s="55"/>
      <c r="E1" s="55"/>
      <c r="F1" s="55"/>
      <c r="G1" s="55"/>
      <c r="H1" s="55"/>
      <c r="I1" s="55"/>
      <c r="J1" s="55"/>
      <c r="K1" s="55"/>
      <c r="L1" s="55"/>
      <c r="M1" s="55"/>
      <c r="N1" s="55"/>
      <c r="O1" s="57">
        <f>SUM(Январь!F33:F37)+SUM(F6:F20)</f>
        <v>942</v>
      </c>
      <c r="P1" s="58">
        <f>(SUM(Январь!N33:N36)+SUM(Февраль!N6:N20))/(Февраль!O1-500+Февраль!G6)</f>
        <v>0.45115180467091298</v>
      </c>
      <c r="Q1" s="32" t="s">
        <v>0</v>
      </c>
      <c r="R1" s="32"/>
      <c r="S1" s="32"/>
      <c r="T1" s="33">
        <v>43128</v>
      </c>
      <c r="U1" s="33">
        <v>43146</v>
      </c>
      <c r="V1" s="53">
        <f>SUMIFS(Таблица173[Выдано топливо, литр],Таблица173[Дата],"&gt;="&amp;$T$1,Таблица173[Дата],"&lt;="&amp;$U$1)</f>
        <v>490</v>
      </c>
      <c r="W1" s="54">
        <f>IF(V1=0,0,(SUMIFS($N$6:$N$37,$A$6:$A$37,"&gt;="&amp;$T$1,$A$6:$A$37,"&lt;="&amp;$U$1))/(V1-500+G6))</f>
        <v>0.33070408163265308</v>
      </c>
    </row>
    <row r="2" spans="1:23" ht="22.5">
      <c r="A2" s="55"/>
      <c r="B2" s="55"/>
      <c r="C2" s="55"/>
      <c r="D2" s="55"/>
      <c r="E2" s="55"/>
      <c r="F2" s="55"/>
      <c r="G2" s="55"/>
      <c r="H2" s="55"/>
      <c r="I2" s="55"/>
      <c r="J2" s="55"/>
      <c r="K2" s="55"/>
      <c r="L2" s="55"/>
      <c r="M2" s="55"/>
      <c r="N2" s="55"/>
      <c r="O2" s="55"/>
      <c r="P2" s="56"/>
      <c r="Q2" s="32" t="s">
        <v>1</v>
      </c>
      <c r="R2" s="32"/>
      <c r="S2" s="32"/>
      <c r="T2" s="33">
        <f>U1+1</f>
        <v>43147</v>
      </c>
      <c r="U2" s="33">
        <v>43159</v>
      </c>
      <c r="V2" s="53">
        <f>SUMIFS(Таблица173[Выдано топливо, литр],Таблица173[Дата],"&gt;="&amp;$T$2,Таблица173[Дата],"&lt;="&amp;$U$2)</f>
        <v>630</v>
      </c>
      <c r="W2" s="54">
        <f>IF(V2=0,0,(SUMIFS($N$6:$N$37,$A$6:$A$37,"&gt;="&amp;$T$2,$A$6:$A$37,"&lt;="&amp;$U$2))/(V2-500+G6))</f>
        <v>1.3400285714285716</v>
      </c>
    </row>
    <row r="3" spans="1:23" ht="22.5">
      <c r="A3" s="1"/>
      <c r="B3" s="1"/>
      <c r="C3" s="1"/>
      <c r="D3" s="1"/>
      <c r="E3" s="1"/>
      <c r="F3" s="1"/>
      <c r="G3" s="1"/>
      <c r="H3" s="2"/>
      <c r="I3" s="3"/>
      <c r="K3" s="1"/>
      <c r="L3" s="1"/>
      <c r="M3" s="1"/>
      <c r="N3" s="1"/>
      <c r="O3" s="1"/>
      <c r="P3" s="1"/>
    </row>
    <row r="4" spans="1:23" ht="8.25" customHeight="1" thickBot="1"/>
    <row r="5" spans="1:23" ht="63.75" customHeight="1" thickBot="1">
      <c r="A5" s="4" t="s">
        <v>2</v>
      </c>
      <c r="B5" s="5" t="s">
        <v>3</v>
      </c>
      <c r="C5" s="6" t="s">
        <v>4</v>
      </c>
      <c r="D5" s="6" t="s">
        <v>5</v>
      </c>
      <c r="E5" s="6" t="s">
        <v>6</v>
      </c>
      <c r="F5" s="6" t="s">
        <v>7</v>
      </c>
      <c r="G5" s="6" t="s">
        <v>8</v>
      </c>
      <c r="H5" s="6" t="s">
        <v>9</v>
      </c>
      <c r="I5" s="7" t="s">
        <v>10</v>
      </c>
      <c r="J5" s="7" t="s">
        <v>11</v>
      </c>
      <c r="K5" s="7" t="s">
        <v>12</v>
      </c>
      <c r="L5" s="7" t="s">
        <v>13</v>
      </c>
      <c r="M5" s="7" t="s">
        <v>14</v>
      </c>
      <c r="N5" s="7" t="s">
        <v>15</v>
      </c>
      <c r="O5" s="7" t="s">
        <v>16</v>
      </c>
      <c r="P5" s="8" t="s">
        <v>17</v>
      </c>
    </row>
    <row r="6" spans="1:23">
      <c r="A6" s="35">
        <v>43132</v>
      </c>
      <c r="B6" s="36"/>
      <c r="C6" s="9">
        <v>209024</v>
      </c>
      <c r="D6" s="10">
        <v>209024</v>
      </c>
      <c r="E6" s="10">
        <v>0</v>
      </c>
      <c r="F6" s="10"/>
      <c r="G6" s="9">
        <v>500</v>
      </c>
      <c r="H6" s="9">
        <v>620</v>
      </c>
      <c r="I6" s="37">
        <v>620</v>
      </c>
      <c r="J6" s="10">
        <v>0</v>
      </c>
      <c r="K6" s="10"/>
      <c r="L6" s="11">
        <v>0</v>
      </c>
      <c r="M6" s="12">
        <v>500</v>
      </c>
      <c r="N6" s="11">
        <v>0</v>
      </c>
      <c r="O6" s="10">
        <f>ROUND(N6/VLOOKUP(Таблица173[[#This Row],[Дата]],T$1:W$2,4),0)</f>
        <v>0</v>
      </c>
      <c r="P6" s="13">
        <v>0</v>
      </c>
    </row>
    <row r="7" spans="1:23">
      <c r="A7" s="38">
        <v>43133</v>
      </c>
      <c r="B7" s="39"/>
      <c r="C7" s="14">
        <v>209024</v>
      </c>
      <c r="D7" s="14">
        <v>209024</v>
      </c>
      <c r="E7" s="14">
        <v>0</v>
      </c>
      <c r="F7" s="14"/>
      <c r="G7" s="14">
        <v>500</v>
      </c>
      <c r="H7" s="14">
        <v>620</v>
      </c>
      <c r="I7" s="14">
        <v>620</v>
      </c>
      <c r="J7" s="14">
        <v>0</v>
      </c>
      <c r="K7" s="14"/>
      <c r="L7" s="15">
        <v>0</v>
      </c>
      <c r="M7" s="16">
        <v>500</v>
      </c>
      <c r="N7" s="15">
        <v>0</v>
      </c>
      <c r="O7" s="14">
        <f>ROUND(N7/VLOOKUP(Таблица173[[#This Row],[Дата]],T$1:W$2,4),0)</f>
        <v>0</v>
      </c>
      <c r="P7" s="17">
        <v>0</v>
      </c>
    </row>
    <row r="8" spans="1:23">
      <c r="A8" s="38">
        <v>43134</v>
      </c>
      <c r="B8" s="39"/>
      <c r="C8" s="14">
        <v>209024</v>
      </c>
      <c r="D8" s="14">
        <v>209024</v>
      </c>
      <c r="E8" s="14">
        <v>0</v>
      </c>
      <c r="F8" s="14"/>
      <c r="G8" s="14">
        <v>500</v>
      </c>
      <c r="H8" s="14">
        <v>620</v>
      </c>
      <c r="I8" s="14">
        <v>620</v>
      </c>
      <c r="J8" s="14">
        <v>0</v>
      </c>
      <c r="K8" s="14"/>
      <c r="L8" s="15">
        <v>0</v>
      </c>
      <c r="M8" s="16">
        <v>500</v>
      </c>
      <c r="N8" s="15">
        <v>0</v>
      </c>
      <c r="O8" s="14">
        <f>ROUND(N8/VLOOKUP(Таблица173[[#This Row],[Дата]],T$1:W$2,4),0)</f>
        <v>0</v>
      </c>
      <c r="P8" s="17">
        <v>0</v>
      </c>
    </row>
    <row r="9" spans="1:23">
      <c r="A9" s="38">
        <v>43135</v>
      </c>
      <c r="B9" s="39"/>
      <c r="C9" s="14">
        <v>209024</v>
      </c>
      <c r="D9" s="14">
        <v>209024</v>
      </c>
      <c r="E9" s="14">
        <v>0</v>
      </c>
      <c r="F9" s="14">
        <v>340</v>
      </c>
      <c r="G9" s="14">
        <v>500</v>
      </c>
      <c r="H9" s="14">
        <v>620</v>
      </c>
      <c r="I9" s="14">
        <v>620</v>
      </c>
      <c r="J9" s="14">
        <v>0</v>
      </c>
      <c r="K9" s="14"/>
      <c r="L9" s="15">
        <v>0</v>
      </c>
      <c r="M9" s="16">
        <v>500</v>
      </c>
      <c r="N9" s="15">
        <v>0</v>
      </c>
      <c r="O9" s="14">
        <f>ROUND(N9/VLOOKUP(Таблица173[[#This Row],[Дата]],T$1:W$2,4),0)</f>
        <v>0</v>
      </c>
      <c r="P9" s="17">
        <v>0</v>
      </c>
    </row>
    <row r="10" spans="1:23">
      <c r="A10" s="38">
        <v>43136</v>
      </c>
      <c r="B10" s="39"/>
      <c r="C10" s="14">
        <v>209024</v>
      </c>
      <c r="D10" s="14">
        <v>209024</v>
      </c>
      <c r="E10" s="14">
        <v>0</v>
      </c>
      <c r="F10" s="14"/>
      <c r="G10" s="14">
        <v>500</v>
      </c>
      <c r="H10" s="14">
        <v>620</v>
      </c>
      <c r="I10" s="14">
        <v>620</v>
      </c>
      <c r="J10" s="14">
        <v>0</v>
      </c>
      <c r="K10" s="14"/>
      <c r="L10" s="15">
        <v>0</v>
      </c>
      <c r="M10" s="16">
        <v>500</v>
      </c>
      <c r="N10" s="15">
        <v>0</v>
      </c>
      <c r="O10" s="14">
        <f>ROUND(N10/VLOOKUP(Таблица173[[#This Row],[Дата]],T$1:W$2,4),0)</f>
        <v>0</v>
      </c>
      <c r="P10" s="17">
        <v>0</v>
      </c>
    </row>
    <row r="11" spans="1:23">
      <c r="A11" s="38">
        <v>43137</v>
      </c>
      <c r="B11" s="39"/>
      <c r="C11" s="14">
        <v>209024</v>
      </c>
      <c r="D11" s="14">
        <v>209024</v>
      </c>
      <c r="E11" s="14">
        <v>0</v>
      </c>
      <c r="F11" s="14"/>
      <c r="G11" s="14">
        <v>500</v>
      </c>
      <c r="H11" s="14">
        <v>620</v>
      </c>
      <c r="I11" s="14">
        <v>620</v>
      </c>
      <c r="J11" s="14">
        <v>0</v>
      </c>
      <c r="K11" s="14"/>
      <c r="L11" s="15">
        <v>0</v>
      </c>
      <c r="M11" s="16">
        <v>500</v>
      </c>
      <c r="N11" s="15">
        <v>0</v>
      </c>
      <c r="O11" s="14">
        <f>ROUND(N11/VLOOKUP(Таблица173[[#This Row],[Дата]],T$1:W$2,4),0)</f>
        <v>0</v>
      </c>
      <c r="P11" s="17">
        <v>0</v>
      </c>
    </row>
    <row r="12" spans="1:23">
      <c r="A12" s="38">
        <v>43138</v>
      </c>
      <c r="B12" s="39"/>
      <c r="C12" s="14">
        <v>209024</v>
      </c>
      <c r="D12" s="14">
        <v>209024</v>
      </c>
      <c r="E12" s="14">
        <v>0</v>
      </c>
      <c r="F12" s="14">
        <v>150</v>
      </c>
      <c r="G12" s="14">
        <v>500</v>
      </c>
      <c r="H12" s="14">
        <v>620</v>
      </c>
      <c r="I12" s="14">
        <v>620</v>
      </c>
      <c r="J12" s="14">
        <v>0</v>
      </c>
      <c r="K12" s="14"/>
      <c r="L12" s="15">
        <v>0</v>
      </c>
      <c r="M12" s="16">
        <v>500</v>
      </c>
      <c r="N12" s="15">
        <v>0</v>
      </c>
      <c r="O12" s="14">
        <f>ROUND(N12/VLOOKUP(Таблица173[[#This Row],[Дата]],T$1:W$2,4),0)</f>
        <v>0</v>
      </c>
      <c r="P12" s="17">
        <v>0</v>
      </c>
    </row>
    <row r="13" spans="1:23">
      <c r="A13" s="38">
        <v>43139</v>
      </c>
      <c r="B13" s="39"/>
      <c r="C13" s="14">
        <v>209024</v>
      </c>
      <c r="D13" s="14">
        <v>209024</v>
      </c>
      <c r="E13" s="14">
        <v>0</v>
      </c>
      <c r="F13" s="14"/>
      <c r="G13" s="14">
        <v>500</v>
      </c>
      <c r="H13" s="14">
        <v>620</v>
      </c>
      <c r="I13" s="14">
        <v>620</v>
      </c>
      <c r="J13" s="14">
        <v>0</v>
      </c>
      <c r="K13" s="14"/>
      <c r="L13" s="15">
        <v>0</v>
      </c>
      <c r="M13" s="16">
        <v>500</v>
      </c>
      <c r="N13" s="15">
        <v>0</v>
      </c>
      <c r="O13" s="14">
        <f>ROUND(N13/VLOOKUP(Таблица173[[#This Row],[Дата]],T$1:W$2,4),0)</f>
        <v>0</v>
      </c>
      <c r="P13" s="17">
        <v>0</v>
      </c>
    </row>
    <row r="14" spans="1:23">
      <c r="A14" s="38">
        <v>43140</v>
      </c>
      <c r="B14" s="40"/>
      <c r="C14" s="14">
        <v>209024</v>
      </c>
      <c r="D14" s="14">
        <v>209024</v>
      </c>
      <c r="E14" s="14">
        <v>0</v>
      </c>
      <c r="F14" s="14"/>
      <c r="G14" s="14">
        <v>500</v>
      </c>
      <c r="H14" s="14">
        <v>620</v>
      </c>
      <c r="I14" s="14">
        <v>620</v>
      </c>
      <c r="J14" s="14">
        <v>0</v>
      </c>
      <c r="K14" s="14">
        <v>0</v>
      </c>
      <c r="L14" s="15">
        <v>0</v>
      </c>
      <c r="M14" s="16">
        <v>500</v>
      </c>
      <c r="N14" s="15">
        <v>0</v>
      </c>
      <c r="O14" s="14">
        <f>ROUND(N14/VLOOKUP(Таблица173[[#This Row],[Дата]],T$1:W$2,4),0)</f>
        <v>0</v>
      </c>
      <c r="P14" s="17">
        <v>0</v>
      </c>
    </row>
    <row r="15" spans="1:23">
      <c r="A15" s="38">
        <v>43141</v>
      </c>
      <c r="B15" s="40" t="s">
        <v>18</v>
      </c>
      <c r="C15" s="14">
        <v>209024</v>
      </c>
      <c r="D15" s="14">
        <v>209059</v>
      </c>
      <c r="E15" s="14">
        <v>35</v>
      </c>
      <c r="F15" s="14"/>
      <c r="G15" s="14">
        <v>500</v>
      </c>
      <c r="H15" s="14">
        <v>620</v>
      </c>
      <c r="I15" s="14">
        <v>620</v>
      </c>
      <c r="J15" s="14">
        <v>0</v>
      </c>
      <c r="K15" s="14">
        <v>1</v>
      </c>
      <c r="L15" s="15">
        <v>0</v>
      </c>
      <c r="M15" s="16">
        <v>484</v>
      </c>
      <c r="N15" s="15">
        <v>18.041</v>
      </c>
      <c r="O15" s="14">
        <f>ROUND(N15/VLOOKUP(Таблица173[[#This Row],[Дата]],T$1:W$2,4),0)</f>
        <v>55</v>
      </c>
      <c r="P15" s="17">
        <v>-2.0410000000000004</v>
      </c>
    </row>
    <row r="16" spans="1:23">
      <c r="A16" s="38">
        <v>43142</v>
      </c>
      <c r="B16" s="40" t="s">
        <v>18</v>
      </c>
      <c r="C16" s="14">
        <v>209059</v>
      </c>
      <c r="D16" s="14">
        <v>209084</v>
      </c>
      <c r="E16" s="14">
        <v>25</v>
      </c>
      <c r="F16" s="14"/>
      <c r="G16" s="14">
        <v>484</v>
      </c>
      <c r="H16" s="14">
        <v>620</v>
      </c>
      <c r="I16" s="14">
        <v>622</v>
      </c>
      <c r="J16" s="14">
        <v>2</v>
      </c>
      <c r="K16" s="14">
        <v>1</v>
      </c>
      <c r="L16" s="15">
        <v>12.100000000000001</v>
      </c>
      <c r="M16" s="16">
        <v>461</v>
      </c>
      <c r="N16" s="15">
        <v>24.986999999999998</v>
      </c>
      <c r="O16" s="14">
        <f>ROUND(N16/VLOOKUP(Таблица173[[#This Row],[Дата]],T$1:W$2,4),0)</f>
        <v>76</v>
      </c>
      <c r="P16" s="17">
        <v>-1.9869999999999983</v>
      </c>
    </row>
    <row r="17" spans="1:16">
      <c r="A17" s="38">
        <v>43143</v>
      </c>
      <c r="B17" s="40" t="s">
        <v>18</v>
      </c>
      <c r="C17" s="14">
        <v>209084</v>
      </c>
      <c r="D17" s="14">
        <v>209111</v>
      </c>
      <c r="E17" s="14">
        <v>27</v>
      </c>
      <c r="F17" s="14"/>
      <c r="G17" s="14">
        <v>461</v>
      </c>
      <c r="H17" s="14">
        <v>622</v>
      </c>
      <c r="I17" s="14">
        <v>624</v>
      </c>
      <c r="J17" s="14">
        <v>2</v>
      </c>
      <c r="K17" s="14">
        <v>1</v>
      </c>
      <c r="L17" s="15">
        <v>12.100000000000001</v>
      </c>
      <c r="M17" s="16">
        <v>437</v>
      </c>
      <c r="N17" s="15">
        <v>26.016999999999999</v>
      </c>
      <c r="O17" s="14">
        <f>ROUND(N17/VLOOKUP(Таблица173[[#This Row],[Дата]],T$1:W$2,4),0)</f>
        <v>79</v>
      </c>
      <c r="P17" s="17">
        <v>-2.0169999999999995</v>
      </c>
    </row>
    <row r="18" spans="1:16">
      <c r="A18" s="38">
        <v>43144</v>
      </c>
      <c r="B18" s="40" t="s">
        <v>18</v>
      </c>
      <c r="C18" s="14">
        <v>209111</v>
      </c>
      <c r="D18" s="14">
        <v>209168</v>
      </c>
      <c r="E18" s="14">
        <v>57</v>
      </c>
      <c r="F18" s="14"/>
      <c r="G18" s="14">
        <v>437</v>
      </c>
      <c r="H18" s="14">
        <v>624</v>
      </c>
      <c r="I18" s="14">
        <v>626</v>
      </c>
      <c r="J18" s="14">
        <v>2</v>
      </c>
      <c r="K18" s="14">
        <v>1</v>
      </c>
      <c r="L18" s="15">
        <v>12.100000000000001</v>
      </c>
      <c r="M18" s="16">
        <v>399</v>
      </c>
      <c r="N18" s="15">
        <v>41.481000000000002</v>
      </c>
      <c r="O18" s="14">
        <f>ROUND(N18/VLOOKUP(Таблица173[[#This Row],[Дата]],T$1:W$2,4),0)</f>
        <v>125</v>
      </c>
      <c r="P18" s="17">
        <v>-3.4810000000000016</v>
      </c>
    </row>
    <row r="19" spans="1:16">
      <c r="A19" s="38">
        <v>43145</v>
      </c>
      <c r="B19" s="40" t="s">
        <v>18</v>
      </c>
      <c r="C19" s="14">
        <v>209168</v>
      </c>
      <c r="D19" s="14">
        <v>209208</v>
      </c>
      <c r="E19" s="14">
        <v>40</v>
      </c>
      <c r="F19" s="14"/>
      <c r="G19" s="14">
        <v>399</v>
      </c>
      <c r="H19" s="14">
        <v>626</v>
      </c>
      <c r="I19" s="14">
        <v>628</v>
      </c>
      <c r="J19" s="14">
        <v>2</v>
      </c>
      <c r="K19" s="14">
        <v>1</v>
      </c>
      <c r="L19" s="15">
        <v>12.100000000000001</v>
      </c>
      <c r="M19" s="16">
        <v>369</v>
      </c>
      <c r="N19" s="15">
        <v>32.718000000000004</v>
      </c>
      <c r="O19" s="14">
        <f>ROUND(N19/VLOOKUP(Таблица173[[#This Row],[Дата]],T$1:W$2,4),0)</f>
        <v>99</v>
      </c>
      <c r="P19" s="17">
        <v>-2.7180000000000035</v>
      </c>
    </row>
    <row r="20" spans="1:16">
      <c r="A20" s="38">
        <v>43146</v>
      </c>
      <c r="B20" s="40" t="s">
        <v>18</v>
      </c>
      <c r="C20" s="14">
        <v>209208</v>
      </c>
      <c r="D20" s="14">
        <v>209221</v>
      </c>
      <c r="E20" s="14">
        <v>13</v>
      </c>
      <c r="F20" s="14"/>
      <c r="G20" s="14">
        <v>369</v>
      </c>
      <c r="H20" s="14">
        <v>628</v>
      </c>
      <c r="I20" s="14">
        <v>630</v>
      </c>
      <c r="J20" s="14">
        <v>2</v>
      </c>
      <c r="K20" s="14">
        <v>1</v>
      </c>
      <c r="L20" s="15">
        <v>12.100000000000001</v>
      </c>
      <c r="M20" s="16">
        <v>352</v>
      </c>
      <c r="N20" s="15">
        <v>18.800999999999998</v>
      </c>
      <c r="O20" s="14">
        <f>ROUND(N20/VLOOKUP(Таблица173[[#This Row],[Дата]],T$1:W$2,4),0)</f>
        <v>57</v>
      </c>
      <c r="P20" s="17">
        <v>-1.8009999999999984</v>
      </c>
    </row>
    <row r="21" spans="1:16">
      <c r="A21" s="38">
        <v>43147</v>
      </c>
      <c r="B21" s="41" t="s">
        <v>18</v>
      </c>
      <c r="C21" s="14">
        <v>209221</v>
      </c>
      <c r="D21" s="14">
        <v>209236</v>
      </c>
      <c r="E21" s="14">
        <v>15</v>
      </c>
      <c r="F21" s="14"/>
      <c r="G21" s="14">
        <v>352</v>
      </c>
      <c r="H21" s="14">
        <v>630</v>
      </c>
      <c r="I21" s="14">
        <v>633</v>
      </c>
      <c r="J21" s="14">
        <v>3</v>
      </c>
      <c r="K21" s="14">
        <v>2</v>
      </c>
      <c r="L21" s="15">
        <v>18.150000000000002</v>
      </c>
      <c r="M21" s="16">
        <v>328</v>
      </c>
      <c r="N21" s="15">
        <v>25.882000000000001</v>
      </c>
      <c r="O21" s="14">
        <f>ROUND(N21/VLOOKUP(Таблица173[[#This Row],[Дата]],T$1:W$2,4),0)</f>
        <v>19</v>
      </c>
      <c r="P21" s="17">
        <v>-1.8820000000000014</v>
      </c>
    </row>
    <row r="22" spans="1:16">
      <c r="A22" s="38">
        <v>43148</v>
      </c>
      <c r="B22" s="41" t="s">
        <v>18</v>
      </c>
      <c r="C22" s="14">
        <v>209236</v>
      </c>
      <c r="D22" s="14">
        <v>209489</v>
      </c>
      <c r="E22" s="14">
        <v>253</v>
      </c>
      <c r="F22" s="14"/>
      <c r="G22" s="14">
        <v>328</v>
      </c>
      <c r="H22" s="14">
        <v>633</v>
      </c>
      <c r="I22" s="14">
        <v>636</v>
      </c>
      <c r="J22" s="14">
        <v>3</v>
      </c>
      <c r="K22" s="14">
        <v>3</v>
      </c>
      <c r="L22" s="15">
        <v>18.150000000000002</v>
      </c>
      <c r="M22" s="16">
        <v>193</v>
      </c>
      <c r="N22" s="15">
        <v>148.56100000000001</v>
      </c>
      <c r="O22" s="14">
        <f>ROUND(N22/VLOOKUP(Таблица173[[#This Row],[Дата]],T$1:W$2,4),0)</f>
        <v>111</v>
      </c>
      <c r="P22" s="17">
        <v>-13.561000000000007</v>
      </c>
    </row>
    <row r="23" spans="1:16">
      <c r="A23" s="38">
        <v>43149</v>
      </c>
      <c r="B23" s="41" t="s">
        <v>18</v>
      </c>
      <c r="C23" s="14">
        <v>209489</v>
      </c>
      <c r="D23" s="14">
        <v>209516</v>
      </c>
      <c r="E23" s="14">
        <v>27</v>
      </c>
      <c r="F23" s="14">
        <v>330</v>
      </c>
      <c r="G23" s="14">
        <v>193</v>
      </c>
      <c r="H23" s="14">
        <v>636</v>
      </c>
      <c r="I23" s="14">
        <v>638</v>
      </c>
      <c r="J23" s="14">
        <v>2</v>
      </c>
      <c r="K23" s="14">
        <v>1</v>
      </c>
      <c r="L23" s="15">
        <v>12.100000000000001</v>
      </c>
      <c r="M23" s="16">
        <v>499</v>
      </c>
      <c r="N23" s="15">
        <v>26.016999999999999</v>
      </c>
      <c r="O23" s="14">
        <f>ROUND(N23/VLOOKUP(Таблица173[[#This Row],[Дата]],T$1:W$2,4),0)</f>
        <v>19</v>
      </c>
      <c r="P23" s="17">
        <v>-2.0169999999999995</v>
      </c>
    </row>
    <row r="24" spans="1:16">
      <c r="A24" s="38">
        <v>43150</v>
      </c>
      <c r="B24" s="42" t="s">
        <v>18</v>
      </c>
      <c r="C24" s="14">
        <v>209516</v>
      </c>
      <c r="D24" s="14">
        <v>209618</v>
      </c>
      <c r="E24" s="14">
        <v>102</v>
      </c>
      <c r="F24" s="14"/>
      <c r="G24" s="14">
        <v>499</v>
      </c>
      <c r="H24" s="14">
        <v>638</v>
      </c>
      <c r="I24" s="14">
        <v>640</v>
      </c>
      <c r="J24" s="14">
        <v>2</v>
      </c>
      <c r="K24" s="14">
        <v>1</v>
      </c>
      <c r="L24" s="15">
        <v>12.100000000000001</v>
      </c>
      <c r="M24" s="16">
        <v>440</v>
      </c>
      <c r="N24" s="15">
        <v>64.677000000000007</v>
      </c>
      <c r="O24" s="14">
        <f>ROUND(N24/VLOOKUP(Таблица173[[#This Row],[Дата]],T$1:W$2,4),0)</f>
        <v>48</v>
      </c>
      <c r="P24" s="17">
        <v>-5.6770000000000067</v>
      </c>
    </row>
    <row r="25" spans="1:16">
      <c r="A25" s="38">
        <v>43151</v>
      </c>
      <c r="B25" s="41"/>
      <c r="C25" s="14">
        <v>209618</v>
      </c>
      <c r="D25" s="14">
        <v>209618</v>
      </c>
      <c r="E25" s="14">
        <v>0</v>
      </c>
      <c r="F25" s="14"/>
      <c r="G25" s="14">
        <v>440</v>
      </c>
      <c r="H25" s="14">
        <v>640</v>
      </c>
      <c r="I25" s="14">
        <v>640</v>
      </c>
      <c r="J25" s="14">
        <v>0</v>
      </c>
      <c r="K25" s="14">
        <v>0</v>
      </c>
      <c r="L25" s="15">
        <v>0</v>
      </c>
      <c r="M25" s="16">
        <v>440</v>
      </c>
      <c r="N25" s="15">
        <v>0</v>
      </c>
      <c r="O25" s="14">
        <f>ROUND(N25/VLOOKUP(Таблица173[[#This Row],[Дата]],T$1:W$2,4),0)</f>
        <v>0</v>
      </c>
      <c r="P25" s="17">
        <v>0</v>
      </c>
    </row>
    <row r="26" spans="1:16">
      <c r="A26" s="38">
        <v>43152</v>
      </c>
      <c r="B26" s="41" t="s">
        <v>18</v>
      </c>
      <c r="C26" s="14">
        <v>209618</v>
      </c>
      <c r="D26" s="14">
        <v>209646</v>
      </c>
      <c r="E26" s="14">
        <v>28</v>
      </c>
      <c r="F26" s="14"/>
      <c r="G26" s="14">
        <v>440</v>
      </c>
      <c r="H26" s="14">
        <v>640</v>
      </c>
      <c r="I26" s="14">
        <v>643</v>
      </c>
      <c r="J26" s="14">
        <v>3</v>
      </c>
      <c r="K26" s="14">
        <v>2</v>
      </c>
      <c r="L26" s="15">
        <v>18.150000000000002</v>
      </c>
      <c r="M26" s="16">
        <v>410</v>
      </c>
      <c r="N26" s="15">
        <v>32.582999999999998</v>
      </c>
      <c r="O26" s="14">
        <f>ROUND(N26/VLOOKUP(Таблица173[[#This Row],[Дата]],T$1:W$2,4),0)</f>
        <v>24</v>
      </c>
      <c r="P26" s="17">
        <v>-2.5829999999999984</v>
      </c>
    </row>
    <row r="27" spans="1:16">
      <c r="A27" s="38">
        <v>43153</v>
      </c>
      <c r="B27" s="41" t="s">
        <v>18</v>
      </c>
      <c r="C27" s="14">
        <v>209646</v>
      </c>
      <c r="D27" s="14">
        <v>209695</v>
      </c>
      <c r="E27" s="14">
        <v>49</v>
      </c>
      <c r="F27" s="14"/>
      <c r="G27" s="14">
        <v>410</v>
      </c>
      <c r="H27" s="14">
        <v>643</v>
      </c>
      <c r="I27" s="14">
        <v>645</v>
      </c>
      <c r="J27" s="14">
        <v>2</v>
      </c>
      <c r="K27" s="14">
        <v>1</v>
      </c>
      <c r="L27" s="15">
        <v>12.100000000000001</v>
      </c>
      <c r="M27" s="16">
        <v>376</v>
      </c>
      <c r="N27" s="15">
        <v>37.357999999999997</v>
      </c>
      <c r="O27" s="14">
        <f>ROUND(N27/VLOOKUP(Таблица173[[#This Row],[Дата]],T$1:W$2,4),0)</f>
        <v>28</v>
      </c>
      <c r="P27" s="17">
        <v>-3.357999999999997</v>
      </c>
    </row>
    <row r="28" spans="1:16">
      <c r="A28" s="38">
        <v>43154</v>
      </c>
      <c r="B28" s="41" t="s">
        <v>18</v>
      </c>
      <c r="C28" s="14">
        <v>209695</v>
      </c>
      <c r="D28" s="14">
        <v>209719</v>
      </c>
      <c r="E28" s="14">
        <v>24</v>
      </c>
      <c r="F28" s="14"/>
      <c r="G28" s="14">
        <v>376</v>
      </c>
      <c r="H28" s="14">
        <v>645</v>
      </c>
      <c r="I28" s="14">
        <v>647</v>
      </c>
      <c r="J28" s="14">
        <v>2</v>
      </c>
      <c r="K28" s="14">
        <v>1</v>
      </c>
      <c r="L28" s="15">
        <v>12.100000000000001</v>
      </c>
      <c r="M28" s="16">
        <v>354</v>
      </c>
      <c r="N28" s="15">
        <v>24.471</v>
      </c>
      <c r="O28" s="14">
        <f>ROUND(N28/VLOOKUP(Таблица173[[#This Row],[Дата]],T$1:W$2,4),0)</f>
        <v>18</v>
      </c>
      <c r="P28" s="17">
        <v>-2.4710000000000001</v>
      </c>
    </row>
    <row r="29" spans="1:16">
      <c r="A29" s="38">
        <v>43155</v>
      </c>
      <c r="B29" s="41" t="s">
        <v>18</v>
      </c>
      <c r="C29" s="14">
        <v>209719</v>
      </c>
      <c r="D29" s="14">
        <v>210061</v>
      </c>
      <c r="E29" s="14">
        <v>342</v>
      </c>
      <c r="F29" s="14"/>
      <c r="G29" s="14">
        <v>354</v>
      </c>
      <c r="H29" s="14">
        <v>647</v>
      </c>
      <c r="I29" s="14">
        <v>651</v>
      </c>
      <c r="J29" s="14">
        <v>4</v>
      </c>
      <c r="K29" s="14">
        <v>2</v>
      </c>
      <c r="L29" s="15">
        <v>24.200000000000003</v>
      </c>
      <c r="M29" s="16">
        <v>171</v>
      </c>
      <c r="N29" s="15">
        <v>200.48699999999999</v>
      </c>
      <c r="O29" s="14">
        <f>ROUND(N29/VLOOKUP(Таблица173[[#This Row],[Дата]],T$1:W$2,4),0)</f>
        <v>150</v>
      </c>
      <c r="P29" s="17">
        <v>-17.486999999999995</v>
      </c>
    </row>
    <row r="30" spans="1:16">
      <c r="A30" s="38">
        <v>43156</v>
      </c>
      <c r="B30" s="41" t="s">
        <v>18</v>
      </c>
      <c r="C30" s="14">
        <v>210061</v>
      </c>
      <c r="D30" s="14">
        <v>210300</v>
      </c>
      <c r="E30" s="14">
        <v>239</v>
      </c>
      <c r="F30" s="14">
        <v>300</v>
      </c>
      <c r="G30" s="14">
        <v>171</v>
      </c>
      <c r="H30" s="14">
        <v>651</v>
      </c>
      <c r="I30" s="14">
        <v>656</v>
      </c>
      <c r="J30" s="14">
        <v>5</v>
      </c>
      <c r="K30" s="14">
        <v>3</v>
      </c>
      <c r="L30" s="15">
        <v>30.250000000000004</v>
      </c>
      <c r="M30" s="16">
        <v>331</v>
      </c>
      <c r="N30" s="15">
        <v>153.44499999999999</v>
      </c>
      <c r="O30" s="14">
        <f>ROUND(N30/VLOOKUP(Таблица173[[#This Row],[Дата]],T$1:W$2,4),0)</f>
        <v>115</v>
      </c>
      <c r="P30" s="17">
        <v>-13.444999999999993</v>
      </c>
    </row>
    <row r="31" spans="1:16">
      <c r="A31" s="38">
        <v>43157</v>
      </c>
      <c r="B31" s="41" t="s">
        <v>18</v>
      </c>
      <c r="C31" s="14">
        <v>210300</v>
      </c>
      <c r="D31" s="14">
        <v>210327</v>
      </c>
      <c r="E31" s="14">
        <v>27</v>
      </c>
      <c r="F31" s="14"/>
      <c r="G31" s="14">
        <v>331</v>
      </c>
      <c r="H31" s="14">
        <v>656</v>
      </c>
      <c r="I31" s="14">
        <v>658</v>
      </c>
      <c r="J31" s="14">
        <v>2</v>
      </c>
      <c r="K31" s="14">
        <v>1</v>
      </c>
      <c r="L31" s="15">
        <v>12.100000000000001</v>
      </c>
      <c r="M31" s="16">
        <v>307</v>
      </c>
      <c r="N31" s="15">
        <v>26.016999999999999</v>
      </c>
      <c r="O31" s="14">
        <f>ROUND(N31/VLOOKUP(Таблица173[[#This Row],[Дата]],T$1:W$2,4),0)</f>
        <v>19</v>
      </c>
      <c r="P31" s="17">
        <v>-2.0169999999999995</v>
      </c>
    </row>
    <row r="32" spans="1:16">
      <c r="A32" s="38">
        <v>43158</v>
      </c>
      <c r="B32" s="41" t="s">
        <v>18</v>
      </c>
      <c r="C32" s="14">
        <v>210327</v>
      </c>
      <c r="D32" s="14">
        <v>210354</v>
      </c>
      <c r="E32" s="14">
        <v>27</v>
      </c>
      <c r="F32" s="14"/>
      <c r="G32" s="14">
        <v>307</v>
      </c>
      <c r="H32" s="14">
        <v>658</v>
      </c>
      <c r="I32" s="14">
        <v>660</v>
      </c>
      <c r="J32" s="14">
        <v>2</v>
      </c>
      <c r="K32" s="14">
        <v>1</v>
      </c>
      <c r="L32" s="15">
        <v>12.100000000000001</v>
      </c>
      <c r="M32" s="16">
        <v>283</v>
      </c>
      <c r="N32" s="15">
        <v>26.016999999999999</v>
      </c>
      <c r="O32" s="14">
        <f>ROUND(N32/VLOOKUP(Таблица173[[#This Row],[Дата]],T$1:W$2,4),0)</f>
        <v>19</v>
      </c>
      <c r="P32" s="17">
        <v>-2.0169999999999995</v>
      </c>
    </row>
    <row r="33" spans="1:17">
      <c r="A33" s="38">
        <v>43159</v>
      </c>
      <c r="B33" s="41" t="s">
        <v>18</v>
      </c>
      <c r="C33" s="14">
        <v>210354</v>
      </c>
      <c r="D33" s="14">
        <v>210448</v>
      </c>
      <c r="E33" s="14">
        <v>94</v>
      </c>
      <c r="F33" s="14"/>
      <c r="G33" s="14">
        <v>283</v>
      </c>
      <c r="H33" s="14">
        <v>660</v>
      </c>
      <c r="I33" s="14">
        <v>665</v>
      </c>
      <c r="J33" s="14">
        <v>5</v>
      </c>
      <c r="K33" s="14">
        <v>3</v>
      </c>
      <c r="L33" s="15">
        <v>30.250000000000004</v>
      </c>
      <c r="M33" s="16">
        <v>211</v>
      </c>
      <c r="N33" s="15">
        <v>78.703000000000003</v>
      </c>
      <c r="O33" s="14">
        <f>ROUND(N33/VLOOKUP(Таблица173[[#This Row],[Дата]],T$1:W$2,4),0)</f>
        <v>59</v>
      </c>
      <c r="P33" s="17">
        <v>-6.703000000000003</v>
      </c>
    </row>
    <row r="34" spans="1:17">
      <c r="A34" s="38"/>
      <c r="B34" s="41"/>
      <c r="C34" s="14"/>
      <c r="D34" s="14"/>
      <c r="E34" s="14"/>
      <c r="F34" s="14"/>
      <c r="G34" s="14"/>
      <c r="H34" s="14"/>
      <c r="I34" s="14"/>
      <c r="J34" s="14"/>
      <c r="K34" s="14"/>
      <c r="L34" s="15"/>
      <c r="M34" s="16"/>
      <c r="N34" s="15"/>
      <c r="O34" s="14"/>
      <c r="P34" s="17"/>
    </row>
    <row r="35" spans="1:17">
      <c r="A35" s="38"/>
      <c r="B35" s="41"/>
      <c r="C35" s="14"/>
      <c r="D35" s="14"/>
      <c r="E35" s="14"/>
      <c r="F35" s="14"/>
      <c r="G35" s="14"/>
      <c r="H35" s="14"/>
      <c r="I35" s="14"/>
      <c r="J35" s="14"/>
      <c r="K35" s="14"/>
      <c r="L35" s="15"/>
      <c r="M35" s="16"/>
      <c r="N35" s="15"/>
      <c r="O35" s="14"/>
      <c r="P35" s="17"/>
    </row>
    <row r="36" spans="1:17">
      <c r="A36" s="38"/>
      <c r="B36" s="41"/>
      <c r="C36" s="14"/>
      <c r="D36" s="14"/>
      <c r="E36" s="14"/>
      <c r="F36" s="14"/>
      <c r="G36" s="14"/>
      <c r="H36" s="14"/>
      <c r="I36" s="14"/>
      <c r="J36" s="14"/>
      <c r="K36" s="14"/>
      <c r="L36" s="15"/>
      <c r="M36" s="16"/>
      <c r="N36" s="15"/>
      <c r="O36" s="14"/>
      <c r="P36" s="17"/>
    </row>
    <row r="37" spans="1:17" ht="13.5" thickBot="1">
      <c r="A37" s="43"/>
      <c r="B37" s="18"/>
      <c r="C37" s="19"/>
      <c r="D37" s="19"/>
      <c r="E37" s="19"/>
      <c r="F37" s="19"/>
      <c r="G37" s="19"/>
      <c r="H37" s="19"/>
      <c r="I37" s="19"/>
      <c r="J37" s="19"/>
      <c r="K37" s="19"/>
      <c r="L37" s="19"/>
      <c r="M37" s="19"/>
      <c r="N37" s="19"/>
      <c r="O37" s="19"/>
      <c r="P37" s="20"/>
    </row>
    <row r="38" spans="1:17" ht="16.5" thickBot="1">
      <c r="A38" s="27" t="s">
        <v>19</v>
      </c>
      <c r="B38" s="28"/>
      <c r="C38" s="29"/>
      <c r="D38" s="29"/>
      <c r="E38" s="30">
        <f>SUBTOTAL(109,[Пройдено за день, км])</f>
        <v>1424</v>
      </c>
      <c r="F38" s="30">
        <f>SUBTOTAL(109,[Выдано топливо, литр])</f>
        <v>1120</v>
      </c>
      <c r="G38" s="29"/>
      <c r="H38" s="29"/>
      <c r="I38" s="29"/>
      <c r="J38" s="30">
        <f>SUBTOTAL(109,[Работа спецоборудования за день, м/ч])</f>
        <v>45</v>
      </c>
      <c r="K38" s="30">
        <f>SUBTOTAL(109,[Количество ходок])</f>
        <v>27</v>
      </c>
      <c r="L38" s="30">
        <f>SUBTOTAL(109,[Расход топлива на работу спецоборудования, литр])</f>
        <v>272.25</v>
      </c>
      <c r="M38" s="29"/>
      <c r="N38" s="30">
        <f>SUBTOTAL(109,[Расход топлива по норме, литр])</f>
        <v>1006.2630000000001</v>
      </c>
      <c r="O38" s="30">
        <f>SUBTOTAL(109,[Фактический расход топлива, литр])</f>
        <v>1120</v>
      </c>
      <c r="P38" s="31">
        <f>SUBTOTAL(109,[Отклонение от нормы (Перерасход(+), экономия(-)), литр])</f>
        <v>-87.262999999999991</v>
      </c>
    </row>
    <row r="39" spans="1:17">
      <c r="A39" s="44"/>
      <c r="B39" s="44"/>
      <c r="C39" s="44"/>
      <c r="D39" s="44"/>
      <c r="E39" s="44"/>
      <c r="F39" s="44"/>
      <c r="G39" s="44"/>
      <c r="H39" s="44"/>
      <c r="I39" s="44"/>
      <c r="J39" s="44"/>
      <c r="K39" s="44"/>
      <c r="L39" s="44"/>
      <c r="M39" s="45"/>
      <c r="N39" s="44"/>
      <c r="O39" s="44"/>
      <c r="P39" s="44"/>
      <c r="Q39" s="44"/>
    </row>
    <row r="40" spans="1:17">
      <c r="A40" s="44"/>
      <c r="B40" s="44"/>
      <c r="C40" s="44"/>
      <c r="D40" s="44"/>
      <c r="E40" s="44"/>
      <c r="F40" s="44"/>
      <c r="G40" s="44"/>
      <c r="H40" s="44"/>
      <c r="I40" s="44"/>
      <c r="J40" s="44"/>
      <c r="K40" s="44"/>
      <c r="L40" s="44"/>
      <c r="M40" s="46"/>
      <c r="N40" s="44"/>
      <c r="O40" s="44"/>
      <c r="P40" s="44"/>
      <c r="Q40" s="44"/>
    </row>
    <row r="41" spans="1:17">
      <c r="A41" s="44"/>
      <c r="I41" s="44"/>
      <c r="J41" s="47" t="s">
        <v>20</v>
      </c>
      <c r="K41" s="48" t="s">
        <v>21</v>
      </c>
      <c r="L41" s="49"/>
      <c r="M41" s="49"/>
      <c r="N41" s="50" t="s">
        <v>18</v>
      </c>
      <c r="O41" s="50"/>
      <c r="Q41" s="44"/>
    </row>
    <row r="42" spans="1:17">
      <c r="A42" s="44"/>
      <c r="I42" s="44"/>
      <c r="J42" s="44"/>
      <c r="K42" s="48"/>
      <c r="L42" s="48"/>
      <c r="M42" s="48"/>
      <c r="N42" s="48"/>
      <c r="O42" s="48"/>
      <c r="P42" s="44"/>
      <c r="Q42" s="44"/>
    </row>
    <row r="43" spans="1:17">
      <c r="A43" s="44"/>
      <c r="I43" s="44"/>
      <c r="J43" s="44"/>
      <c r="K43" s="48"/>
      <c r="L43" s="48"/>
      <c r="M43" s="48"/>
      <c r="N43" s="48"/>
      <c r="O43" s="48"/>
      <c r="P43" s="44"/>
      <c r="Q43" s="44"/>
    </row>
    <row r="44" spans="1:17">
      <c r="A44" s="44"/>
      <c r="J44" s="47" t="s">
        <v>22</v>
      </c>
      <c r="K44" s="48" t="s">
        <v>23</v>
      </c>
      <c r="L44" s="51"/>
      <c r="M44" s="49"/>
      <c r="N44" s="49"/>
      <c r="O44" s="50" t="s">
        <v>24</v>
      </c>
      <c r="P44" s="50"/>
      <c r="Q44" s="44"/>
    </row>
  </sheetData>
  <mergeCells count="4">
    <mergeCell ref="Q1:S1"/>
    <mergeCell ref="Q2:S2"/>
    <mergeCell ref="N41:O41"/>
    <mergeCell ref="O44:P44"/>
  </mergeCells>
  <conditionalFormatting sqref="M6:M37">
    <cfRule type="cellIs" dxfId="75" priority="3" stopIfTrue="1" operator="greaterThan">
      <formula>#REF!</formula>
    </cfRule>
    <cfRule type="cellIs" dxfId="74" priority="4" stopIfTrue="1" operator="lessThanOrEqual">
      <formula>0</formula>
    </cfRule>
  </conditionalFormatting>
  <conditionalFormatting sqref="M6:M36">
    <cfRule type="cellIs" dxfId="73" priority="1" stopIfTrue="1" operator="greaterThan">
      <formula>$W$1</formula>
    </cfRule>
    <cfRule type="cellIs" dxfId="72" priority="2" stopIfTrue="1" operator="lessThanOrEqual">
      <formula>0</formula>
    </cfRule>
  </conditionalFormatting>
  <dataValidations count="2">
    <dataValidation type="list" allowBlank="1" showInputMessage="1" showErrorMessage="1" sqref="B6:B36 IX6:IX36 ST6:ST36 ACP6:ACP36 AML6:AML36 AWH6:AWH36 BGD6:BGD36 BPZ6:BPZ36 BZV6:BZV36 CJR6:CJR36 CTN6:CTN36 DDJ6:DDJ36 DNF6:DNF36 DXB6:DXB36 EGX6:EGX36 EQT6:EQT36 FAP6:FAP36 FKL6:FKL36 FUH6:FUH36 GED6:GED36 GNZ6:GNZ36 GXV6:GXV36 HHR6:HHR36 HRN6:HRN36 IBJ6:IBJ36 ILF6:ILF36 IVB6:IVB36 JEX6:JEX36 JOT6:JOT36 JYP6:JYP36 KIL6:KIL36 KSH6:KSH36 LCD6:LCD36 LLZ6:LLZ36 LVV6:LVV36 MFR6:MFR36 MPN6:MPN36 MZJ6:MZJ36 NJF6:NJF36 NTB6:NTB36 OCX6:OCX36 OMT6:OMT36 OWP6:OWP36 PGL6:PGL36 PQH6:PQH36 QAD6:QAD36 QJZ6:QJZ36 QTV6:QTV36 RDR6:RDR36 RNN6:RNN36 RXJ6:RXJ36 SHF6:SHF36 SRB6:SRB36 TAX6:TAX36 TKT6:TKT36 TUP6:TUP36 UEL6:UEL36 UOH6:UOH36 UYD6:UYD36 VHZ6:VHZ36 VRV6:VRV36 WBR6:WBR36 WLN6:WLN36 WVJ6:WVJ36 B65542:B65572 IX65542:IX65572 ST65542:ST65572 ACP65542:ACP65572 AML65542:AML65572 AWH65542:AWH65572 BGD65542:BGD65572 BPZ65542:BPZ65572 BZV65542:BZV65572 CJR65542:CJR65572 CTN65542:CTN65572 DDJ65542:DDJ65572 DNF65542:DNF65572 DXB65542:DXB65572 EGX65542:EGX65572 EQT65542:EQT65572 FAP65542:FAP65572 FKL65542:FKL65572 FUH65542:FUH65572 GED65542:GED65572 GNZ65542:GNZ65572 GXV65542:GXV65572 HHR65542:HHR65572 HRN65542:HRN65572 IBJ65542:IBJ65572 ILF65542:ILF65572 IVB65542:IVB65572 JEX65542:JEX65572 JOT65542:JOT65572 JYP65542:JYP65572 KIL65542:KIL65572 KSH65542:KSH65572 LCD65542:LCD65572 LLZ65542:LLZ65572 LVV65542:LVV65572 MFR65542:MFR65572 MPN65542:MPN65572 MZJ65542:MZJ65572 NJF65542:NJF65572 NTB65542:NTB65572 OCX65542:OCX65572 OMT65542:OMT65572 OWP65542:OWP65572 PGL65542:PGL65572 PQH65542:PQH65572 QAD65542:QAD65572 QJZ65542:QJZ65572 QTV65542:QTV65572 RDR65542:RDR65572 RNN65542:RNN65572 RXJ65542:RXJ65572 SHF65542:SHF65572 SRB65542:SRB65572 TAX65542:TAX65572 TKT65542:TKT65572 TUP65542:TUP65572 UEL65542:UEL65572 UOH65542:UOH65572 UYD65542:UYD65572 VHZ65542:VHZ65572 VRV65542:VRV65572 WBR65542:WBR65572 WLN65542:WLN65572 WVJ65542:WVJ65572 B131078:B131108 IX131078:IX131108 ST131078:ST131108 ACP131078:ACP131108 AML131078:AML131108 AWH131078:AWH131108 BGD131078:BGD131108 BPZ131078:BPZ131108 BZV131078:BZV131108 CJR131078:CJR131108 CTN131078:CTN131108 DDJ131078:DDJ131108 DNF131078:DNF131108 DXB131078:DXB131108 EGX131078:EGX131108 EQT131078:EQT131108 FAP131078:FAP131108 FKL131078:FKL131108 FUH131078:FUH131108 GED131078:GED131108 GNZ131078:GNZ131108 GXV131078:GXV131108 HHR131078:HHR131108 HRN131078:HRN131108 IBJ131078:IBJ131108 ILF131078:ILF131108 IVB131078:IVB131108 JEX131078:JEX131108 JOT131078:JOT131108 JYP131078:JYP131108 KIL131078:KIL131108 KSH131078:KSH131108 LCD131078:LCD131108 LLZ131078:LLZ131108 LVV131078:LVV131108 MFR131078:MFR131108 MPN131078:MPN131108 MZJ131078:MZJ131108 NJF131078:NJF131108 NTB131078:NTB131108 OCX131078:OCX131108 OMT131078:OMT131108 OWP131078:OWP131108 PGL131078:PGL131108 PQH131078:PQH131108 QAD131078:QAD131108 QJZ131078:QJZ131108 QTV131078:QTV131108 RDR131078:RDR131108 RNN131078:RNN131108 RXJ131078:RXJ131108 SHF131078:SHF131108 SRB131078:SRB131108 TAX131078:TAX131108 TKT131078:TKT131108 TUP131078:TUP131108 UEL131078:UEL131108 UOH131078:UOH131108 UYD131078:UYD131108 VHZ131078:VHZ131108 VRV131078:VRV131108 WBR131078:WBR131108 WLN131078:WLN131108 WVJ131078:WVJ131108 B196614:B196644 IX196614:IX196644 ST196614:ST196644 ACP196614:ACP196644 AML196614:AML196644 AWH196614:AWH196644 BGD196614:BGD196644 BPZ196614:BPZ196644 BZV196614:BZV196644 CJR196614:CJR196644 CTN196614:CTN196644 DDJ196614:DDJ196644 DNF196614:DNF196644 DXB196614:DXB196644 EGX196614:EGX196644 EQT196614:EQT196644 FAP196614:FAP196644 FKL196614:FKL196644 FUH196614:FUH196644 GED196614:GED196644 GNZ196614:GNZ196644 GXV196614:GXV196644 HHR196614:HHR196644 HRN196614:HRN196644 IBJ196614:IBJ196644 ILF196614:ILF196644 IVB196614:IVB196644 JEX196614:JEX196644 JOT196614:JOT196644 JYP196614:JYP196644 KIL196614:KIL196644 KSH196614:KSH196644 LCD196614:LCD196644 LLZ196614:LLZ196644 LVV196614:LVV196644 MFR196614:MFR196644 MPN196614:MPN196644 MZJ196614:MZJ196644 NJF196614:NJF196644 NTB196614:NTB196644 OCX196614:OCX196644 OMT196614:OMT196644 OWP196614:OWP196644 PGL196614:PGL196644 PQH196614:PQH196644 QAD196614:QAD196644 QJZ196614:QJZ196644 QTV196614:QTV196644 RDR196614:RDR196644 RNN196614:RNN196644 RXJ196614:RXJ196644 SHF196614:SHF196644 SRB196614:SRB196644 TAX196614:TAX196644 TKT196614:TKT196644 TUP196614:TUP196644 UEL196614:UEL196644 UOH196614:UOH196644 UYD196614:UYD196644 VHZ196614:VHZ196644 VRV196614:VRV196644 WBR196614:WBR196644 WLN196614:WLN196644 WVJ196614:WVJ196644 B262150:B262180 IX262150:IX262180 ST262150:ST262180 ACP262150:ACP262180 AML262150:AML262180 AWH262150:AWH262180 BGD262150:BGD262180 BPZ262150:BPZ262180 BZV262150:BZV262180 CJR262150:CJR262180 CTN262150:CTN262180 DDJ262150:DDJ262180 DNF262150:DNF262180 DXB262150:DXB262180 EGX262150:EGX262180 EQT262150:EQT262180 FAP262150:FAP262180 FKL262150:FKL262180 FUH262150:FUH262180 GED262150:GED262180 GNZ262150:GNZ262180 GXV262150:GXV262180 HHR262150:HHR262180 HRN262150:HRN262180 IBJ262150:IBJ262180 ILF262150:ILF262180 IVB262150:IVB262180 JEX262150:JEX262180 JOT262150:JOT262180 JYP262150:JYP262180 KIL262150:KIL262180 KSH262150:KSH262180 LCD262150:LCD262180 LLZ262150:LLZ262180 LVV262150:LVV262180 MFR262150:MFR262180 MPN262150:MPN262180 MZJ262150:MZJ262180 NJF262150:NJF262180 NTB262150:NTB262180 OCX262150:OCX262180 OMT262150:OMT262180 OWP262150:OWP262180 PGL262150:PGL262180 PQH262150:PQH262180 QAD262150:QAD262180 QJZ262150:QJZ262180 QTV262150:QTV262180 RDR262150:RDR262180 RNN262150:RNN262180 RXJ262150:RXJ262180 SHF262150:SHF262180 SRB262150:SRB262180 TAX262150:TAX262180 TKT262150:TKT262180 TUP262150:TUP262180 UEL262150:UEL262180 UOH262150:UOH262180 UYD262150:UYD262180 VHZ262150:VHZ262180 VRV262150:VRV262180 WBR262150:WBR262180 WLN262150:WLN262180 WVJ262150:WVJ262180 B327686:B327716 IX327686:IX327716 ST327686:ST327716 ACP327686:ACP327716 AML327686:AML327716 AWH327686:AWH327716 BGD327686:BGD327716 BPZ327686:BPZ327716 BZV327686:BZV327716 CJR327686:CJR327716 CTN327686:CTN327716 DDJ327686:DDJ327716 DNF327686:DNF327716 DXB327686:DXB327716 EGX327686:EGX327716 EQT327686:EQT327716 FAP327686:FAP327716 FKL327686:FKL327716 FUH327686:FUH327716 GED327686:GED327716 GNZ327686:GNZ327716 GXV327686:GXV327716 HHR327686:HHR327716 HRN327686:HRN327716 IBJ327686:IBJ327716 ILF327686:ILF327716 IVB327686:IVB327716 JEX327686:JEX327716 JOT327686:JOT327716 JYP327686:JYP327716 KIL327686:KIL327716 KSH327686:KSH327716 LCD327686:LCD327716 LLZ327686:LLZ327716 LVV327686:LVV327716 MFR327686:MFR327716 MPN327686:MPN327716 MZJ327686:MZJ327716 NJF327686:NJF327716 NTB327686:NTB327716 OCX327686:OCX327716 OMT327686:OMT327716 OWP327686:OWP327716 PGL327686:PGL327716 PQH327686:PQH327716 QAD327686:QAD327716 QJZ327686:QJZ327716 QTV327686:QTV327716 RDR327686:RDR327716 RNN327686:RNN327716 RXJ327686:RXJ327716 SHF327686:SHF327716 SRB327686:SRB327716 TAX327686:TAX327716 TKT327686:TKT327716 TUP327686:TUP327716 UEL327686:UEL327716 UOH327686:UOH327716 UYD327686:UYD327716 VHZ327686:VHZ327716 VRV327686:VRV327716 WBR327686:WBR327716 WLN327686:WLN327716 WVJ327686:WVJ327716 B393222:B393252 IX393222:IX393252 ST393222:ST393252 ACP393222:ACP393252 AML393222:AML393252 AWH393222:AWH393252 BGD393222:BGD393252 BPZ393222:BPZ393252 BZV393222:BZV393252 CJR393222:CJR393252 CTN393222:CTN393252 DDJ393222:DDJ393252 DNF393222:DNF393252 DXB393222:DXB393252 EGX393222:EGX393252 EQT393222:EQT393252 FAP393222:FAP393252 FKL393222:FKL393252 FUH393222:FUH393252 GED393222:GED393252 GNZ393222:GNZ393252 GXV393222:GXV393252 HHR393222:HHR393252 HRN393222:HRN393252 IBJ393222:IBJ393252 ILF393222:ILF393252 IVB393222:IVB393252 JEX393222:JEX393252 JOT393222:JOT393252 JYP393222:JYP393252 KIL393222:KIL393252 KSH393222:KSH393252 LCD393222:LCD393252 LLZ393222:LLZ393252 LVV393222:LVV393252 MFR393222:MFR393252 MPN393222:MPN393252 MZJ393222:MZJ393252 NJF393222:NJF393252 NTB393222:NTB393252 OCX393222:OCX393252 OMT393222:OMT393252 OWP393222:OWP393252 PGL393222:PGL393252 PQH393222:PQH393252 QAD393222:QAD393252 QJZ393222:QJZ393252 QTV393222:QTV393252 RDR393222:RDR393252 RNN393222:RNN393252 RXJ393222:RXJ393252 SHF393222:SHF393252 SRB393222:SRB393252 TAX393222:TAX393252 TKT393222:TKT393252 TUP393222:TUP393252 UEL393222:UEL393252 UOH393222:UOH393252 UYD393222:UYD393252 VHZ393222:VHZ393252 VRV393222:VRV393252 WBR393222:WBR393252 WLN393222:WLN393252 WVJ393222:WVJ393252 B458758:B458788 IX458758:IX458788 ST458758:ST458788 ACP458758:ACP458788 AML458758:AML458788 AWH458758:AWH458788 BGD458758:BGD458788 BPZ458758:BPZ458788 BZV458758:BZV458788 CJR458758:CJR458788 CTN458758:CTN458788 DDJ458758:DDJ458788 DNF458758:DNF458788 DXB458758:DXB458788 EGX458758:EGX458788 EQT458758:EQT458788 FAP458758:FAP458788 FKL458758:FKL458788 FUH458758:FUH458788 GED458758:GED458788 GNZ458758:GNZ458788 GXV458758:GXV458788 HHR458758:HHR458788 HRN458758:HRN458788 IBJ458758:IBJ458788 ILF458758:ILF458788 IVB458758:IVB458788 JEX458758:JEX458788 JOT458758:JOT458788 JYP458758:JYP458788 KIL458758:KIL458788 KSH458758:KSH458788 LCD458758:LCD458788 LLZ458758:LLZ458788 LVV458758:LVV458788 MFR458758:MFR458788 MPN458758:MPN458788 MZJ458758:MZJ458788 NJF458758:NJF458788 NTB458758:NTB458788 OCX458758:OCX458788 OMT458758:OMT458788 OWP458758:OWP458788 PGL458758:PGL458788 PQH458758:PQH458788 QAD458758:QAD458788 QJZ458758:QJZ458788 QTV458758:QTV458788 RDR458758:RDR458788 RNN458758:RNN458788 RXJ458758:RXJ458788 SHF458758:SHF458788 SRB458758:SRB458788 TAX458758:TAX458788 TKT458758:TKT458788 TUP458758:TUP458788 UEL458758:UEL458788 UOH458758:UOH458788 UYD458758:UYD458788 VHZ458758:VHZ458788 VRV458758:VRV458788 WBR458758:WBR458788 WLN458758:WLN458788 WVJ458758:WVJ458788 B524294:B524324 IX524294:IX524324 ST524294:ST524324 ACP524294:ACP524324 AML524294:AML524324 AWH524294:AWH524324 BGD524294:BGD524324 BPZ524294:BPZ524324 BZV524294:BZV524324 CJR524294:CJR524324 CTN524294:CTN524324 DDJ524294:DDJ524324 DNF524294:DNF524324 DXB524294:DXB524324 EGX524294:EGX524324 EQT524294:EQT524324 FAP524294:FAP524324 FKL524294:FKL524324 FUH524294:FUH524324 GED524294:GED524324 GNZ524294:GNZ524324 GXV524294:GXV524324 HHR524294:HHR524324 HRN524294:HRN524324 IBJ524294:IBJ524324 ILF524294:ILF524324 IVB524294:IVB524324 JEX524294:JEX524324 JOT524294:JOT524324 JYP524294:JYP524324 KIL524294:KIL524324 KSH524294:KSH524324 LCD524294:LCD524324 LLZ524294:LLZ524324 LVV524294:LVV524324 MFR524294:MFR524324 MPN524294:MPN524324 MZJ524294:MZJ524324 NJF524294:NJF524324 NTB524294:NTB524324 OCX524294:OCX524324 OMT524294:OMT524324 OWP524294:OWP524324 PGL524294:PGL524324 PQH524294:PQH524324 QAD524294:QAD524324 QJZ524294:QJZ524324 QTV524294:QTV524324 RDR524294:RDR524324 RNN524294:RNN524324 RXJ524294:RXJ524324 SHF524294:SHF524324 SRB524294:SRB524324 TAX524294:TAX524324 TKT524294:TKT524324 TUP524294:TUP524324 UEL524294:UEL524324 UOH524294:UOH524324 UYD524294:UYD524324 VHZ524294:VHZ524324 VRV524294:VRV524324 WBR524294:WBR524324 WLN524294:WLN524324 WVJ524294:WVJ524324 B589830:B589860 IX589830:IX589860 ST589830:ST589860 ACP589830:ACP589860 AML589830:AML589860 AWH589830:AWH589860 BGD589830:BGD589860 BPZ589830:BPZ589860 BZV589830:BZV589860 CJR589830:CJR589860 CTN589830:CTN589860 DDJ589830:DDJ589860 DNF589830:DNF589860 DXB589830:DXB589860 EGX589830:EGX589860 EQT589830:EQT589860 FAP589830:FAP589860 FKL589830:FKL589860 FUH589830:FUH589860 GED589830:GED589860 GNZ589830:GNZ589860 GXV589830:GXV589860 HHR589830:HHR589860 HRN589830:HRN589860 IBJ589830:IBJ589860 ILF589830:ILF589860 IVB589830:IVB589860 JEX589830:JEX589860 JOT589830:JOT589860 JYP589830:JYP589860 KIL589830:KIL589860 KSH589830:KSH589860 LCD589830:LCD589860 LLZ589830:LLZ589860 LVV589830:LVV589860 MFR589830:MFR589860 MPN589830:MPN589860 MZJ589830:MZJ589860 NJF589830:NJF589860 NTB589830:NTB589860 OCX589830:OCX589860 OMT589830:OMT589860 OWP589830:OWP589860 PGL589830:PGL589860 PQH589830:PQH589860 QAD589830:QAD589860 QJZ589830:QJZ589860 QTV589830:QTV589860 RDR589830:RDR589860 RNN589830:RNN589860 RXJ589830:RXJ589860 SHF589830:SHF589860 SRB589830:SRB589860 TAX589830:TAX589860 TKT589830:TKT589860 TUP589830:TUP589860 UEL589830:UEL589860 UOH589830:UOH589860 UYD589830:UYD589860 VHZ589830:VHZ589860 VRV589830:VRV589860 WBR589830:WBR589860 WLN589830:WLN589860 WVJ589830:WVJ589860 B655366:B655396 IX655366:IX655396 ST655366:ST655396 ACP655366:ACP655396 AML655366:AML655396 AWH655366:AWH655396 BGD655366:BGD655396 BPZ655366:BPZ655396 BZV655366:BZV655396 CJR655366:CJR655396 CTN655366:CTN655396 DDJ655366:DDJ655396 DNF655366:DNF655396 DXB655366:DXB655396 EGX655366:EGX655396 EQT655366:EQT655396 FAP655366:FAP655396 FKL655366:FKL655396 FUH655366:FUH655396 GED655366:GED655396 GNZ655366:GNZ655396 GXV655366:GXV655396 HHR655366:HHR655396 HRN655366:HRN655396 IBJ655366:IBJ655396 ILF655366:ILF655396 IVB655366:IVB655396 JEX655366:JEX655396 JOT655366:JOT655396 JYP655366:JYP655396 KIL655366:KIL655396 KSH655366:KSH655396 LCD655366:LCD655396 LLZ655366:LLZ655396 LVV655366:LVV655396 MFR655366:MFR655396 MPN655366:MPN655396 MZJ655366:MZJ655396 NJF655366:NJF655396 NTB655366:NTB655396 OCX655366:OCX655396 OMT655366:OMT655396 OWP655366:OWP655396 PGL655366:PGL655396 PQH655366:PQH655396 QAD655366:QAD655396 QJZ655366:QJZ655396 QTV655366:QTV655396 RDR655366:RDR655396 RNN655366:RNN655396 RXJ655366:RXJ655396 SHF655366:SHF655396 SRB655366:SRB655396 TAX655366:TAX655396 TKT655366:TKT655396 TUP655366:TUP655396 UEL655366:UEL655396 UOH655366:UOH655396 UYD655366:UYD655396 VHZ655366:VHZ655396 VRV655366:VRV655396 WBR655366:WBR655396 WLN655366:WLN655396 WVJ655366:WVJ655396 B720902:B720932 IX720902:IX720932 ST720902:ST720932 ACP720902:ACP720932 AML720902:AML720932 AWH720902:AWH720932 BGD720902:BGD720932 BPZ720902:BPZ720932 BZV720902:BZV720932 CJR720902:CJR720932 CTN720902:CTN720932 DDJ720902:DDJ720932 DNF720902:DNF720932 DXB720902:DXB720932 EGX720902:EGX720932 EQT720902:EQT720932 FAP720902:FAP720932 FKL720902:FKL720932 FUH720902:FUH720932 GED720902:GED720932 GNZ720902:GNZ720932 GXV720902:GXV720932 HHR720902:HHR720932 HRN720902:HRN720932 IBJ720902:IBJ720932 ILF720902:ILF720932 IVB720902:IVB720932 JEX720902:JEX720932 JOT720902:JOT720932 JYP720902:JYP720932 KIL720902:KIL720932 KSH720902:KSH720932 LCD720902:LCD720932 LLZ720902:LLZ720932 LVV720902:LVV720932 MFR720902:MFR720932 MPN720902:MPN720932 MZJ720902:MZJ720932 NJF720902:NJF720932 NTB720902:NTB720932 OCX720902:OCX720932 OMT720902:OMT720932 OWP720902:OWP720932 PGL720902:PGL720932 PQH720902:PQH720932 QAD720902:QAD720932 QJZ720902:QJZ720932 QTV720902:QTV720932 RDR720902:RDR720932 RNN720902:RNN720932 RXJ720902:RXJ720932 SHF720902:SHF720932 SRB720902:SRB720932 TAX720902:TAX720932 TKT720902:TKT720932 TUP720902:TUP720932 UEL720902:UEL720932 UOH720902:UOH720932 UYD720902:UYD720932 VHZ720902:VHZ720932 VRV720902:VRV720932 WBR720902:WBR720932 WLN720902:WLN720932 WVJ720902:WVJ720932 B786438:B786468 IX786438:IX786468 ST786438:ST786468 ACP786438:ACP786468 AML786438:AML786468 AWH786438:AWH786468 BGD786438:BGD786468 BPZ786438:BPZ786468 BZV786438:BZV786468 CJR786438:CJR786468 CTN786438:CTN786468 DDJ786438:DDJ786468 DNF786438:DNF786468 DXB786438:DXB786468 EGX786438:EGX786468 EQT786438:EQT786468 FAP786438:FAP786468 FKL786438:FKL786468 FUH786438:FUH786468 GED786438:GED786468 GNZ786438:GNZ786468 GXV786438:GXV786468 HHR786438:HHR786468 HRN786438:HRN786468 IBJ786438:IBJ786468 ILF786438:ILF786468 IVB786438:IVB786468 JEX786438:JEX786468 JOT786438:JOT786468 JYP786438:JYP786468 KIL786438:KIL786468 KSH786438:KSH786468 LCD786438:LCD786468 LLZ786438:LLZ786468 LVV786438:LVV786468 MFR786438:MFR786468 MPN786438:MPN786468 MZJ786438:MZJ786468 NJF786438:NJF786468 NTB786438:NTB786468 OCX786438:OCX786468 OMT786438:OMT786468 OWP786438:OWP786468 PGL786438:PGL786468 PQH786438:PQH786468 QAD786438:QAD786468 QJZ786438:QJZ786468 QTV786438:QTV786468 RDR786438:RDR786468 RNN786438:RNN786468 RXJ786438:RXJ786468 SHF786438:SHF786468 SRB786438:SRB786468 TAX786438:TAX786468 TKT786438:TKT786468 TUP786438:TUP786468 UEL786438:UEL786468 UOH786438:UOH786468 UYD786438:UYD786468 VHZ786438:VHZ786468 VRV786438:VRV786468 WBR786438:WBR786468 WLN786438:WLN786468 WVJ786438:WVJ786468 B851974:B852004 IX851974:IX852004 ST851974:ST852004 ACP851974:ACP852004 AML851974:AML852004 AWH851974:AWH852004 BGD851974:BGD852004 BPZ851974:BPZ852004 BZV851974:BZV852004 CJR851974:CJR852004 CTN851974:CTN852004 DDJ851974:DDJ852004 DNF851974:DNF852004 DXB851974:DXB852004 EGX851974:EGX852004 EQT851974:EQT852004 FAP851974:FAP852004 FKL851974:FKL852004 FUH851974:FUH852004 GED851974:GED852004 GNZ851974:GNZ852004 GXV851974:GXV852004 HHR851974:HHR852004 HRN851974:HRN852004 IBJ851974:IBJ852004 ILF851974:ILF852004 IVB851974:IVB852004 JEX851974:JEX852004 JOT851974:JOT852004 JYP851974:JYP852004 KIL851974:KIL852004 KSH851974:KSH852004 LCD851974:LCD852004 LLZ851974:LLZ852004 LVV851974:LVV852004 MFR851974:MFR852004 MPN851974:MPN852004 MZJ851974:MZJ852004 NJF851974:NJF852004 NTB851974:NTB852004 OCX851974:OCX852004 OMT851974:OMT852004 OWP851974:OWP852004 PGL851974:PGL852004 PQH851974:PQH852004 QAD851974:QAD852004 QJZ851974:QJZ852004 QTV851974:QTV852004 RDR851974:RDR852004 RNN851974:RNN852004 RXJ851974:RXJ852004 SHF851974:SHF852004 SRB851974:SRB852004 TAX851974:TAX852004 TKT851974:TKT852004 TUP851974:TUP852004 UEL851974:UEL852004 UOH851974:UOH852004 UYD851974:UYD852004 VHZ851974:VHZ852004 VRV851974:VRV852004 WBR851974:WBR852004 WLN851974:WLN852004 WVJ851974:WVJ852004 B917510:B917540 IX917510:IX917540 ST917510:ST917540 ACP917510:ACP917540 AML917510:AML917540 AWH917510:AWH917540 BGD917510:BGD917540 BPZ917510:BPZ917540 BZV917510:BZV917540 CJR917510:CJR917540 CTN917510:CTN917540 DDJ917510:DDJ917540 DNF917510:DNF917540 DXB917510:DXB917540 EGX917510:EGX917540 EQT917510:EQT917540 FAP917510:FAP917540 FKL917510:FKL917540 FUH917510:FUH917540 GED917510:GED917540 GNZ917510:GNZ917540 GXV917510:GXV917540 HHR917510:HHR917540 HRN917510:HRN917540 IBJ917510:IBJ917540 ILF917510:ILF917540 IVB917510:IVB917540 JEX917510:JEX917540 JOT917510:JOT917540 JYP917510:JYP917540 KIL917510:KIL917540 KSH917510:KSH917540 LCD917510:LCD917540 LLZ917510:LLZ917540 LVV917510:LVV917540 MFR917510:MFR917540 MPN917510:MPN917540 MZJ917510:MZJ917540 NJF917510:NJF917540 NTB917510:NTB917540 OCX917510:OCX917540 OMT917510:OMT917540 OWP917510:OWP917540 PGL917510:PGL917540 PQH917510:PQH917540 QAD917510:QAD917540 QJZ917510:QJZ917540 QTV917510:QTV917540 RDR917510:RDR917540 RNN917510:RNN917540 RXJ917510:RXJ917540 SHF917510:SHF917540 SRB917510:SRB917540 TAX917510:TAX917540 TKT917510:TKT917540 TUP917510:TUP917540 UEL917510:UEL917540 UOH917510:UOH917540 UYD917510:UYD917540 VHZ917510:VHZ917540 VRV917510:VRV917540 WBR917510:WBR917540 WLN917510:WLN917540 WVJ917510:WVJ917540 B983046:B983076 IX983046:IX983076 ST983046:ST983076 ACP983046:ACP983076 AML983046:AML983076 AWH983046:AWH983076 BGD983046:BGD983076 BPZ983046:BPZ983076 BZV983046:BZV983076 CJR983046:CJR983076 CTN983046:CTN983076 DDJ983046:DDJ983076 DNF983046:DNF983076 DXB983046:DXB983076 EGX983046:EGX983076 EQT983046:EQT983076 FAP983046:FAP983076 FKL983046:FKL983076 FUH983046:FUH983076 GED983046:GED983076 GNZ983046:GNZ983076 GXV983046:GXV983076 HHR983046:HHR983076 HRN983046:HRN983076 IBJ983046:IBJ983076 ILF983046:ILF983076 IVB983046:IVB983076 JEX983046:JEX983076 JOT983046:JOT983076 JYP983046:JYP983076 KIL983046:KIL983076 KSH983046:KSH983076 LCD983046:LCD983076 LLZ983046:LLZ983076 LVV983046:LVV983076 MFR983046:MFR983076 MPN983046:MPN983076 MZJ983046:MZJ983076 NJF983046:NJF983076 NTB983046:NTB983076 OCX983046:OCX983076 OMT983046:OMT983076 OWP983046:OWP983076 PGL983046:PGL983076 PQH983046:PQH983076 QAD983046:QAD983076 QJZ983046:QJZ983076 QTV983046:QTV983076 RDR983046:RDR983076 RNN983046:RNN983076 RXJ983046:RXJ983076 SHF983046:SHF983076 SRB983046:SRB983076 TAX983046:TAX983076 TKT983046:TKT983076 TUP983046:TUP983076 UEL983046:UEL983076 UOH983046:UOH983076 UYD983046:UYD983076 VHZ983046:VHZ983076 VRV983046:VRV983076 WBR983046:WBR983076 WLN983046:WLN983076 WVJ983046:WVJ983076">
      <formula1>Фамилия</formula1>
    </dataValidation>
    <dataValidation type="list" allowBlank="1" showInputMessage="1" showErrorMessage="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formula1>Сезон</formula1>
    </dataValidation>
  </dataValidations>
  <printOptions horizontalCentered="1"/>
  <pageMargins left="0.23622047244094491" right="0" top="0.39370078740157483" bottom="0.39370078740157483" header="0" footer="0"/>
  <pageSetup paperSize="9" scale="60" orientation="landscape"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Январь</vt:lpstr>
      <vt:lpstr>Февраль</vt:lpstr>
      <vt:lpstr>Февраль!Область_печати</vt:lpstr>
      <vt:lpstr>Январь!Область_печати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Админ</cp:lastModifiedBy>
  <dcterms:created xsi:type="dcterms:W3CDTF">2018-07-03T15:37:30Z</dcterms:created>
  <dcterms:modified xsi:type="dcterms:W3CDTF">2018-07-06T09:58:43Z</dcterms:modified>
</cp:coreProperties>
</file>