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E90606D3-25EB-4CE5-B3BD-4480E5B5BB4E}" xr6:coauthVersionLast="36" xr6:coauthVersionMax="36" xr10:uidLastSave="{00000000-0000-0000-0000-000000000000}"/>
  <bookViews>
    <workbookView xWindow="0" yWindow="0" windowWidth="38400" windowHeight="11265" activeTab="2" xr2:uid="{00000000-000D-0000-FFFF-FFFF00000000}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62913"/>
</workbook>
</file>

<file path=xl/calcChain.xml><?xml version="1.0" encoding="utf-8"?>
<calcChain xmlns="http://schemas.openxmlformats.org/spreadsheetml/2006/main">
  <c r="D12" i="3" l="1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D11" i="3"/>
  <c r="B13" i="2" l="1"/>
  <c r="B14" i="2"/>
  <c r="AS9" i="2"/>
  <c r="AS10" i="2"/>
  <c r="AS11" i="2"/>
  <c r="AS12" i="2"/>
  <c r="AS13" i="2"/>
  <c r="AS14" i="2"/>
  <c r="AS15" i="2"/>
  <c r="AS16" i="2"/>
  <c r="AS17" i="2"/>
  <c r="AS18" i="2"/>
  <c r="AS19" i="2"/>
  <c r="D9" i="2" l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D8" i="2"/>
  <c r="AR8" i="2" l="1"/>
  <c r="AS8" i="2"/>
  <c r="AR18" i="2"/>
  <c r="AR16" i="2"/>
  <c r="AR14" i="2"/>
  <c r="AR12" i="2"/>
  <c r="AR10" i="2"/>
  <c r="AR19" i="2"/>
  <c r="AR17" i="2"/>
  <c r="AR15" i="2"/>
  <c r="AR13" i="2"/>
  <c r="AR11" i="2"/>
  <c r="AR9" i="2"/>
  <c r="AT9" i="2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 i="3"/>
  <c r="AS20" i="2" l="1"/>
  <c r="AT20" i="2"/>
  <c r="AU23" i="3"/>
  <c r="AU20" i="2"/>
  <c r="AT23" i="3"/>
  <c r="B9" i="2" l="1"/>
  <c r="C9" i="2"/>
  <c r="C12" i="3" s="1"/>
  <c r="B10" i="2"/>
  <c r="C10" i="2"/>
  <c r="B11" i="2"/>
  <c r="C11" i="2"/>
  <c r="B12" i="2"/>
  <c r="C12" i="2"/>
  <c r="C13" i="2"/>
  <c r="C14" i="2"/>
  <c r="B15" i="2"/>
  <c r="C15" i="2"/>
  <c r="B16" i="2"/>
  <c r="C16" i="2"/>
  <c r="B17" i="2"/>
  <c r="C17" i="2"/>
  <c r="C18" i="2"/>
  <c r="B19" i="2"/>
  <c r="C19" i="2"/>
  <c r="C8" i="2"/>
  <c r="C11" i="3" s="1"/>
  <c r="B12" i="3" l="1"/>
  <c r="AI9" i="2"/>
  <c r="AK9" i="2"/>
  <c r="AN9" i="2"/>
  <c r="AP9" i="2"/>
  <c r="AI10" i="2"/>
  <c r="AJ10" i="2"/>
  <c r="AK10" i="2"/>
  <c r="AM10" i="2"/>
  <c r="AN10" i="2"/>
  <c r="AO10" i="2"/>
  <c r="AP10" i="2"/>
  <c r="AI11" i="2"/>
  <c r="AO11" i="2" s="1"/>
  <c r="AJ11" i="2"/>
  <c r="AK11" i="2"/>
  <c r="AM11" i="2"/>
  <c r="AN11" i="2"/>
  <c r="AP11" i="2"/>
  <c r="AI12" i="2"/>
  <c r="AO12" i="2" s="1"/>
  <c r="AJ12" i="2"/>
  <c r="AK12" i="2"/>
  <c r="AM12" i="2"/>
  <c r="AN12" i="2"/>
  <c r="AP12" i="2"/>
  <c r="AI13" i="2"/>
  <c r="AO13" i="2" s="1"/>
  <c r="AJ13" i="2"/>
  <c r="AK13" i="2"/>
  <c r="AM13" i="2"/>
  <c r="AN13" i="2"/>
  <c r="AP13" i="2"/>
  <c r="AI14" i="2"/>
  <c r="AO14" i="2" s="1"/>
  <c r="AJ14" i="2"/>
  <c r="AK14" i="2"/>
  <c r="AM14" i="2"/>
  <c r="AN14" i="2"/>
  <c r="AP14" i="2"/>
  <c r="AI15" i="2"/>
  <c r="AJ15" i="2"/>
  <c r="AK15" i="2"/>
  <c r="AM15" i="2"/>
  <c r="AN15" i="2"/>
  <c r="AO15" i="2"/>
  <c r="AP15" i="2"/>
  <c r="AI16" i="2"/>
  <c r="AO16" i="2" s="1"/>
  <c r="AJ16" i="2"/>
  <c r="AK16" i="2"/>
  <c r="AM16" i="2"/>
  <c r="AN16" i="2"/>
  <c r="AP16" i="2"/>
  <c r="AI17" i="2"/>
  <c r="AJ17" i="2"/>
  <c r="AK17" i="2"/>
  <c r="AM17" i="2"/>
  <c r="AN17" i="2"/>
  <c r="AO17" i="2"/>
  <c r="AP17" i="2"/>
  <c r="AI18" i="2"/>
  <c r="AO18" i="2" s="1"/>
  <c r="AJ18" i="2"/>
  <c r="AK18" i="2"/>
  <c r="AM18" i="2"/>
  <c r="AN18" i="2"/>
  <c r="AP18" i="2"/>
  <c r="AI19" i="2"/>
  <c r="AO19" i="2" s="1"/>
  <c r="AJ19" i="2"/>
  <c r="AK19" i="2"/>
  <c r="AM19" i="2"/>
  <c r="AN19" i="2"/>
  <c r="AP19" i="2"/>
  <c r="AP8" i="2"/>
  <c r="AN8" i="2"/>
  <c r="AM8" i="2"/>
  <c r="AK8" i="2"/>
  <c r="AJ8" i="2"/>
  <c r="AI8" i="2"/>
  <c r="AO8" i="2" s="1"/>
  <c r="AO9" i="2" l="1"/>
  <c r="AM9" i="2"/>
  <c r="AJ9" i="2"/>
  <c r="A9" i="2" l="1"/>
  <c r="A10" i="2"/>
  <c r="A11" i="2"/>
  <c r="A12" i="2"/>
  <c r="A13" i="2"/>
  <c r="A14" i="2"/>
  <c r="A15" i="2"/>
  <c r="A16" i="2"/>
  <c r="A17" i="2"/>
  <c r="A18" i="2"/>
  <c r="A19" i="2"/>
  <c r="B8" i="2"/>
  <c r="A8" i="2"/>
  <c r="AQ23" i="3" l="1"/>
  <c r="A12" i="3" l="1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B11" i="3"/>
  <c r="A11" i="3" l="1"/>
  <c r="A19" i="6" l="1"/>
  <c r="A20" i="6"/>
  <c r="A21" i="6"/>
  <c r="A22" i="6"/>
  <c r="A12" i="6"/>
  <c r="A13" i="6"/>
  <c r="A14" i="6"/>
  <c r="A15" i="6"/>
  <c r="A16" i="6"/>
  <c r="A17" i="6"/>
  <c r="A18" i="6"/>
  <c r="AH9" i="3"/>
  <c r="AH10" i="3"/>
  <c r="E9" i="3" l="1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D10" i="3"/>
  <c r="AO10" i="6" l="1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L10" i="6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A7" i="3"/>
  <c r="P11" i="6" l="1" a="1"/>
  <c r="P11" i="6" s="1"/>
  <c r="P13" i="6" a="1"/>
  <c r="P13" i="6" s="1"/>
  <c r="P15" i="6" a="1"/>
  <c r="P15" i="6" s="1"/>
  <c r="P17" i="6" a="1"/>
  <c r="P17" i="6" s="1"/>
  <c r="P19" i="6" a="1"/>
  <c r="P19" i="6" s="1"/>
  <c r="P21" i="6" a="1"/>
  <c r="P21" i="6" s="1"/>
  <c r="P12" i="6" a="1"/>
  <c r="P12" i="6" s="1"/>
  <c r="P14" i="6" a="1"/>
  <c r="P14" i="6" s="1"/>
  <c r="P16" i="6" a="1"/>
  <c r="P16" i="6" s="1"/>
  <c r="P18" i="6" a="1"/>
  <c r="P18" i="6" s="1"/>
  <c r="P20" i="6" a="1"/>
  <c r="P20" i="6" s="1"/>
  <c r="P22" i="6" a="1"/>
  <c r="P22" i="6" s="1"/>
  <c r="T11" i="6" a="1"/>
  <c r="T11" i="6" s="1"/>
  <c r="T13" i="6" a="1"/>
  <c r="T13" i="6" s="1"/>
  <c r="T15" i="6" a="1"/>
  <c r="T15" i="6" s="1"/>
  <c r="T17" i="6" a="1"/>
  <c r="T17" i="6" s="1"/>
  <c r="T19" i="6" a="1"/>
  <c r="T19" i="6" s="1"/>
  <c r="T21" i="6" a="1"/>
  <c r="T21" i="6" s="1"/>
  <c r="T12" i="6" a="1"/>
  <c r="T12" i="6" s="1"/>
  <c r="T14" i="6" a="1"/>
  <c r="T14" i="6" s="1"/>
  <c r="T16" i="6" a="1"/>
  <c r="T16" i="6" s="1"/>
  <c r="T18" i="6" a="1"/>
  <c r="T18" i="6" s="1"/>
  <c r="T20" i="6" a="1"/>
  <c r="T20" i="6" s="1"/>
  <c r="T22" i="6" a="1"/>
  <c r="T22" i="6" s="1"/>
  <c r="X11" i="6" a="1"/>
  <c r="X11" i="6" s="1"/>
  <c r="X13" i="6" a="1"/>
  <c r="X13" i="6" s="1"/>
  <c r="X15" i="6" a="1"/>
  <c r="X15" i="6" s="1"/>
  <c r="X17" i="6" a="1"/>
  <c r="X17" i="6" s="1"/>
  <c r="X19" i="6" a="1"/>
  <c r="X19" i="6" s="1"/>
  <c r="X21" i="6" a="1"/>
  <c r="X21" i="6" s="1"/>
  <c r="X12" i="6" a="1"/>
  <c r="X12" i="6" s="1"/>
  <c r="X14" i="6" a="1"/>
  <c r="X14" i="6" s="1"/>
  <c r="X16" i="6" a="1"/>
  <c r="X16" i="6" s="1"/>
  <c r="X18" i="6" a="1"/>
  <c r="X18" i="6" s="1"/>
  <c r="X20" i="6" a="1"/>
  <c r="X20" i="6" s="1"/>
  <c r="X22" i="6" a="1"/>
  <c r="X22" i="6" s="1"/>
  <c r="AB11" i="6" a="1"/>
  <c r="AB11" i="6" s="1"/>
  <c r="AB13" i="6" a="1"/>
  <c r="AB13" i="6" s="1"/>
  <c r="AB15" i="6" a="1"/>
  <c r="AB15" i="6" s="1"/>
  <c r="AB17" i="6" a="1"/>
  <c r="AB17" i="6" s="1"/>
  <c r="AB19" i="6" a="1"/>
  <c r="AB19" i="6" s="1"/>
  <c r="AB21" i="6" a="1"/>
  <c r="AB21" i="6" s="1"/>
  <c r="AB12" i="6" a="1"/>
  <c r="AB12" i="6" s="1"/>
  <c r="AB14" i="6" a="1"/>
  <c r="AB14" i="6" s="1"/>
  <c r="AB16" i="6" a="1"/>
  <c r="AB16" i="6" s="1"/>
  <c r="AB18" i="6" a="1"/>
  <c r="AB18" i="6" s="1"/>
  <c r="AB20" i="6" a="1"/>
  <c r="AB20" i="6" s="1"/>
  <c r="AB22" i="6" a="1"/>
  <c r="AB22" i="6" s="1"/>
  <c r="AF11" i="6" a="1"/>
  <c r="AF11" i="6" s="1"/>
  <c r="AF13" i="6" a="1"/>
  <c r="AF13" i="6" s="1"/>
  <c r="AF15" i="6" a="1"/>
  <c r="AF15" i="6" s="1"/>
  <c r="AF17" i="6" a="1"/>
  <c r="AF17" i="6" s="1"/>
  <c r="AF19" i="6" a="1"/>
  <c r="AF19" i="6" s="1"/>
  <c r="AF21" i="6" a="1"/>
  <c r="AF21" i="6" s="1"/>
  <c r="AF12" i="6" a="1"/>
  <c r="AF12" i="6" s="1"/>
  <c r="AF14" i="6" a="1"/>
  <c r="AF14" i="6" s="1"/>
  <c r="AF16" i="6" a="1"/>
  <c r="AF16" i="6" s="1"/>
  <c r="AF18" i="6" a="1"/>
  <c r="AF18" i="6" s="1"/>
  <c r="AF20" i="6" a="1"/>
  <c r="AF20" i="6" s="1"/>
  <c r="AF22" i="6" a="1"/>
  <c r="AF22" i="6" s="1"/>
  <c r="AJ11" i="6" a="1"/>
  <c r="AJ11" i="6" s="1"/>
  <c r="AJ13" i="6" a="1"/>
  <c r="AJ13" i="6" s="1"/>
  <c r="AJ15" i="6" a="1"/>
  <c r="AJ15" i="6" s="1"/>
  <c r="AJ17" i="6" a="1"/>
  <c r="AJ17" i="6" s="1"/>
  <c r="AJ19" i="6" a="1"/>
  <c r="AJ19" i="6" s="1"/>
  <c r="AJ21" i="6" a="1"/>
  <c r="AJ21" i="6" s="1"/>
  <c r="AJ12" i="6" a="1"/>
  <c r="AJ12" i="6" s="1"/>
  <c r="AJ14" i="6" a="1"/>
  <c r="AJ14" i="6" s="1"/>
  <c r="AJ16" i="6" a="1"/>
  <c r="AJ16" i="6" s="1"/>
  <c r="AJ18" i="6" a="1"/>
  <c r="AJ18" i="6" s="1"/>
  <c r="AJ20" i="6" a="1"/>
  <c r="AJ20" i="6" s="1"/>
  <c r="AJ22" i="6" a="1"/>
  <c r="AJ22" i="6" s="1"/>
  <c r="AN11" i="6" a="1"/>
  <c r="AN11" i="6" s="1"/>
  <c r="AN13" i="6" a="1"/>
  <c r="AN13" i="6" s="1"/>
  <c r="AN15" i="6" a="1"/>
  <c r="AN15" i="6" s="1"/>
  <c r="AN17" i="6" a="1"/>
  <c r="AN17" i="6" s="1"/>
  <c r="AN19" i="6" a="1"/>
  <c r="AN19" i="6" s="1"/>
  <c r="AN21" i="6" a="1"/>
  <c r="AN21" i="6" s="1"/>
  <c r="AN12" i="6" a="1"/>
  <c r="AN12" i="6" s="1"/>
  <c r="AN14" i="6" a="1"/>
  <c r="AN14" i="6" s="1"/>
  <c r="AN16" i="6" a="1"/>
  <c r="AN16" i="6" s="1"/>
  <c r="AN18" i="6" a="1"/>
  <c r="AN18" i="6" s="1"/>
  <c r="AN20" i="6" a="1"/>
  <c r="AN20" i="6" s="1"/>
  <c r="AN22" i="6" a="1"/>
  <c r="AN22" i="6" s="1"/>
  <c r="M12" i="6" a="1"/>
  <c r="M12" i="6" s="1"/>
  <c r="M14" i="6" a="1"/>
  <c r="M14" i="6" s="1"/>
  <c r="M16" i="6" a="1"/>
  <c r="M16" i="6" s="1"/>
  <c r="M18" i="6" a="1"/>
  <c r="M18" i="6" s="1"/>
  <c r="M20" i="6" a="1"/>
  <c r="M20" i="6" s="1"/>
  <c r="M22" i="6" a="1"/>
  <c r="M22" i="6" s="1"/>
  <c r="M11" i="6" a="1"/>
  <c r="M11" i="6" s="1"/>
  <c r="M13" i="6" a="1"/>
  <c r="M13" i="6" s="1"/>
  <c r="M15" i="6" a="1"/>
  <c r="M15" i="6" s="1"/>
  <c r="M17" i="6" a="1"/>
  <c r="M17" i="6" s="1"/>
  <c r="M19" i="6" a="1"/>
  <c r="M19" i="6" s="1"/>
  <c r="M21" i="6" a="1"/>
  <c r="M21" i="6" s="1"/>
  <c r="Q12" i="6" a="1"/>
  <c r="Q12" i="6" s="1"/>
  <c r="Q14" i="6" a="1"/>
  <c r="Q14" i="6" s="1"/>
  <c r="Q16" i="6" a="1"/>
  <c r="Q16" i="6" s="1"/>
  <c r="Q18" i="6" a="1"/>
  <c r="Q18" i="6" s="1"/>
  <c r="Q20" i="6" a="1"/>
  <c r="Q20" i="6" s="1"/>
  <c r="Q22" i="6" a="1"/>
  <c r="Q22" i="6" s="1"/>
  <c r="Q11" i="6" a="1"/>
  <c r="Q11" i="6" s="1"/>
  <c r="Q13" i="6" a="1"/>
  <c r="Q13" i="6" s="1"/>
  <c r="Q15" i="6" a="1"/>
  <c r="Q15" i="6" s="1"/>
  <c r="Q17" i="6" a="1"/>
  <c r="Q17" i="6" s="1"/>
  <c r="Q19" i="6" a="1"/>
  <c r="Q19" i="6" s="1"/>
  <c r="Q21" i="6" a="1"/>
  <c r="Q21" i="6" s="1"/>
  <c r="U12" i="6" a="1"/>
  <c r="U12" i="6" s="1"/>
  <c r="U14" i="6" a="1"/>
  <c r="U14" i="6" s="1"/>
  <c r="U16" i="6" a="1"/>
  <c r="U16" i="6" s="1"/>
  <c r="U18" i="6" a="1"/>
  <c r="U18" i="6" s="1"/>
  <c r="U20" i="6" a="1"/>
  <c r="U20" i="6" s="1"/>
  <c r="U22" i="6" a="1"/>
  <c r="U22" i="6" s="1"/>
  <c r="U11" i="6" a="1"/>
  <c r="U11" i="6" s="1"/>
  <c r="U13" i="6" a="1"/>
  <c r="U13" i="6" s="1"/>
  <c r="U15" i="6" a="1"/>
  <c r="U15" i="6" s="1"/>
  <c r="U17" i="6" a="1"/>
  <c r="U17" i="6" s="1"/>
  <c r="U19" i="6" a="1"/>
  <c r="U19" i="6" s="1"/>
  <c r="U21" i="6" a="1"/>
  <c r="U21" i="6" s="1"/>
  <c r="Y12" i="6" a="1"/>
  <c r="Y12" i="6" s="1"/>
  <c r="Y14" i="6" a="1"/>
  <c r="Y14" i="6" s="1"/>
  <c r="Y16" i="6" a="1"/>
  <c r="Y16" i="6" s="1"/>
  <c r="Y18" i="6" a="1"/>
  <c r="Y18" i="6" s="1"/>
  <c r="Y20" i="6" a="1"/>
  <c r="Y20" i="6" s="1"/>
  <c r="Y22" i="6" a="1"/>
  <c r="Y22" i="6" s="1"/>
  <c r="Y11" i="6" a="1"/>
  <c r="Y11" i="6" s="1"/>
  <c r="Y13" i="6" a="1"/>
  <c r="Y13" i="6" s="1"/>
  <c r="Y15" i="6" a="1"/>
  <c r="Y15" i="6" s="1"/>
  <c r="Y17" i="6" a="1"/>
  <c r="Y17" i="6" s="1"/>
  <c r="Y19" i="6" a="1"/>
  <c r="Y19" i="6" s="1"/>
  <c r="Y21" i="6" a="1"/>
  <c r="Y21" i="6" s="1"/>
  <c r="AC12" i="6" a="1"/>
  <c r="AC12" i="6" s="1"/>
  <c r="AC14" i="6" a="1"/>
  <c r="AC14" i="6" s="1"/>
  <c r="AC16" i="6" a="1"/>
  <c r="AC16" i="6" s="1"/>
  <c r="AC18" i="6" a="1"/>
  <c r="AC18" i="6" s="1"/>
  <c r="AC20" i="6" a="1"/>
  <c r="AC20" i="6" s="1"/>
  <c r="AC22" i="6" a="1"/>
  <c r="AC22" i="6" s="1"/>
  <c r="AC11" i="6" a="1"/>
  <c r="AC11" i="6" s="1"/>
  <c r="AC13" i="6" a="1"/>
  <c r="AC13" i="6" s="1"/>
  <c r="AC15" i="6" a="1"/>
  <c r="AC15" i="6" s="1"/>
  <c r="AC17" i="6" a="1"/>
  <c r="AC17" i="6" s="1"/>
  <c r="AC19" i="6" a="1"/>
  <c r="AC19" i="6" s="1"/>
  <c r="AC21" i="6" a="1"/>
  <c r="AC21" i="6" s="1"/>
  <c r="AG12" i="6" a="1"/>
  <c r="AG12" i="6" s="1"/>
  <c r="AG14" i="6" a="1"/>
  <c r="AG14" i="6" s="1"/>
  <c r="AG16" i="6" a="1"/>
  <c r="AG16" i="6" s="1"/>
  <c r="AG18" i="6" a="1"/>
  <c r="AG18" i="6" s="1"/>
  <c r="AG20" i="6" a="1"/>
  <c r="AG20" i="6" s="1"/>
  <c r="AG22" i="6" a="1"/>
  <c r="AG22" i="6" s="1"/>
  <c r="AG11" i="6" a="1"/>
  <c r="AG11" i="6" s="1"/>
  <c r="AG13" i="6" a="1"/>
  <c r="AG13" i="6" s="1"/>
  <c r="AG15" i="6" a="1"/>
  <c r="AG15" i="6" s="1"/>
  <c r="AG17" i="6" a="1"/>
  <c r="AG17" i="6" s="1"/>
  <c r="AG19" i="6" a="1"/>
  <c r="AG19" i="6" s="1"/>
  <c r="AG21" i="6" a="1"/>
  <c r="AG21" i="6" s="1"/>
  <c r="AK12" i="6" a="1"/>
  <c r="AK12" i="6" s="1"/>
  <c r="AK14" i="6" a="1"/>
  <c r="AK14" i="6" s="1"/>
  <c r="AK16" i="6" a="1"/>
  <c r="AK16" i="6" s="1"/>
  <c r="AK18" i="6" a="1"/>
  <c r="AK18" i="6" s="1"/>
  <c r="AK20" i="6" a="1"/>
  <c r="AK20" i="6" s="1"/>
  <c r="AK22" i="6" a="1"/>
  <c r="AK22" i="6" s="1"/>
  <c r="AK11" i="6" a="1"/>
  <c r="AK11" i="6" s="1"/>
  <c r="AK13" i="6" a="1"/>
  <c r="AK13" i="6" s="1"/>
  <c r="AK15" i="6" a="1"/>
  <c r="AK15" i="6" s="1"/>
  <c r="AK17" i="6" a="1"/>
  <c r="AK17" i="6" s="1"/>
  <c r="AK19" i="6" a="1"/>
  <c r="AK19" i="6" s="1"/>
  <c r="AK21" i="6" a="1"/>
  <c r="AK21" i="6" s="1"/>
  <c r="AO12" i="6" a="1"/>
  <c r="AO12" i="6" s="1"/>
  <c r="AO14" i="6" a="1"/>
  <c r="AO14" i="6" s="1"/>
  <c r="AO16" i="6" a="1"/>
  <c r="AO16" i="6" s="1"/>
  <c r="AO18" i="6" a="1"/>
  <c r="AO18" i="6" s="1"/>
  <c r="AO20" i="6" a="1"/>
  <c r="AO20" i="6" s="1"/>
  <c r="AO22" i="6" a="1"/>
  <c r="AO22" i="6" s="1"/>
  <c r="AO11" i="6" a="1"/>
  <c r="AO11" i="6" s="1"/>
  <c r="AO13" i="6" a="1"/>
  <c r="AO13" i="6" s="1"/>
  <c r="AO15" i="6" a="1"/>
  <c r="AO15" i="6" s="1"/>
  <c r="AO17" i="6" a="1"/>
  <c r="AO17" i="6" s="1"/>
  <c r="AO19" i="6" a="1"/>
  <c r="AO19" i="6" s="1"/>
  <c r="AO21" i="6" a="1"/>
  <c r="AO21" i="6" s="1"/>
  <c r="N11" i="6" a="1"/>
  <c r="N11" i="6" s="1"/>
  <c r="N13" i="6" a="1"/>
  <c r="N13" i="6" s="1"/>
  <c r="N15" i="6" a="1"/>
  <c r="N15" i="6" s="1"/>
  <c r="N17" i="6" a="1"/>
  <c r="N17" i="6" s="1"/>
  <c r="N19" i="6" a="1"/>
  <c r="N19" i="6" s="1"/>
  <c r="N21" i="6" a="1"/>
  <c r="N21" i="6" s="1"/>
  <c r="N12" i="6" a="1"/>
  <c r="N12" i="6" s="1"/>
  <c r="N14" i="6" a="1"/>
  <c r="N14" i="6" s="1"/>
  <c r="N16" i="6" a="1"/>
  <c r="N16" i="6" s="1"/>
  <c r="N18" i="6" a="1"/>
  <c r="N18" i="6" s="1"/>
  <c r="N20" i="6" a="1"/>
  <c r="N20" i="6" s="1"/>
  <c r="N22" i="6" a="1"/>
  <c r="N22" i="6" s="1"/>
  <c r="R11" i="6" a="1"/>
  <c r="R11" i="6" s="1"/>
  <c r="R13" i="6" a="1"/>
  <c r="R13" i="6" s="1"/>
  <c r="R15" i="6" a="1"/>
  <c r="R15" i="6" s="1"/>
  <c r="R17" i="6" a="1"/>
  <c r="R17" i="6" s="1"/>
  <c r="R19" i="6" a="1"/>
  <c r="R19" i="6" s="1"/>
  <c r="R21" i="6" a="1"/>
  <c r="R21" i="6" s="1"/>
  <c r="R12" i="6" a="1"/>
  <c r="R12" i="6" s="1"/>
  <c r="R14" i="6" a="1"/>
  <c r="R14" i="6" s="1"/>
  <c r="R16" i="6" a="1"/>
  <c r="R16" i="6" s="1"/>
  <c r="R18" i="6" a="1"/>
  <c r="R18" i="6" s="1"/>
  <c r="R20" i="6" a="1"/>
  <c r="R20" i="6" s="1"/>
  <c r="R22" i="6" a="1"/>
  <c r="R22" i="6" s="1"/>
  <c r="V11" i="6" a="1"/>
  <c r="V11" i="6" s="1"/>
  <c r="V13" i="6" a="1"/>
  <c r="V13" i="6" s="1"/>
  <c r="V15" i="6" a="1"/>
  <c r="V15" i="6" s="1"/>
  <c r="V17" i="6" a="1"/>
  <c r="V17" i="6" s="1"/>
  <c r="V19" i="6" a="1"/>
  <c r="V19" i="6" s="1"/>
  <c r="V21" i="6" a="1"/>
  <c r="V21" i="6" s="1"/>
  <c r="V12" i="6" a="1"/>
  <c r="V12" i="6" s="1"/>
  <c r="V14" i="6" a="1"/>
  <c r="V14" i="6" s="1"/>
  <c r="V16" i="6" a="1"/>
  <c r="V16" i="6" s="1"/>
  <c r="V18" i="6" a="1"/>
  <c r="V18" i="6" s="1"/>
  <c r="V20" i="6" a="1"/>
  <c r="V20" i="6" s="1"/>
  <c r="V22" i="6" a="1"/>
  <c r="V22" i="6" s="1"/>
  <c r="Z11" i="6" a="1"/>
  <c r="Z11" i="6" s="1"/>
  <c r="Z13" i="6" a="1"/>
  <c r="Z13" i="6" s="1"/>
  <c r="Z15" i="6" a="1"/>
  <c r="Z15" i="6" s="1"/>
  <c r="Z17" i="6" a="1"/>
  <c r="Z17" i="6" s="1"/>
  <c r="Z19" i="6" a="1"/>
  <c r="Z19" i="6" s="1"/>
  <c r="Z21" i="6" a="1"/>
  <c r="Z21" i="6" s="1"/>
  <c r="Z12" i="6" a="1"/>
  <c r="Z12" i="6" s="1"/>
  <c r="Z14" i="6" a="1"/>
  <c r="Z14" i="6" s="1"/>
  <c r="Z16" i="6" a="1"/>
  <c r="Z16" i="6" s="1"/>
  <c r="Z18" i="6" a="1"/>
  <c r="Z18" i="6" s="1"/>
  <c r="Z20" i="6" a="1"/>
  <c r="Z20" i="6" s="1"/>
  <c r="Z22" i="6" a="1"/>
  <c r="Z22" i="6" s="1"/>
  <c r="AD11" i="6" a="1"/>
  <c r="AD11" i="6" s="1"/>
  <c r="AD13" i="6" a="1"/>
  <c r="AD13" i="6" s="1"/>
  <c r="AD15" i="6" a="1"/>
  <c r="AD15" i="6" s="1"/>
  <c r="AD17" i="6" a="1"/>
  <c r="AD17" i="6" s="1"/>
  <c r="AD19" i="6" a="1"/>
  <c r="AD19" i="6" s="1"/>
  <c r="AD21" i="6" a="1"/>
  <c r="AD21" i="6" s="1"/>
  <c r="AD12" i="6" a="1"/>
  <c r="AD12" i="6" s="1"/>
  <c r="AD14" i="6" a="1"/>
  <c r="AD14" i="6" s="1"/>
  <c r="AD16" i="6" a="1"/>
  <c r="AD16" i="6" s="1"/>
  <c r="AD18" i="6" a="1"/>
  <c r="AD18" i="6" s="1"/>
  <c r="AD20" i="6" a="1"/>
  <c r="AD20" i="6" s="1"/>
  <c r="AD22" i="6" a="1"/>
  <c r="AD22" i="6" s="1"/>
  <c r="AH11" i="6" a="1"/>
  <c r="AH11" i="6" s="1"/>
  <c r="AH13" i="6" a="1"/>
  <c r="AH13" i="6" s="1"/>
  <c r="AH15" i="6" a="1"/>
  <c r="AH15" i="6" s="1"/>
  <c r="AH17" i="6" a="1"/>
  <c r="AH17" i="6" s="1"/>
  <c r="AH19" i="6" a="1"/>
  <c r="AH19" i="6" s="1"/>
  <c r="AH21" i="6" a="1"/>
  <c r="AH21" i="6" s="1"/>
  <c r="AH12" i="6" a="1"/>
  <c r="AH12" i="6" s="1"/>
  <c r="AH14" i="6" a="1"/>
  <c r="AH14" i="6" s="1"/>
  <c r="AH16" i="6" a="1"/>
  <c r="AH16" i="6" s="1"/>
  <c r="AH18" i="6" a="1"/>
  <c r="AH18" i="6" s="1"/>
  <c r="AH20" i="6" a="1"/>
  <c r="AH20" i="6" s="1"/>
  <c r="AH22" i="6" a="1"/>
  <c r="AH22" i="6" s="1"/>
  <c r="AL11" i="6" a="1"/>
  <c r="AL11" i="6" s="1"/>
  <c r="AL13" i="6" a="1"/>
  <c r="AL13" i="6" s="1"/>
  <c r="AL15" i="6" a="1"/>
  <c r="AL15" i="6" s="1"/>
  <c r="AL17" i="6" a="1"/>
  <c r="AL17" i="6" s="1"/>
  <c r="AL19" i="6" a="1"/>
  <c r="AL19" i="6" s="1"/>
  <c r="AL21" i="6" a="1"/>
  <c r="AL21" i="6" s="1"/>
  <c r="AL12" i="6" a="1"/>
  <c r="AL12" i="6" s="1"/>
  <c r="AL14" i="6" a="1"/>
  <c r="AL14" i="6" s="1"/>
  <c r="AL16" i="6" a="1"/>
  <c r="AL16" i="6" s="1"/>
  <c r="AL18" i="6" a="1"/>
  <c r="AL18" i="6" s="1"/>
  <c r="AL20" i="6" a="1"/>
  <c r="AL20" i="6" s="1"/>
  <c r="AL22" i="6" a="1"/>
  <c r="AL22" i="6" s="1"/>
  <c r="L12" i="6" a="1"/>
  <c r="L12" i="6" s="1"/>
  <c r="L14" i="6" a="1"/>
  <c r="L14" i="6" s="1"/>
  <c r="L16" i="6" a="1"/>
  <c r="L16" i="6" s="1"/>
  <c r="L18" i="6" a="1"/>
  <c r="L18" i="6" s="1"/>
  <c r="L20" i="6" a="1"/>
  <c r="L20" i="6" s="1"/>
  <c r="L22" i="6" a="1"/>
  <c r="L22" i="6" s="1"/>
  <c r="L11" i="6" a="1"/>
  <c r="L11" i="6" s="1"/>
  <c r="L13" i="6" a="1"/>
  <c r="L13" i="6" s="1"/>
  <c r="L15" i="6" a="1"/>
  <c r="L15" i="6" s="1"/>
  <c r="L17" i="6" a="1"/>
  <c r="L17" i="6" s="1"/>
  <c r="L19" i="6" a="1"/>
  <c r="L19" i="6" s="1"/>
  <c r="L21" i="6" a="1"/>
  <c r="L21" i="6" s="1"/>
  <c r="O12" i="6" a="1"/>
  <c r="O12" i="6" s="1"/>
  <c r="O14" i="6" a="1"/>
  <c r="O14" i="6" s="1"/>
  <c r="O16" i="6" a="1"/>
  <c r="O16" i="6" s="1"/>
  <c r="O18" i="6" a="1"/>
  <c r="O18" i="6" s="1"/>
  <c r="O20" i="6" a="1"/>
  <c r="O20" i="6" s="1"/>
  <c r="O22" i="6" a="1"/>
  <c r="O22" i="6" s="1"/>
  <c r="O11" i="6" a="1"/>
  <c r="O11" i="6" s="1"/>
  <c r="O13" i="6" a="1"/>
  <c r="O13" i="6" s="1"/>
  <c r="O15" i="6" a="1"/>
  <c r="O15" i="6" s="1"/>
  <c r="O17" i="6" a="1"/>
  <c r="O17" i="6" s="1"/>
  <c r="O19" i="6" a="1"/>
  <c r="O19" i="6" s="1"/>
  <c r="O21" i="6" a="1"/>
  <c r="O21" i="6" s="1"/>
  <c r="S12" i="6" a="1"/>
  <c r="S12" i="6" s="1"/>
  <c r="S14" i="6" a="1"/>
  <c r="S14" i="6" s="1"/>
  <c r="S16" i="6" a="1"/>
  <c r="S16" i="6" s="1"/>
  <c r="S18" i="6" a="1"/>
  <c r="S18" i="6" s="1"/>
  <c r="S20" i="6" a="1"/>
  <c r="S20" i="6" s="1"/>
  <c r="S22" i="6" a="1"/>
  <c r="S22" i="6" s="1"/>
  <c r="S11" i="6" a="1"/>
  <c r="S11" i="6" s="1"/>
  <c r="S13" i="6" a="1"/>
  <c r="S13" i="6" s="1"/>
  <c r="S15" i="6" a="1"/>
  <c r="S15" i="6" s="1"/>
  <c r="S17" i="6" a="1"/>
  <c r="S17" i="6" s="1"/>
  <c r="S19" i="6" a="1"/>
  <c r="S19" i="6" s="1"/>
  <c r="S21" i="6" a="1"/>
  <c r="S21" i="6" s="1"/>
  <c r="W12" i="6" a="1"/>
  <c r="W12" i="6" s="1"/>
  <c r="W14" i="6" a="1"/>
  <c r="W14" i="6" s="1"/>
  <c r="W16" i="6" a="1"/>
  <c r="W16" i="6" s="1"/>
  <c r="W18" i="6" a="1"/>
  <c r="W18" i="6" s="1"/>
  <c r="W20" i="6" a="1"/>
  <c r="W20" i="6" s="1"/>
  <c r="W22" i="6" a="1"/>
  <c r="W22" i="6" s="1"/>
  <c r="W11" i="6" a="1"/>
  <c r="W11" i="6" s="1"/>
  <c r="W13" i="6" a="1"/>
  <c r="W13" i="6" s="1"/>
  <c r="W15" i="6" a="1"/>
  <c r="W15" i="6" s="1"/>
  <c r="W17" i="6" a="1"/>
  <c r="W17" i="6" s="1"/>
  <c r="W19" i="6" a="1"/>
  <c r="W19" i="6" s="1"/>
  <c r="W21" i="6" a="1"/>
  <c r="W21" i="6" s="1"/>
  <c r="AA12" i="6" a="1"/>
  <c r="AA12" i="6" s="1"/>
  <c r="AA14" i="6" a="1"/>
  <c r="AA14" i="6" s="1"/>
  <c r="AA16" i="6" a="1"/>
  <c r="AA16" i="6" s="1"/>
  <c r="AA18" i="6" a="1"/>
  <c r="AA18" i="6" s="1"/>
  <c r="AA20" i="6" a="1"/>
  <c r="AA20" i="6" s="1"/>
  <c r="AA22" i="6" a="1"/>
  <c r="AA22" i="6" s="1"/>
  <c r="AA11" i="6" a="1"/>
  <c r="AA11" i="6" s="1"/>
  <c r="AA13" i="6" a="1"/>
  <c r="AA13" i="6" s="1"/>
  <c r="AA15" i="6" a="1"/>
  <c r="AA15" i="6" s="1"/>
  <c r="AA17" i="6" a="1"/>
  <c r="AA17" i="6" s="1"/>
  <c r="AA19" i="6" a="1"/>
  <c r="AA19" i="6" s="1"/>
  <c r="AA21" i="6" a="1"/>
  <c r="AA21" i="6" s="1"/>
  <c r="AE12" i="6" a="1"/>
  <c r="AE12" i="6" s="1"/>
  <c r="AE14" i="6" a="1"/>
  <c r="AE14" i="6" s="1"/>
  <c r="AE16" i="6" a="1"/>
  <c r="AE16" i="6" s="1"/>
  <c r="AE18" i="6" a="1"/>
  <c r="AE18" i="6" s="1"/>
  <c r="AE20" i="6" a="1"/>
  <c r="AE20" i="6" s="1"/>
  <c r="AE22" i="6" a="1"/>
  <c r="AE22" i="6" s="1"/>
  <c r="AE11" i="6" a="1"/>
  <c r="AE11" i="6" s="1"/>
  <c r="AE13" i="6" a="1"/>
  <c r="AE13" i="6" s="1"/>
  <c r="AE15" i="6" a="1"/>
  <c r="AE15" i="6" s="1"/>
  <c r="AE17" i="6" a="1"/>
  <c r="AE17" i="6" s="1"/>
  <c r="AE19" i="6" a="1"/>
  <c r="AE19" i="6" s="1"/>
  <c r="AE21" i="6" a="1"/>
  <c r="AE21" i="6" s="1"/>
  <c r="AI12" i="6" a="1"/>
  <c r="AI12" i="6" s="1"/>
  <c r="AI14" i="6" a="1"/>
  <c r="AI14" i="6" s="1"/>
  <c r="AI16" i="6" a="1"/>
  <c r="AI16" i="6" s="1"/>
  <c r="AI18" i="6" a="1"/>
  <c r="AI18" i="6" s="1"/>
  <c r="AI20" i="6" a="1"/>
  <c r="AI20" i="6" s="1"/>
  <c r="AI22" i="6" a="1"/>
  <c r="AI22" i="6" s="1"/>
  <c r="AI11" i="6" a="1"/>
  <c r="AI11" i="6" s="1"/>
  <c r="AI13" i="6" a="1"/>
  <c r="AI13" i="6" s="1"/>
  <c r="AI15" i="6" a="1"/>
  <c r="AI15" i="6" s="1"/>
  <c r="AI17" i="6" a="1"/>
  <c r="AI17" i="6" s="1"/>
  <c r="AI19" i="6" a="1"/>
  <c r="AI19" i="6" s="1"/>
  <c r="AI21" i="6" a="1"/>
  <c r="AI21" i="6" s="1"/>
  <c r="AM12" i="6" a="1"/>
  <c r="AM12" i="6" s="1"/>
  <c r="AM14" i="6" a="1"/>
  <c r="AM14" i="6" s="1"/>
  <c r="AM16" i="6" a="1"/>
  <c r="AM16" i="6" s="1"/>
  <c r="AM18" i="6" a="1"/>
  <c r="AM18" i="6" s="1"/>
  <c r="AM20" i="6" a="1"/>
  <c r="AM20" i="6" s="1"/>
  <c r="AM22" i="6" a="1"/>
  <c r="AM22" i="6" s="1"/>
  <c r="AM11" i="6" a="1"/>
  <c r="AM11" i="6" s="1"/>
  <c r="AM13" i="6" a="1"/>
  <c r="AM13" i="6" s="1"/>
  <c r="AM15" i="6" a="1"/>
  <c r="AM15" i="6" s="1"/>
  <c r="AM17" i="6" a="1"/>
  <c r="AM17" i="6" s="1"/>
  <c r="AM19" i="6" a="1"/>
  <c r="AM19" i="6" s="1"/>
  <c r="AM21" i="6" a="1"/>
  <c r="AM21" i="6" s="1"/>
  <c r="B12" i="6"/>
  <c r="B13" i="6"/>
  <c r="B14" i="6"/>
  <c r="B15" i="6"/>
  <c r="B16" i="6" l="1"/>
  <c r="B17" i="6"/>
  <c r="B18" i="6"/>
  <c r="B19" i="6"/>
  <c r="B20" i="6"/>
  <c r="B21" i="6"/>
  <c r="B22" i="6"/>
  <c r="B11" i="6"/>
  <c r="A11" i="6"/>
  <c r="AK20" i="3" l="1"/>
  <c r="AJ15" i="3"/>
  <c r="AR15" i="3" s="1"/>
  <c r="AK11" i="3"/>
  <c r="AL15" i="3"/>
  <c r="AL11" i="3"/>
  <c r="AI11" i="3"/>
  <c r="AN11" i="3" s="1"/>
  <c r="AM11" i="3"/>
  <c r="AK15" i="3"/>
  <c r="AO11" i="3"/>
  <c r="AJ11" i="3"/>
  <c r="AR11" i="3" s="1"/>
  <c r="AR20" i="2"/>
  <c r="AI13" i="3" l="1"/>
  <c r="AN13" i="3" s="1"/>
  <c r="AJ18" i="3"/>
  <c r="AR18" i="3" s="1"/>
  <c r="AK21" i="3"/>
  <c r="AM22" i="3"/>
  <c r="AL17" i="3"/>
  <c r="AO18" i="3"/>
  <c r="AO14" i="3"/>
  <c r="AL19" i="3"/>
  <c r="AO21" i="3"/>
  <c r="AL16" i="3"/>
  <c r="AI19" i="3"/>
  <c r="AN19" i="3" s="1"/>
  <c r="AM17" i="3"/>
  <c r="AJ21" i="3"/>
  <c r="AR21" i="3" s="1"/>
  <c r="AI22" i="3"/>
  <c r="AN22" i="3" s="1"/>
  <c r="AO22" i="3"/>
  <c r="AL20" i="3"/>
  <c r="AI14" i="3"/>
  <c r="AN14" i="3" s="1"/>
  <c r="AM14" i="3"/>
  <c r="AM19" i="3"/>
  <c r="AL18" i="3"/>
  <c r="AO20" i="3"/>
  <c r="AI16" i="3"/>
  <c r="AN16" i="3" s="1"/>
  <c r="AJ16" i="3"/>
  <c r="AR16" i="3" s="1"/>
  <c r="AM16" i="3"/>
  <c r="AI15" i="3"/>
  <c r="AN15" i="3" s="1"/>
  <c r="AL14" i="3"/>
  <c r="AM15" i="3"/>
  <c r="AO16" i="3"/>
  <c r="AK19" i="3"/>
  <c r="AM21" i="3"/>
  <c r="AL22" i="3"/>
  <c r="AM13" i="3"/>
  <c r="AJ17" i="3"/>
  <c r="AR17" i="3" s="1"/>
  <c r="AK18" i="3"/>
  <c r="AI20" i="3"/>
  <c r="AN20" i="3" s="1"/>
  <c r="AO19" i="3"/>
  <c r="AJ19" i="3"/>
  <c r="AR19" i="3" s="1"/>
  <c r="AK22" i="3"/>
  <c r="AJ22" i="3"/>
  <c r="AR22" i="3" s="1"/>
  <c r="AM18" i="3"/>
  <c r="AI18" i="3"/>
  <c r="AN18" i="3" s="1"/>
  <c r="AI21" i="3"/>
  <c r="AN21" i="3" s="1"/>
  <c r="AL21" i="3"/>
  <c r="AJ20" i="3"/>
  <c r="AR20" i="3" s="1"/>
  <c r="AM20" i="3"/>
  <c r="AK14" i="3"/>
  <c r="AK17" i="3"/>
  <c r="AK13" i="3"/>
  <c r="AK16" i="3"/>
  <c r="AO15" i="3"/>
  <c r="AO17" i="3"/>
  <c r="AO13" i="3"/>
  <c r="AJ14" i="3"/>
  <c r="AR14" i="3" s="1"/>
  <c r="AL13" i="3"/>
  <c r="AI17" i="3"/>
  <c r="AN17" i="3" s="1"/>
  <c r="AJ13" i="3"/>
  <c r="AR13" i="3" s="1"/>
  <c r="AP11" i="3"/>
  <c r="AP20" i="3" l="1"/>
  <c r="AP21" i="3"/>
  <c r="AP15" i="3"/>
  <c r="AP18" i="3"/>
  <c r="AP19" i="3"/>
  <c r="AP14" i="3"/>
  <c r="AP13" i="3"/>
  <c r="AP22" i="3"/>
  <c r="AP16" i="3"/>
  <c r="AP17" i="3"/>
  <c r="AI12" i="3" l="1"/>
  <c r="AI23" i="3" s="1"/>
  <c r="AM12" i="3"/>
  <c r="AM23" i="3" s="1"/>
  <c r="AL12" i="3"/>
  <c r="AL23" i="3" s="1"/>
  <c r="AO12" i="3"/>
  <c r="AO23" i="3" s="1"/>
  <c r="AN12" i="3"/>
  <c r="AN23" i="3" s="1"/>
  <c r="AJ12" i="3"/>
  <c r="AJ23" i="3" s="1"/>
  <c r="AK12" i="3"/>
  <c r="AK23" i="3" s="1"/>
  <c r="AP12" i="3" l="1"/>
  <c r="AP23" i="3" s="1"/>
  <c r="AR12" i="3"/>
  <c r="AR23" i="3" s="1"/>
</calcChain>
</file>

<file path=xl/sharedStrings.xml><?xml version="1.0" encoding="utf-8"?>
<sst xmlns="http://schemas.openxmlformats.org/spreadsheetml/2006/main" count="178" uniqueCount="89">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</sst>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7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64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10" fillId="2" borderId="4" xfId="0" applyFont="1" applyFill="1" applyBorder="1" applyAlignment="1">
      <alignment horizontal="right"/>
    </xf>
    <xf numFmtId="0" fontId="7" fillId="4" borderId="4" xfId="0" applyFont="1" applyFill="1" applyBorder="1" applyAlignment="1"/>
    <xf numFmtId="0" fontId="6" fillId="4" borderId="4" xfId="0" applyFont="1" applyFill="1" applyBorder="1" applyAlignment="1"/>
    <xf numFmtId="0" fontId="10" fillId="2" borderId="4" xfId="0" applyFont="1" applyFill="1" applyBorder="1" applyAlignment="1"/>
    <xf numFmtId="0" fontId="7" fillId="4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2" fillId="0" borderId="0" xfId="0" applyFont="1"/>
    <xf numFmtId="0" fontId="0" fillId="0" borderId="0" xfId="0" applyFont="1"/>
    <xf numFmtId="0" fontId="13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4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5" fillId="0" borderId="1" xfId="0" applyNumberFormat="1" applyFont="1" applyBorder="1"/>
    <xf numFmtId="0" fontId="6" fillId="0" borderId="1" xfId="1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6" fillId="10" borderId="1" xfId="1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 wrapText="1"/>
    </xf>
    <xf numFmtId="164" fontId="7" fillId="10" borderId="1" xfId="1" applyNumberFormat="1" applyFont="1" applyFill="1" applyBorder="1" applyAlignment="1">
      <alignment horizontal="center" textRotation="90"/>
    </xf>
    <xf numFmtId="0" fontId="6" fillId="10" borderId="1" xfId="1" applyFont="1" applyFill="1" applyBorder="1"/>
    <xf numFmtId="14" fontId="7" fillId="10" borderId="1" xfId="1" applyNumberFormat="1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horizontal="justify" textRotation="90"/>
    </xf>
    <xf numFmtId="0" fontId="8" fillId="11" borderId="1" xfId="0" applyFont="1" applyFill="1" applyBorder="1" applyAlignment="1">
      <alignment textRotation="90" wrapText="1"/>
    </xf>
    <xf numFmtId="0" fontId="18" fillId="0" borderId="1" xfId="1" applyFont="1" applyBorder="1" applyAlignment="1">
      <alignment horizontal="center" wrapText="1"/>
    </xf>
    <xf numFmtId="0" fontId="18" fillId="0" borderId="12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4" borderId="1" xfId="0" applyFont="1" applyFill="1" applyBorder="1" applyAlignment="1"/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horizontal="justify"/>
    </xf>
    <xf numFmtId="0" fontId="18" fillId="4" borderId="1" xfId="0" applyFont="1" applyFill="1" applyBorder="1" applyAlignment="1">
      <alignment wrapText="1"/>
    </xf>
    <xf numFmtId="14" fontId="11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5" borderId="14" xfId="1" applyFont="1" applyFill="1" applyBorder="1"/>
    <xf numFmtId="0" fontId="0" fillId="8" borderId="1" xfId="0" applyFill="1" applyBorder="1"/>
    <xf numFmtId="0" fontId="24" fillId="5" borderId="17" xfId="1" applyFont="1" applyFill="1" applyBorder="1"/>
    <xf numFmtId="0" fontId="24" fillId="5" borderId="7" xfId="1" applyFont="1" applyFill="1" applyBorder="1"/>
    <xf numFmtId="0" fontId="24" fillId="5" borderId="16" xfId="1" applyFont="1" applyFill="1" applyBorder="1"/>
    <xf numFmtId="0" fontId="11" fillId="7" borderId="9" xfId="1" applyFont="1" applyFill="1" applyBorder="1" applyAlignment="1">
      <alignment textRotation="90"/>
    </xf>
    <xf numFmtId="0" fontId="11" fillId="7" borderId="11" xfId="1" applyFont="1" applyFill="1" applyBorder="1" applyAlignment="1">
      <alignment textRotation="90"/>
    </xf>
    <xf numFmtId="0" fontId="21" fillId="3" borderId="7" xfId="1" applyFont="1" applyFill="1" applyBorder="1" applyAlignment="1">
      <alignment horizontal="center"/>
    </xf>
    <xf numFmtId="0" fontId="21" fillId="0" borderId="7" xfId="1" applyFont="1" applyBorder="1"/>
    <xf numFmtId="0" fontId="26" fillId="2" borderId="7" xfId="1" applyFont="1" applyFill="1" applyBorder="1"/>
    <xf numFmtId="0" fontId="22" fillId="12" borderId="1" xfId="1" applyFont="1" applyFill="1" applyBorder="1" applyAlignment="1">
      <alignment horizontal="right"/>
    </xf>
    <xf numFmtId="0" fontId="27" fillId="12" borderId="1" xfId="1" applyFont="1" applyFill="1" applyBorder="1" applyAlignment="1"/>
    <xf numFmtId="0" fontId="26" fillId="12" borderId="1" xfId="1" applyFont="1" applyFill="1" applyBorder="1" applyAlignment="1"/>
    <xf numFmtId="0" fontId="26" fillId="12" borderId="1" xfId="1" applyFont="1" applyFill="1" applyBorder="1" applyAlignment="1">
      <alignment horizontal="justify"/>
    </xf>
    <xf numFmtId="0" fontId="27" fillId="12" borderId="1" xfId="1" applyFont="1" applyFill="1" applyBorder="1" applyAlignment="1">
      <alignment horizontal="right"/>
    </xf>
    <xf numFmtId="0" fontId="27" fillId="4" borderId="1" xfId="1" applyFont="1" applyFill="1" applyBorder="1" applyAlignment="1"/>
    <xf numFmtId="49" fontId="27" fillId="2" borderId="1" xfId="1" applyNumberFormat="1" applyFont="1" applyFill="1" applyBorder="1" applyAlignment="1"/>
    <xf numFmtId="0" fontId="26" fillId="2" borderId="7" xfId="1" applyFont="1" applyFill="1" applyBorder="1" applyAlignment="1">
      <alignment horizontal="right"/>
    </xf>
    <xf numFmtId="0" fontId="26" fillId="2" borderId="6" xfId="1" applyFont="1" applyFill="1" applyBorder="1" applyAlignment="1">
      <alignment horizontal="right"/>
    </xf>
    <xf numFmtId="0" fontId="20" fillId="0" borderId="8" xfId="1" applyFont="1" applyBorder="1"/>
    <xf numFmtId="0" fontId="26" fillId="2" borderId="17" xfId="1" applyFont="1" applyFill="1" applyBorder="1"/>
    <xf numFmtId="0" fontId="22" fillId="12" borderId="1" xfId="1" applyFont="1" applyFill="1" applyBorder="1" applyAlignment="1"/>
    <xf numFmtId="0" fontId="30" fillId="12" borderId="1" xfId="1" applyFont="1" applyFill="1" applyBorder="1" applyAlignment="1"/>
    <xf numFmtId="0" fontId="26" fillId="2" borderId="16" xfId="1" applyFont="1" applyFill="1" applyBorder="1"/>
    <xf numFmtId="2" fontId="26" fillId="2" borderId="1" xfId="1" applyNumberFormat="1" applyFont="1" applyFill="1" applyBorder="1" applyAlignment="1">
      <alignment horizontal="right"/>
    </xf>
    <xf numFmtId="2" fontId="26" fillId="2" borderId="17" xfId="1" applyNumberFormat="1" applyFont="1" applyFill="1" applyBorder="1"/>
    <xf numFmtId="2" fontId="26" fillId="2" borderId="7" xfId="1" applyNumberFormat="1" applyFont="1" applyFill="1" applyBorder="1"/>
    <xf numFmtId="0" fontId="33" fillId="2" borderId="0" xfId="1" applyFont="1" applyFill="1" applyBorder="1"/>
    <xf numFmtId="0" fontId="21" fillId="2" borderId="0" xfId="1" applyFont="1" applyFill="1" applyBorder="1"/>
    <xf numFmtId="0" fontId="21" fillId="2" borderId="0" xfId="1" applyFont="1" applyFill="1" applyBorder="1" applyAlignment="1">
      <alignment horizontal="right"/>
    </xf>
    <xf numFmtId="0" fontId="21" fillId="0" borderId="0" xfId="1" applyFont="1" applyBorder="1"/>
    <xf numFmtId="0" fontId="21" fillId="0" borderId="0" xfId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right"/>
    </xf>
    <xf numFmtId="0" fontId="21" fillId="3" borderId="16" xfId="1" applyFont="1" applyFill="1" applyBorder="1" applyAlignment="1">
      <alignment horizontal="center"/>
    </xf>
    <xf numFmtId="0" fontId="21" fillId="0" borderId="16" xfId="1" applyFont="1" applyBorder="1"/>
    <xf numFmtId="0" fontId="20" fillId="0" borderId="14" xfId="1" applyFont="1" applyBorder="1"/>
    <xf numFmtId="0" fontId="26" fillId="2" borderId="15" xfId="1" applyFont="1" applyFill="1" applyBorder="1" applyAlignment="1">
      <alignment horizontal="right"/>
    </xf>
    <xf numFmtId="0" fontId="26" fillId="2" borderId="20" xfId="1" applyFont="1" applyFill="1" applyBorder="1"/>
    <xf numFmtId="0" fontId="26" fillId="2" borderId="16" xfId="1" applyFont="1" applyFill="1" applyBorder="1" applyAlignment="1">
      <alignment horizontal="right"/>
    </xf>
    <xf numFmtId="0" fontId="22" fillId="12" borderId="15" xfId="1" applyFont="1" applyFill="1" applyBorder="1" applyAlignment="1">
      <alignment horizontal="right"/>
    </xf>
    <xf numFmtId="0" fontId="27" fillId="12" borderId="15" xfId="1" applyFont="1" applyFill="1" applyBorder="1" applyAlignment="1"/>
    <xf numFmtId="0" fontId="26" fillId="12" borderId="15" xfId="1" applyFont="1" applyFill="1" applyBorder="1" applyAlignment="1"/>
    <xf numFmtId="0" fontId="22" fillId="12" borderId="15" xfId="1" applyFont="1" applyFill="1" applyBorder="1" applyAlignment="1"/>
    <xf numFmtId="0" fontId="27" fillId="12" borderId="15" xfId="1" applyFont="1" applyFill="1" applyBorder="1" applyAlignment="1">
      <alignment horizontal="right"/>
    </xf>
    <xf numFmtId="0" fontId="30" fillId="12" borderId="15" xfId="1" applyFont="1" applyFill="1" applyBorder="1" applyAlignment="1"/>
    <xf numFmtId="0" fontId="27" fillId="4" borderId="15" xfId="1" applyFont="1" applyFill="1" applyBorder="1" applyAlignment="1"/>
    <xf numFmtId="49" fontId="27" fillId="2" borderId="15" xfId="1" applyNumberFormat="1" applyFont="1" applyFill="1" applyBorder="1" applyAlignment="1"/>
    <xf numFmtId="0" fontId="30" fillId="0" borderId="1" xfId="1" applyFont="1" applyBorder="1"/>
    <xf numFmtId="0" fontId="11" fillId="0" borderId="1" xfId="1" applyFont="1" applyBorder="1"/>
    <xf numFmtId="0" fontId="30" fillId="2" borderId="1" xfId="1" applyFont="1" applyFill="1" applyBorder="1"/>
    <xf numFmtId="0" fontId="30" fillId="2" borderId="1" xfId="1" applyFont="1" applyFill="1" applyBorder="1" applyAlignment="1">
      <alignment horizontal="right"/>
    </xf>
    <xf numFmtId="0" fontId="11" fillId="7" borderId="10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/>
    </xf>
    <xf numFmtId="0" fontId="11" fillId="7" borderId="7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 wrapText="1"/>
    </xf>
    <xf numFmtId="0" fontId="11" fillId="7" borderId="5" xfId="1" applyFont="1" applyFill="1" applyBorder="1" applyAlignment="1">
      <alignment horizontal="justify" textRotation="90"/>
    </xf>
    <xf numFmtId="166" fontId="21" fillId="3" borderId="7" xfId="1" applyNumberFormat="1" applyFont="1" applyFill="1" applyBorder="1" applyAlignment="1">
      <alignment horizontal="center"/>
    </xf>
    <xf numFmtId="166" fontId="17" fillId="0" borderId="1" xfId="0" applyNumberFormat="1" applyFont="1" applyBorder="1"/>
    <xf numFmtId="0" fontId="34" fillId="2" borderId="2" xfId="0" applyFont="1" applyFill="1" applyBorder="1" applyAlignment="1">
      <alignment horizontal="right"/>
    </xf>
    <xf numFmtId="0" fontId="35" fillId="4" borderId="1" xfId="0" applyFont="1" applyFill="1" applyBorder="1" applyAlignment="1"/>
    <xf numFmtId="0" fontId="35" fillId="4" borderId="1" xfId="0" applyFont="1" applyFill="1" applyBorder="1" applyAlignment="1">
      <alignment horizontal="justify"/>
    </xf>
    <xf numFmtId="0" fontId="34" fillId="2" borderId="1" xfId="0" applyFont="1" applyFill="1" applyBorder="1" applyAlignment="1"/>
    <xf numFmtId="0" fontId="35" fillId="4" borderId="1" xfId="0" applyFont="1" applyFill="1" applyBorder="1" applyAlignment="1">
      <alignment horizontal="right"/>
    </xf>
    <xf numFmtId="0" fontId="29" fillId="12" borderId="1" xfId="1" applyFont="1" applyFill="1" applyBorder="1" applyAlignment="1">
      <alignment horizontal="justify"/>
    </xf>
    <xf numFmtId="166" fontId="34" fillId="0" borderId="1" xfId="0" applyNumberFormat="1" applyFont="1" applyBorder="1"/>
    <xf numFmtId="0" fontId="0" fillId="0" borderId="0" xfId="0" applyNumberFormat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0" fontId="11" fillId="0" borderId="0" xfId="0" applyFont="1" applyAlignment="1"/>
    <xf numFmtId="49" fontId="0" fillId="0" borderId="1" xfId="0" applyNumberFormat="1" applyBorder="1" applyAlignment="1">
      <alignment horizontal="right"/>
    </xf>
    <xf numFmtId="167" fontId="17" fillId="0" borderId="1" xfId="0" applyNumberFormat="1" applyFont="1" applyBorder="1"/>
    <xf numFmtId="166" fontId="27" fillId="12" borderId="1" xfId="1" applyNumberFormat="1" applyFont="1" applyFill="1" applyBorder="1" applyAlignment="1"/>
    <xf numFmtId="0" fontId="27" fillId="4" borderId="1" xfId="1" applyNumberFormat="1" applyFont="1" applyFill="1" applyBorder="1" applyAlignment="1"/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0" fillId="0" borderId="0" xfId="0" applyProtection="1">
      <protection locked="0"/>
    </xf>
    <xf numFmtId="0" fontId="21" fillId="3" borderId="7" xfId="1" applyFont="1" applyFill="1" applyBorder="1" applyAlignment="1" applyProtection="1">
      <alignment horizontal="center"/>
      <protection locked="0"/>
    </xf>
    <xf numFmtId="0" fontId="21" fillId="0" borderId="7" xfId="1" applyFont="1" applyBorder="1" applyProtection="1">
      <protection locked="0"/>
    </xf>
    <xf numFmtId="0" fontId="20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26" fillId="2" borderId="7" xfId="1" applyFont="1" applyFill="1" applyBorder="1" applyProtection="1">
      <protection locked="0"/>
    </xf>
    <xf numFmtId="0" fontId="22" fillId="12" borderId="1" xfId="1" applyFont="1" applyFill="1" applyBorder="1" applyAlignment="1" applyProtection="1">
      <alignment horizontal="right"/>
      <protection locked="0"/>
    </xf>
    <xf numFmtId="0" fontId="27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alignment horizontal="justify"/>
      <protection locked="0"/>
    </xf>
    <xf numFmtId="0" fontId="27" fillId="12" borderId="1" xfId="1" applyFont="1" applyFill="1" applyBorder="1" applyAlignment="1" applyProtection="1">
      <alignment horizontal="right"/>
      <protection locked="0"/>
    </xf>
    <xf numFmtId="0" fontId="27" fillId="4" borderId="1" xfId="1" applyFont="1" applyFill="1" applyBorder="1" applyAlignment="1" applyProtection="1">
      <protection locked="0"/>
    </xf>
    <xf numFmtId="0" fontId="27" fillId="2" borderId="1" xfId="1" applyNumberFormat="1" applyFont="1" applyFill="1" applyBorder="1" applyAlignment="1" applyProtection="1">
      <alignment horizontal="right"/>
      <protection locked="0"/>
    </xf>
    <xf numFmtId="0" fontId="21" fillId="3" borderId="7" xfId="1" applyFont="1" applyFill="1" applyBorder="1" applyAlignment="1" applyProtection="1">
      <alignment horizontal="left"/>
      <protection locked="0"/>
    </xf>
    <xf numFmtId="0" fontId="28" fillId="3" borderId="8" xfId="1" applyFont="1" applyFill="1" applyBorder="1" applyAlignment="1" applyProtection="1">
      <alignment horizontal="justify" wrapText="1"/>
      <protection locked="0"/>
    </xf>
    <xf numFmtId="0" fontId="26" fillId="2" borderId="7" xfId="1" applyFont="1" applyFill="1" applyBorder="1" applyAlignment="1" applyProtection="1">
      <alignment horizontal="right"/>
      <protection locked="0"/>
    </xf>
    <xf numFmtId="0" fontId="26" fillId="2" borderId="6" xfId="1" applyFont="1" applyFill="1" applyBorder="1" applyAlignment="1" applyProtection="1">
      <alignment horizontal="right"/>
      <protection locked="0"/>
    </xf>
    <xf numFmtId="0" fontId="29" fillId="2" borderId="1" xfId="1" applyNumberFormat="1" applyFont="1" applyFill="1" applyBorder="1" applyAlignment="1" applyProtection="1">
      <alignment horizontal="right"/>
      <protection locked="0"/>
    </xf>
    <xf numFmtId="0" fontId="20" fillId="0" borderId="8" xfId="1" applyFont="1" applyBorder="1" applyProtection="1">
      <protection locked="0"/>
    </xf>
    <xf numFmtId="0" fontId="26" fillId="2" borderId="17" xfId="1" applyFont="1" applyFill="1" applyBorder="1" applyProtection="1">
      <protection locked="0"/>
    </xf>
    <xf numFmtId="0" fontId="22" fillId="12" borderId="1" xfId="1" applyFont="1" applyFill="1" applyBorder="1" applyAlignment="1" applyProtection="1">
      <protection locked="0"/>
    </xf>
    <xf numFmtId="0" fontId="30" fillId="12" borderId="1" xfId="1" applyFont="1" applyFill="1" applyBorder="1" applyAlignment="1" applyProtection="1">
      <protection locked="0"/>
    </xf>
    <xf numFmtId="0" fontId="30" fillId="2" borderId="1" xfId="1" applyFont="1" applyFill="1" applyBorder="1" applyAlignment="1" applyProtection="1">
      <protection locked="0"/>
    </xf>
    <xf numFmtId="0" fontId="21" fillId="0" borderId="18" xfId="1" applyFont="1" applyBorder="1" applyProtection="1">
      <protection locked="0"/>
    </xf>
    <xf numFmtId="0" fontId="20" fillId="0" borderId="19" xfId="1" applyFont="1" applyBorder="1" applyProtection="1">
      <protection locked="0"/>
    </xf>
    <xf numFmtId="0" fontId="30" fillId="13" borderId="1" xfId="1" applyFont="1" applyFill="1" applyBorder="1" applyProtection="1">
      <protection locked="0"/>
    </xf>
    <xf numFmtId="0" fontId="30" fillId="13" borderId="1" xfId="1" applyNumberFormat="1" applyFont="1" applyFill="1" applyBorder="1" applyAlignment="1" applyProtection="1">
      <alignment horizontal="right"/>
      <protection locked="0"/>
    </xf>
    <xf numFmtId="0" fontId="22" fillId="12" borderId="1" xfId="1" applyFont="1" applyFill="1" applyBorder="1" applyProtection="1">
      <protection locked="0"/>
    </xf>
    <xf numFmtId="0" fontId="31" fillId="12" borderId="1" xfId="1" applyFont="1" applyFill="1" applyBorder="1" applyAlignment="1" applyProtection="1">
      <alignment horizontal="right"/>
      <protection locked="0"/>
    </xf>
    <xf numFmtId="0" fontId="31" fillId="12" borderId="1" xfId="1" applyFont="1" applyFill="1" applyBorder="1" applyProtection="1">
      <protection locked="0"/>
    </xf>
    <xf numFmtId="0" fontId="30" fillId="12" borderId="1" xfId="1" applyFont="1" applyFill="1" applyBorder="1" applyProtection="1">
      <protection locked="0"/>
    </xf>
    <xf numFmtId="0" fontId="32" fillId="12" borderId="1" xfId="1" applyNumberFormat="1" applyFont="1" applyFill="1" applyBorder="1" applyProtection="1">
      <protection locked="0"/>
    </xf>
    <xf numFmtId="49" fontId="29" fillId="2" borderId="1" xfId="1" applyNumberFormat="1" applyFont="1" applyFill="1" applyBorder="1" applyAlignment="1" applyProtection="1">
      <protection locked="0"/>
    </xf>
    <xf numFmtId="2" fontId="26" fillId="2" borderId="1" xfId="1" applyNumberFormat="1" applyFont="1" applyFill="1" applyBorder="1" applyAlignment="1" applyProtection="1">
      <alignment horizontal="right"/>
      <protection locked="0"/>
    </xf>
    <xf numFmtId="2" fontId="26" fillId="2" borderId="17" xfId="1" applyNumberFormat="1" applyFont="1" applyFill="1" applyBorder="1" applyProtection="1">
      <protection locked="0"/>
    </xf>
    <xf numFmtId="2" fontId="26" fillId="2" borderId="7" xfId="1" applyNumberFormat="1" applyFont="1" applyFill="1" applyBorder="1" applyProtection="1">
      <protection locked="0"/>
    </xf>
    <xf numFmtId="49" fontId="27" fillId="2" borderId="1" xfId="1" applyNumberFormat="1" applyFont="1" applyFill="1" applyBorder="1" applyAlignment="1" applyProtection="1">
      <protection locked="0"/>
    </xf>
    <xf numFmtId="0" fontId="26" fillId="2" borderId="1" xfId="1" applyFont="1" applyFill="1" applyBorder="1" applyAlignment="1" applyProtection="1">
      <alignment horizontal="right"/>
      <protection locked="0"/>
    </xf>
    <xf numFmtId="0" fontId="21" fillId="2" borderId="0" xfId="1" applyFont="1" applyFill="1" applyProtection="1">
      <protection locked="0"/>
    </xf>
    <xf numFmtId="0" fontId="33" fillId="2" borderId="0" xfId="1" applyFont="1" applyFill="1" applyBorder="1" applyProtection="1">
      <protection locked="0"/>
    </xf>
    <xf numFmtId="0" fontId="21" fillId="2" borderId="0" xfId="1" applyFont="1" applyFill="1" applyBorder="1" applyProtection="1">
      <protection locked="0"/>
    </xf>
    <xf numFmtId="0" fontId="21" fillId="2" borderId="0" xfId="1" applyFont="1" applyFill="1" applyBorder="1" applyAlignment="1" applyProtection="1">
      <alignment horizontal="right"/>
      <protection locked="0"/>
    </xf>
    <xf numFmtId="0" fontId="21" fillId="0" borderId="0" xfId="1" applyFont="1" applyBorder="1" applyProtection="1">
      <protection locked="0"/>
    </xf>
    <xf numFmtId="0" fontId="21" fillId="0" borderId="0" xfId="1" applyFont="1" applyBorder="1" applyAlignment="1" applyProtection="1">
      <alignment horizontal="right"/>
      <protection locked="0"/>
    </xf>
    <xf numFmtId="0" fontId="21" fillId="0" borderId="0" xfId="1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center"/>
      <protection locked="0"/>
    </xf>
    <xf numFmtId="0" fontId="24" fillId="5" borderId="14" xfId="1" applyFont="1" applyFill="1" applyBorder="1" applyProtection="1"/>
    <xf numFmtId="0" fontId="0" fillId="8" borderId="1" xfId="0" applyFill="1" applyBorder="1" applyProtection="1"/>
    <xf numFmtId="0" fontId="24" fillId="5" borderId="17" xfId="1" applyFont="1" applyFill="1" applyBorder="1" applyProtection="1"/>
    <xf numFmtId="0" fontId="24" fillId="5" borderId="7" xfId="1" applyFont="1" applyFill="1" applyBorder="1" applyProtection="1"/>
    <xf numFmtId="0" fontId="24" fillId="5" borderId="16" xfId="1" applyFont="1" applyFill="1" applyBorder="1" applyProtection="1"/>
    <xf numFmtId="0" fontId="11" fillId="7" borderId="9" xfId="1" applyFont="1" applyFill="1" applyBorder="1" applyAlignment="1" applyProtection="1">
      <alignment textRotation="90"/>
    </xf>
    <xf numFmtId="0" fontId="20" fillId="7" borderId="9" xfId="1" applyFont="1" applyFill="1" applyBorder="1" applyAlignment="1" applyProtection="1">
      <alignment textRotation="90"/>
    </xf>
    <xf numFmtId="0" fontId="20" fillId="7" borderId="10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/>
    </xf>
    <xf numFmtId="0" fontId="20" fillId="7" borderId="7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 wrapText="1"/>
    </xf>
    <xf numFmtId="0" fontId="20" fillId="7" borderId="5" xfId="1" applyFont="1" applyFill="1" applyBorder="1" applyAlignment="1" applyProtection="1">
      <alignment horizontal="justify" textRotation="90"/>
    </xf>
    <xf numFmtId="0" fontId="11" fillId="7" borderId="11" xfId="1" applyFont="1" applyFill="1" applyBorder="1" applyAlignment="1" applyProtection="1">
      <alignment textRotation="90"/>
    </xf>
    <xf numFmtId="49" fontId="25" fillId="8" borderId="11" xfId="1" applyNumberFormat="1" applyFont="1" applyFill="1" applyBorder="1" applyAlignment="1" applyProtection="1">
      <alignment textRotation="90" wrapText="1"/>
    </xf>
    <xf numFmtId="0" fontId="1" fillId="0" borderId="0" xfId="1" applyFont="1"/>
    <xf numFmtId="0" fontId="36" fillId="0" borderId="0" xfId="1" applyFont="1"/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6" fillId="2" borderId="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/>
      <protection locked="0"/>
    </xf>
    <xf numFmtId="0" fontId="26" fillId="2" borderId="6" xfId="1" applyNumberFormat="1" applyFont="1" applyFill="1" applyBorder="1" applyAlignment="1" applyProtection="1">
      <alignment horizontal="right"/>
      <protection locked="0"/>
    </xf>
    <xf numFmtId="0" fontId="26" fillId="2" borderId="1" xfId="1" applyNumberFormat="1" applyFont="1" applyFill="1" applyBorder="1" applyAlignment="1" applyProtection="1">
      <protection locked="0"/>
    </xf>
    <xf numFmtId="0" fontId="26" fillId="2" borderId="6" xfId="1" applyNumberFormat="1" applyFont="1" applyFill="1" applyBorder="1" applyProtection="1">
      <protection locked="0"/>
    </xf>
    <xf numFmtId="0" fontId="26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6" fillId="2" borderId="8" xfId="1" applyNumberFormat="1" applyFont="1" applyFill="1" applyBorder="1" applyAlignment="1" applyProtection="1">
      <alignment horizontal="right"/>
      <protection locked="0"/>
    </xf>
    <xf numFmtId="0" fontId="26" fillId="2" borderId="1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 wrapText="1"/>
      <protection locked="0"/>
    </xf>
    <xf numFmtId="0" fontId="24" fillId="2" borderId="7" xfId="1" applyNumberFormat="1" applyFont="1" applyFill="1" applyBorder="1" applyProtection="1">
      <protection locked="0"/>
    </xf>
    <xf numFmtId="0" fontId="26" fillId="2" borderId="16" xfId="1" applyNumberFormat="1" applyFont="1" applyFill="1" applyBorder="1" applyProtection="1">
      <protection locked="0"/>
    </xf>
    <xf numFmtId="0" fontId="24" fillId="4" borderId="17" xfId="1" applyNumberFormat="1" applyFont="1" applyFill="1" applyBorder="1" applyProtection="1">
      <protection locked="0"/>
    </xf>
    <xf numFmtId="0" fontId="26" fillId="2" borderId="8" xfId="1" applyNumberFormat="1" applyFont="1" applyFill="1" applyBorder="1" applyProtection="1">
      <protection locked="0"/>
    </xf>
    <xf numFmtId="0" fontId="26" fillId="2" borderId="1" xfId="1" applyNumberFormat="1" applyFont="1" applyFill="1" applyBorder="1" applyProtection="1">
      <protection locked="0"/>
    </xf>
    <xf numFmtId="1" fontId="10" fillId="2" borderId="4" xfId="0" applyNumberFormat="1" applyFont="1" applyFill="1" applyBorder="1" applyAlignment="1">
      <alignment horizontal="right"/>
    </xf>
    <xf numFmtId="166" fontId="26" fillId="4" borderId="1" xfId="1" applyNumberFormat="1" applyFont="1" applyFill="1" applyBorder="1" applyAlignment="1"/>
    <xf numFmtId="0" fontId="26" fillId="4" borderId="1" xfId="1" applyFont="1" applyFill="1" applyBorder="1" applyAlignment="1"/>
    <xf numFmtId="166" fontId="26" fillId="12" borderId="1" xfId="1" applyNumberFormat="1" applyFont="1" applyFill="1" applyBorder="1" applyAlignment="1"/>
    <xf numFmtId="166" fontId="34" fillId="14" borderId="1" xfId="0" applyNumberFormat="1" applyFont="1" applyFill="1" applyBorder="1"/>
    <xf numFmtId="166" fontId="21" fillId="15" borderId="7" xfId="1" applyNumberFormat="1" applyFont="1" applyFill="1" applyBorder="1" applyAlignment="1">
      <alignment horizontal="center"/>
    </xf>
    <xf numFmtId="0" fontId="21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wrapText="1"/>
      <protection locked="0"/>
    </xf>
    <xf numFmtId="0" fontId="21" fillId="6" borderId="16" xfId="1" applyFont="1" applyFill="1" applyBorder="1" applyAlignment="1" applyProtection="1">
      <alignment horizontal="center"/>
    </xf>
    <xf numFmtId="0" fontId="21" fillId="6" borderId="6" xfId="1" applyFont="1" applyFill="1" applyBorder="1" applyAlignment="1" applyProtection="1">
      <alignment horizontal="center"/>
    </xf>
    <xf numFmtId="0" fontId="21" fillId="6" borderId="16" xfId="1" applyFont="1" applyFill="1" applyBorder="1" applyAlignment="1" applyProtection="1">
      <alignment horizontal="center" textRotation="90" wrapText="1"/>
    </xf>
    <xf numFmtId="0" fontId="21" fillId="6" borderId="6" xfId="1" applyFont="1" applyFill="1" applyBorder="1" applyAlignment="1" applyProtection="1">
      <alignment horizontal="center" textRotation="90" wrapText="1"/>
    </xf>
    <xf numFmtId="0" fontId="21" fillId="6" borderId="5" xfId="1" applyFont="1" applyFill="1" applyBorder="1" applyAlignment="1" applyProtection="1">
      <alignment horizontal="center"/>
    </xf>
    <xf numFmtId="0" fontId="21" fillId="6" borderId="0" xfId="1" applyFont="1" applyFill="1" applyBorder="1" applyAlignment="1" applyProtection="1">
      <alignment horizontal="center"/>
    </xf>
    <xf numFmtId="0" fontId="20" fillId="0" borderId="0" xfId="1" applyFont="1" applyAlignment="1" applyProtection="1"/>
    <xf numFmtId="0" fontId="20" fillId="0" borderId="13" xfId="1" applyFont="1" applyBorder="1" applyAlignment="1" applyProtection="1"/>
    <xf numFmtId="0" fontId="20" fillId="0" borderId="0" xfId="1" applyFont="1" applyAlignment="1" applyProtection="1">
      <alignment horizontal="left"/>
      <protection locked="0"/>
    </xf>
    <xf numFmtId="0" fontId="21" fillId="6" borderId="16" xfId="1" applyFont="1" applyFill="1" applyBorder="1" applyAlignment="1">
      <alignment horizontal="center"/>
    </xf>
    <xf numFmtId="0" fontId="21" fillId="6" borderId="6" xfId="1" applyFont="1" applyFill="1" applyBorder="1" applyAlignment="1">
      <alignment horizontal="center"/>
    </xf>
    <xf numFmtId="0" fontId="21" fillId="6" borderId="16" xfId="1" applyFont="1" applyFill="1" applyBorder="1" applyAlignment="1">
      <alignment horizontal="center" textRotation="90" wrapText="1"/>
    </xf>
    <xf numFmtId="0" fontId="21" fillId="6" borderId="6" xfId="1" applyFont="1" applyFill="1" applyBorder="1" applyAlignment="1">
      <alignment horizontal="center" textRotation="90" wrapText="1"/>
    </xf>
    <xf numFmtId="0" fontId="21" fillId="6" borderId="5" xfId="1" applyFont="1" applyFill="1" applyBorder="1" applyAlignment="1">
      <alignment horizontal="center"/>
    </xf>
    <xf numFmtId="0" fontId="21" fillId="6" borderId="0" xfId="1" applyFont="1" applyFill="1" applyBorder="1" applyAlignment="1">
      <alignment horizontal="center"/>
    </xf>
    <xf numFmtId="0" fontId="20" fillId="0" borderId="0" xfId="1" applyFont="1" applyAlignment="1"/>
    <xf numFmtId="0" fontId="20" fillId="0" borderId="13" xfId="1" applyFont="1" applyBorder="1" applyAlignment="1"/>
    <xf numFmtId="0" fontId="23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165" fontId="7" fillId="0" borderId="12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E$3" max="2050" min="2000" page="10" val="2000"/>
</file>

<file path=xl/ctrlProps/ctrlProp2.xml><?xml version="1.0" encoding="utf-8"?>
<formControlPr xmlns="http://schemas.microsoft.com/office/spreadsheetml/2009/9/main" objectType="Spin" dx="16" fmlaLink="$E$3" max="2050" min="2000" page="10" val="2000"/>
</file>

<file path=xl/ctrlProps/ctrlProp3.xml><?xml version="1.0" encoding="utf-8"?>
<formControlPr xmlns="http://schemas.microsoft.com/office/spreadsheetml/2009/9/main" objectType="Spin" dx="16" fmlaLink="$E$3" max="2050" min="2000" page="10" val="2000"/>
</file>

<file path=xl/ctrlProps/ctrlProp4.xml><?xml version="1.0" encoding="utf-8"?>
<formControlPr xmlns="http://schemas.microsoft.com/office/spreadsheetml/2009/9/main" objectType="Spin" dx="16" fmlaLink="$E$3" max="2050" min="2000" page="10" val="2000"/>
</file>

<file path=xl/ctrlProps/ctrlProp5.xml><?xml version="1.0" encoding="utf-8"?>
<formControlPr xmlns="http://schemas.microsoft.com/office/spreadsheetml/2009/9/main" objectType="Spin" dx="16" fmlaLink="$E$3" max="2050" min="2000" page="10" val="2000"/>
</file>

<file path=xl/ctrlProps/ctrlProp6.xml><?xml version="1.0" encoding="utf-8"?>
<formControlPr xmlns="http://schemas.microsoft.com/office/spreadsheetml/2009/9/main" objectType="Spin" dx="16" fmlaLink="$E$3" max="2050" min="2000" page="10" val="2000"/>
</file>

<file path=xl/ctrlProps/ctrlProp7.xml><?xml version="1.0" encoding="utf-8"?>
<formControlPr xmlns="http://schemas.microsoft.com/office/spreadsheetml/2009/9/main" objectType="Spin" dx="16" fmlaLink="$C$2" max="2050" min="2000" page="10" val="2018"/>
</file>

<file path=xl/ctrlProps/ctrlProp8.xml><?xml version="1.0" encoding="utf-8"?>
<formControlPr xmlns="http://schemas.microsoft.com/office/spreadsheetml/2009/9/main" objectType="Spin" dx="16" fmlaLink="$B$2" max="12" min="1" page="10" val="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80721</xdr:rowOff>
    </xdr:from>
    <xdr:to>
      <xdr:col>29</xdr:col>
      <xdr:colOff>226016</xdr:colOff>
      <xdr:row>30</xdr:row>
      <xdr:rowOff>104937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5367903"/>
          <a:ext cx="7926737" cy="118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1.норма часов зафиксирована на одной ячейке - </a:t>
          </a:r>
          <a:r>
            <a:rPr lang="ru-RU" sz="1100">
              <a:solidFill>
                <a:srgbClr val="FF0000"/>
              </a:solidFill>
            </a:rPr>
            <a:t>норма часов</a:t>
          </a:r>
          <a:r>
            <a:rPr lang="ru-RU" sz="1100" baseline="0">
              <a:solidFill>
                <a:srgbClr val="FF0000"/>
              </a:solidFill>
            </a:rPr>
            <a:t> </a:t>
          </a:r>
          <a:r>
            <a:rPr lang="ru-RU" sz="1100">
              <a:solidFill>
                <a:srgbClr val="FF0000"/>
              </a:solidFill>
            </a:rPr>
            <a:t>$</a:t>
          </a:r>
          <a:r>
            <a:rPr lang="en-US" sz="1100">
              <a:solidFill>
                <a:srgbClr val="FF0000"/>
              </a:solidFill>
            </a:rPr>
            <a:t>E$21</a:t>
          </a:r>
          <a:r>
            <a:rPr lang="ru-RU" sz="1100"/>
            <a:t>, а нужно, чтобы менялась в</a:t>
          </a:r>
          <a:r>
            <a:rPr lang="ru-RU" sz="1100" baseline="0"/>
            <a:t> соответствии месяцу, и выбирала из таблицы (лист "норма часов")</a:t>
          </a:r>
        </a:p>
        <a:p>
          <a:r>
            <a:rPr lang="ru-RU" sz="1100" baseline="0"/>
            <a:t>2. в августе допустим был перенос дней - суббота 25 августа был рабочий день, а  31 августа - выходной,  25 августа перенесли на 31 августа.  И если в последующем будет еще какой то перенос в каком то месяце на листе праздники будет отражен перенос)</a:t>
          </a:r>
        </a:p>
        <a:p>
          <a:r>
            <a:rPr lang="ru-RU" sz="1100" baseline="0"/>
            <a:t>Вот нужно дописать формулу с учетом данных условий.   </a:t>
          </a:r>
          <a:endParaRPr lang="ru-RU" sz="1100"/>
        </a:p>
      </xdr:txBody>
    </xdr:sp>
    <xdr:clientData/>
  </xdr:twoCellAnchor>
  <xdr:twoCellAnchor>
    <xdr:from>
      <xdr:col>2</xdr:col>
      <xdr:colOff>621546</xdr:colOff>
      <xdr:row>11</xdr:row>
      <xdr:rowOff>153369</xdr:rowOff>
    </xdr:from>
    <xdr:to>
      <xdr:col>3</xdr:col>
      <xdr:colOff>209873</xdr:colOff>
      <xdr:row>24</xdr:row>
      <xdr:rowOff>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5400000" flipH="1" flipV="1">
          <a:off x="1226948" y="3123878"/>
          <a:ext cx="1977650" cy="7345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667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opLeftCell="A7" workbookViewId="0">
      <selection activeCell="F10" sqref="F10"/>
    </sheetView>
  </sheetViews>
  <sheetFormatPr defaultRowHeight="12.75" x14ac:dyDescent="0.2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 x14ac:dyDescent="0.25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 x14ac:dyDescent="0.25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</row>
    <row r="3" spans="1:48" ht="27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138"/>
    </row>
    <row r="4" spans="1:48" ht="27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30"/>
      <c r="AL4" s="230"/>
      <c r="AM4" s="230"/>
      <c r="AN4" s="230"/>
      <c r="AO4" s="230"/>
      <c r="AP4" s="230"/>
      <c r="AQ4" s="230"/>
      <c r="AR4" s="230"/>
      <c r="AS4" s="230"/>
      <c r="AT4" s="138"/>
      <c r="AU4" s="138"/>
      <c r="AV4" s="138"/>
    </row>
    <row r="5" spans="1:48" ht="27" customHeight="1" x14ac:dyDescent="0.25">
      <c r="A5" s="138"/>
      <c r="B5" s="231" t="s">
        <v>27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 x14ac:dyDescent="0.25">
      <c r="A6" s="232" t="s">
        <v>0</v>
      </c>
      <c r="B6" s="232" t="s">
        <v>1</v>
      </c>
      <c r="C6" s="234" t="s">
        <v>2</v>
      </c>
      <c r="D6" s="236" t="s">
        <v>24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8"/>
      <c r="AN6" s="238"/>
      <c r="AO6" s="238"/>
      <c r="AP6" s="238"/>
      <c r="AQ6" s="238"/>
      <c r="AR6" s="238"/>
      <c r="AS6" s="238"/>
      <c r="AT6" s="238"/>
      <c r="AU6" s="239"/>
      <c r="AV6" s="138"/>
    </row>
    <row r="7" spans="1:48" ht="27" customHeight="1" thickBot="1" x14ac:dyDescent="0.25">
      <c r="A7" s="233"/>
      <c r="B7" s="233"/>
      <c r="C7" s="235"/>
      <c r="D7" s="189">
        <v>1</v>
      </c>
      <c r="E7" s="190">
        <v>2</v>
      </c>
      <c r="F7" s="191">
        <v>3</v>
      </c>
      <c r="G7" s="192">
        <v>4</v>
      </c>
      <c r="H7" s="192">
        <v>5</v>
      </c>
      <c r="I7" s="192">
        <v>6</v>
      </c>
      <c r="J7" s="192">
        <v>7</v>
      </c>
      <c r="K7" s="192">
        <v>8</v>
      </c>
      <c r="L7" s="192">
        <v>9</v>
      </c>
      <c r="M7" s="192">
        <v>10</v>
      </c>
      <c r="N7" s="192">
        <v>11</v>
      </c>
      <c r="O7" s="193">
        <v>12</v>
      </c>
      <c r="P7" s="193">
        <v>13</v>
      </c>
      <c r="Q7" s="193">
        <v>14</v>
      </c>
      <c r="R7" s="193">
        <v>15</v>
      </c>
      <c r="S7" s="193">
        <v>16</v>
      </c>
      <c r="T7" s="193">
        <v>17</v>
      </c>
      <c r="U7" s="193">
        <v>18</v>
      </c>
      <c r="V7" s="193">
        <v>19</v>
      </c>
      <c r="W7" s="193">
        <v>20</v>
      </c>
      <c r="X7" s="193">
        <v>21</v>
      </c>
      <c r="Y7" s="193">
        <v>22</v>
      </c>
      <c r="Z7" s="193">
        <v>23</v>
      </c>
      <c r="AA7" s="193">
        <v>24</v>
      </c>
      <c r="AB7" s="189">
        <v>25</v>
      </c>
      <c r="AC7" s="189">
        <v>26</v>
      </c>
      <c r="AD7" s="189">
        <v>27</v>
      </c>
      <c r="AE7" s="189">
        <v>28</v>
      </c>
      <c r="AF7" s="189">
        <v>29</v>
      </c>
      <c r="AG7" s="189">
        <v>30</v>
      </c>
      <c r="AH7" s="189">
        <v>31</v>
      </c>
      <c r="AI7" s="194" t="s">
        <v>3</v>
      </c>
      <c r="AJ7" s="194" t="s">
        <v>4</v>
      </c>
      <c r="AK7" s="195" t="s">
        <v>5</v>
      </c>
      <c r="AL7" s="196" t="s">
        <v>6</v>
      </c>
      <c r="AM7" s="197" t="s">
        <v>7</v>
      </c>
      <c r="AN7" s="198" t="s">
        <v>8</v>
      </c>
      <c r="AO7" s="199" t="s">
        <v>9</v>
      </c>
      <c r="AP7" s="198" t="s">
        <v>10</v>
      </c>
      <c r="AQ7" s="200" t="s">
        <v>11</v>
      </c>
      <c r="AR7" s="201" t="s">
        <v>12</v>
      </c>
      <c r="AS7" s="201" t="s">
        <v>13</v>
      </c>
      <c r="AT7" s="201" t="s">
        <v>14</v>
      </c>
      <c r="AU7" s="202" t="s">
        <v>15</v>
      </c>
      <c r="AV7" s="138"/>
    </row>
    <row r="8" spans="1:48" ht="15" customHeight="1" x14ac:dyDescent="0.25">
      <c r="A8" s="143">
        <v>1</v>
      </c>
      <c r="B8" s="144" t="s">
        <v>80</v>
      </c>
      <c r="C8" s="145"/>
      <c r="D8" s="205">
        <v>8</v>
      </c>
      <c r="E8" s="147">
        <v>11</v>
      </c>
      <c r="F8" s="212">
        <v>11</v>
      </c>
      <c r="G8" s="207">
        <v>11</v>
      </c>
      <c r="H8" s="207"/>
      <c r="I8" s="213">
        <v>12</v>
      </c>
      <c r="J8" s="207">
        <v>11</v>
      </c>
      <c r="K8" s="207">
        <v>11</v>
      </c>
      <c r="L8" s="207">
        <v>10</v>
      </c>
      <c r="M8" s="207">
        <v>12</v>
      </c>
      <c r="N8" s="214">
        <v>7</v>
      </c>
      <c r="O8" s="210"/>
      <c r="P8" s="210">
        <v>11</v>
      </c>
      <c r="Q8" s="210">
        <v>13</v>
      </c>
      <c r="R8" s="210">
        <v>11</v>
      </c>
      <c r="S8" s="210">
        <v>11</v>
      </c>
      <c r="T8" s="210">
        <v>11</v>
      </c>
      <c r="U8" s="210">
        <v>7</v>
      </c>
      <c r="V8" s="210"/>
      <c r="W8" s="210">
        <v>11</v>
      </c>
      <c r="X8" s="210"/>
      <c r="Y8" s="210">
        <v>11</v>
      </c>
      <c r="Z8" s="210">
        <v>10</v>
      </c>
      <c r="AA8" s="210">
        <v>10</v>
      </c>
      <c r="AB8" s="210">
        <v>11</v>
      </c>
      <c r="AC8" s="210"/>
      <c r="AD8" s="210">
        <v>10</v>
      </c>
      <c r="AE8" s="210">
        <v>9</v>
      </c>
      <c r="AF8" s="210">
        <v>10</v>
      </c>
      <c r="AG8" s="210">
        <v>10</v>
      </c>
      <c r="AH8" s="210"/>
      <c r="AI8" s="149">
        <v>28</v>
      </c>
      <c r="AJ8" s="150"/>
      <c r="AK8" s="151"/>
      <c r="AL8" s="152"/>
      <c r="AM8" s="151"/>
      <c r="AN8" s="152"/>
      <c r="AO8" s="151"/>
      <c r="AP8" s="153"/>
      <c r="AQ8" s="152"/>
      <c r="AR8" s="150">
        <v>311</v>
      </c>
      <c r="AS8" s="150">
        <v>143</v>
      </c>
      <c r="AT8" s="154">
        <v>5</v>
      </c>
      <c r="AU8" s="155">
        <v>12</v>
      </c>
      <c r="AV8" s="138"/>
    </row>
    <row r="9" spans="1:48" ht="30.75" customHeight="1" x14ac:dyDescent="0.25">
      <c r="A9" s="143">
        <v>2</v>
      </c>
      <c r="B9" s="156" t="s">
        <v>81</v>
      </c>
      <c r="C9" s="157"/>
      <c r="D9" s="205"/>
      <c r="E9" s="206">
        <v>14</v>
      </c>
      <c r="F9" s="207"/>
      <c r="G9" s="207"/>
      <c r="H9" s="207"/>
      <c r="I9" s="207"/>
      <c r="J9" s="207"/>
      <c r="K9" s="207"/>
      <c r="L9" s="207"/>
      <c r="M9" s="207"/>
      <c r="N9" s="208"/>
      <c r="O9" s="209"/>
      <c r="P9" s="210"/>
      <c r="Q9" s="209"/>
      <c r="R9" s="209"/>
      <c r="S9" s="209">
        <v>23</v>
      </c>
      <c r="T9" s="211"/>
      <c r="U9" s="211"/>
      <c r="V9" s="211"/>
      <c r="W9" s="211">
        <v>23</v>
      </c>
      <c r="X9" s="211"/>
      <c r="Y9" s="209"/>
      <c r="Z9" s="209">
        <v>10</v>
      </c>
      <c r="AA9" s="211"/>
      <c r="AB9" s="209">
        <v>20</v>
      </c>
      <c r="AC9" s="209"/>
      <c r="AD9" s="209"/>
      <c r="AE9" s="209"/>
      <c r="AF9" s="209">
        <v>10</v>
      </c>
      <c r="AG9" s="209">
        <v>10</v>
      </c>
      <c r="AH9" s="209"/>
      <c r="AI9" s="149">
        <v>15</v>
      </c>
      <c r="AJ9" s="150"/>
      <c r="AK9" s="151"/>
      <c r="AL9" s="152"/>
      <c r="AM9" s="151"/>
      <c r="AN9" s="152"/>
      <c r="AO9" s="151"/>
      <c r="AP9" s="153"/>
      <c r="AQ9" s="152"/>
      <c r="AR9" s="150">
        <v>228</v>
      </c>
      <c r="AS9" s="150">
        <v>60</v>
      </c>
      <c r="AT9" s="154">
        <v>96</v>
      </c>
      <c r="AU9" s="160">
        <v>6</v>
      </c>
      <c r="AV9" s="138"/>
    </row>
    <row r="10" spans="1:48" ht="33" customHeight="1" x14ac:dyDescent="0.25">
      <c r="A10" s="143">
        <v>3</v>
      </c>
      <c r="B10" s="144" t="s">
        <v>82</v>
      </c>
      <c r="C10" s="161"/>
      <c r="D10" s="205"/>
      <c r="E10" s="215">
        <v>23</v>
      </c>
      <c r="F10" s="207">
        <v>13</v>
      </c>
      <c r="G10" s="207"/>
      <c r="H10" s="207"/>
      <c r="I10" s="207"/>
      <c r="J10" s="207">
        <v>23</v>
      </c>
      <c r="K10" s="207"/>
      <c r="L10" s="207">
        <v>10</v>
      </c>
      <c r="M10" s="207"/>
      <c r="N10" s="208"/>
      <c r="O10" s="208"/>
      <c r="P10" s="210">
        <v>23</v>
      </c>
      <c r="Q10" s="208"/>
      <c r="R10" s="208">
        <v>16</v>
      </c>
      <c r="S10" s="208"/>
      <c r="T10" s="207"/>
      <c r="U10" s="207">
        <v>13</v>
      </c>
      <c r="V10" s="207"/>
      <c r="W10" s="207"/>
      <c r="X10" s="207">
        <v>10</v>
      </c>
      <c r="Y10" s="208"/>
      <c r="Z10" s="208"/>
      <c r="AA10" s="207"/>
      <c r="AB10" s="208">
        <v>23</v>
      </c>
      <c r="AC10" s="208"/>
      <c r="AD10" s="208"/>
      <c r="AE10" s="208"/>
      <c r="AF10" s="208">
        <v>14</v>
      </c>
      <c r="AG10" s="208">
        <v>23</v>
      </c>
      <c r="AH10" s="208"/>
      <c r="AI10" s="149">
        <v>12</v>
      </c>
      <c r="AJ10" s="150"/>
      <c r="AK10" s="151"/>
      <c r="AL10" s="163"/>
      <c r="AM10" s="163"/>
      <c r="AN10" s="152"/>
      <c r="AO10" s="163"/>
      <c r="AP10" s="153"/>
      <c r="AQ10" s="163"/>
      <c r="AR10" s="150">
        <v>226</v>
      </c>
      <c r="AS10" s="164">
        <v>58</v>
      </c>
      <c r="AT10" s="165">
        <v>80</v>
      </c>
      <c r="AU10" s="160">
        <v>15</v>
      </c>
      <c r="AV10" s="138"/>
    </row>
    <row r="11" spans="1:48" ht="31.5" customHeight="1" x14ac:dyDescent="0.25">
      <c r="A11" s="143">
        <v>4</v>
      </c>
      <c r="B11" s="144" t="s">
        <v>83</v>
      </c>
      <c r="C11" s="157"/>
      <c r="D11" s="205">
        <v>23</v>
      </c>
      <c r="E11" s="213"/>
      <c r="F11" s="216">
        <v>23</v>
      </c>
      <c r="G11" s="207"/>
      <c r="H11" s="207"/>
      <c r="I11" s="207">
        <v>12</v>
      </c>
      <c r="J11" s="207">
        <v>15</v>
      </c>
      <c r="K11" s="207">
        <v>13</v>
      </c>
      <c r="L11" s="207"/>
      <c r="M11" s="207">
        <v>23</v>
      </c>
      <c r="N11" s="208"/>
      <c r="O11" s="208"/>
      <c r="P11" s="210">
        <v>12</v>
      </c>
      <c r="Q11" s="208">
        <v>12</v>
      </c>
      <c r="R11" s="208"/>
      <c r="S11" s="208">
        <v>15</v>
      </c>
      <c r="T11" s="207"/>
      <c r="U11" s="207"/>
      <c r="V11" s="207"/>
      <c r="W11" s="207">
        <v>23</v>
      </c>
      <c r="X11" s="207"/>
      <c r="Y11" s="208"/>
      <c r="Z11" s="208"/>
      <c r="AA11" s="217">
        <v>23</v>
      </c>
      <c r="AB11" s="208"/>
      <c r="AC11" s="208"/>
      <c r="AD11" s="208">
        <v>7</v>
      </c>
      <c r="AE11" s="208"/>
      <c r="AF11" s="208"/>
      <c r="AG11" s="208">
        <v>10</v>
      </c>
      <c r="AH11" s="208"/>
      <c r="AI11" s="149">
        <v>13</v>
      </c>
      <c r="AJ11" s="150"/>
      <c r="AK11" s="151"/>
      <c r="AL11" s="163"/>
      <c r="AM11" s="163"/>
      <c r="AN11" s="152"/>
      <c r="AO11" s="163"/>
      <c r="AP11" s="153"/>
      <c r="AQ11" s="163"/>
      <c r="AR11" s="150">
        <v>254</v>
      </c>
      <c r="AS11" s="164">
        <v>86</v>
      </c>
      <c r="AT11" s="165">
        <v>83</v>
      </c>
      <c r="AU11" s="160">
        <v>9</v>
      </c>
      <c r="AV11" s="138"/>
    </row>
    <row r="12" spans="1:48" ht="21.75" customHeight="1" x14ac:dyDescent="0.25">
      <c r="A12" s="143">
        <v>5</v>
      </c>
      <c r="B12" s="144" t="s">
        <v>84</v>
      </c>
      <c r="C12" s="161"/>
      <c r="D12" s="205">
        <v>13</v>
      </c>
      <c r="E12" s="215">
        <v>12</v>
      </c>
      <c r="F12" s="207">
        <v>12</v>
      </c>
      <c r="G12" s="218">
        <v>12</v>
      </c>
      <c r="H12" s="218"/>
      <c r="I12" s="218"/>
      <c r="J12" s="207">
        <v>12</v>
      </c>
      <c r="K12" s="207">
        <v>12</v>
      </c>
      <c r="L12" s="207">
        <v>10</v>
      </c>
      <c r="M12" s="207">
        <v>13</v>
      </c>
      <c r="N12" s="208">
        <v>6</v>
      </c>
      <c r="O12" s="208"/>
      <c r="P12" s="210">
        <v>12</v>
      </c>
      <c r="Q12" s="208">
        <v>12</v>
      </c>
      <c r="R12" s="208">
        <v>12</v>
      </c>
      <c r="S12" s="208">
        <v>9</v>
      </c>
      <c r="T12" s="207">
        <v>13</v>
      </c>
      <c r="U12" s="207">
        <v>7</v>
      </c>
      <c r="V12" s="207"/>
      <c r="W12" s="207">
        <v>12</v>
      </c>
      <c r="X12" s="207"/>
      <c r="Y12" s="208">
        <v>9</v>
      </c>
      <c r="Z12" s="208">
        <v>11</v>
      </c>
      <c r="AA12" s="207">
        <v>9</v>
      </c>
      <c r="AB12" s="208">
        <v>11</v>
      </c>
      <c r="AC12" s="208"/>
      <c r="AD12" s="208">
        <v>11</v>
      </c>
      <c r="AE12" s="208">
        <v>9</v>
      </c>
      <c r="AF12" s="208">
        <v>10</v>
      </c>
      <c r="AG12" s="208">
        <v>10</v>
      </c>
      <c r="AH12" s="208"/>
      <c r="AI12" s="149">
        <v>26</v>
      </c>
      <c r="AJ12" s="150"/>
      <c r="AK12" s="151"/>
      <c r="AL12" s="163"/>
      <c r="AM12" s="163"/>
      <c r="AN12" s="152"/>
      <c r="AO12" s="163"/>
      <c r="AP12" s="153"/>
      <c r="AQ12" s="163"/>
      <c r="AR12" s="150">
        <v>268</v>
      </c>
      <c r="AS12" s="164">
        <v>100</v>
      </c>
      <c r="AT12" s="165">
        <v>11</v>
      </c>
      <c r="AU12" s="160">
        <v>8</v>
      </c>
      <c r="AV12" s="138"/>
    </row>
    <row r="13" spans="1:48" ht="31.5" customHeight="1" x14ac:dyDescent="0.25">
      <c r="A13" s="143">
        <v>6</v>
      </c>
      <c r="B13" s="144" t="s">
        <v>87</v>
      </c>
      <c r="C13" s="161"/>
      <c r="D13" s="205"/>
      <c r="E13" s="219">
        <v>11</v>
      </c>
      <c r="F13" s="220">
        <v>8</v>
      </c>
      <c r="G13" s="221">
        <v>23</v>
      </c>
      <c r="H13" s="205"/>
      <c r="I13" s="205">
        <v>21</v>
      </c>
      <c r="J13" s="215"/>
      <c r="K13" s="207">
        <v>23</v>
      </c>
      <c r="L13" s="207"/>
      <c r="M13" s="207">
        <v>23</v>
      </c>
      <c r="N13" s="208"/>
      <c r="O13" s="208"/>
      <c r="P13" s="210">
        <v>23</v>
      </c>
      <c r="Q13" s="208"/>
      <c r="R13" s="208">
        <v>14</v>
      </c>
      <c r="S13" s="208"/>
      <c r="T13" s="207">
        <v>23</v>
      </c>
      <c r="U13" s="207"/>
      <c r="V13" s="207">
        <v>23</v>
      </c>
      <c r="W13" s="207"/>
      <c r="X13" s="207"/>
      <c r="Y13" s="208">
        <v>23</v>
      </c>
      <c r="Z13" s="208"/>
      <c r="AA13" s="207">
        <v>9</v>
      </c>
      <c r="AB13" s="207"/>
      <c r="AC13" s="208"/>
      <c r="AD13" s="208">
        <v>9</v>
      </c>
      <c r="AE13" s="208">
        <v>14</v>
      </c>
      <c r="AF13" s="208"/>
      <c r="AG13" s="208">
        <v>9</v>
      </c>
      <c r="AH13" s="208">
        <v>8</v>
      </c>
      <c r="AI13" s="149">
        <v>17</v>
      </c>
      <c r="AJ13" s="150"/>
      <c r="AK13" s="151"/>
      <c r="AL13" s="163"/>
      <c r="AM13" s="163"/>
      <c r="AN13" s="152"/>
      <c r="AO13" s="163"/>
      <c r="AP13" s="153"/>
      <c r="AQ13" s="163"/>
      <c r="AR13" s="150">
        <v>258</v>
      </c>
      <c r="AS13" s="164">
        <v>90</v>
      </c>
      <c r="AT13" s="165">
        <v>82</v>
      </c>
      <c r="AU13" s="160">
        <v>6</v>
      </c>
      <c r="AV13" s="138"/>
    </row>
    <row r="14" spans="1:48" ht="30" customHeight="1" x14ac:dyDescent="0.25">
      <c r="A14" s="143">
        <v>7</v>
      </c>
      <c r="B14" s="144" t="s">
        <v>85</v>
      </c>
      <c r="C14" s="161"/>
      <c r="D14" s="205">
        <v>14</v>
      </c>
      <c r="E14" s="212"/>
      <c r="F14" s="207">
        <v>2</v>
      </c>
      <c r="G14" s="209" t="s">
        <v>28</v>
      </c>
      <c r="H14" s="209" t="s">
        <v>28</v>
      </c>
      <c r="I14" s="209" t="s">
        <v>28</v>
      </c>
      <c r="J14" s="208" t="s">
        <v>28</v>
      </c>
      <c r="K14" s="208" t="s">
        <v>28</v>
      </c>
      <c r="L14" s="207" t="s">
        <v>28</v>
      </c>
      <c r="M14" s="207" t="s">
        <v>28</v>
      </c>
      <c r="N14" s="208" t="s">
        <v>28</v>
      </c>
      <c r="O14" s="208" t="s">
        <v>28</v>
      </c>
      <c r="P14" s="210" t="s">
        <v>28</v>
      </c>
      <c r="Q14" s="208" t="s">
        <v>28</v>
      </c>
      <c r="R14" s="208" t="s">
        <v>28</v>
      </c>
      <c r="S14" s="208" t="s">
        <v>28</v>
      </c>
      <c r="T14" s="207" t="s">
        <v>28</v>
      </c>
      <c r="U14" s="208"/>
      <c r="V14" s="207"/>
      <c r="W14" s="207">
        <v>22</v>
      </c>
      <c r="X14" s="208"/>
      <c r="Y14" s="208">
        <v>14</v>
      </c>
      <c r="Z14" s="208"/>
      <c r="AA14" s="207">
        <v>23</v>
      </c>
      <c r="AB14" s="208"/>
      <c r="AC14" s="208"/>
      <c r="AD14" s="208">
        <v>9</v>
      </c>
      <c r="AE14" s="208">
        <v>8</v>
      </c>
      <c r="AF14" s="208">
        <v>14</v>
      </c>
      <c r="AG14" s="208"/>
      <c r="AH14" s="208"/>
      <c r="AI14" s="149">
        <v>16</v>
      </c>
      <c r="AJ14" s="150"/>
      <c r="AK14" s="151"/>
      <c r="AL14" s="163"/>
      <c r="AM14" s="163"/>
      <c r="AN14" s="152"/>
      <c r="AO14" s="163"/>
      <c r="AP14" s="153"/>
      <c r="AQ14" s="163"/>
      <c r="AR14" s="150">
        <v>220</v>
      </c>
      <c r="AS14" s="164">
        <v>52</v>
      </c>
      <c r="AT14" s="165">
        <v>72</v>
      </c>
      <c r="AU14" s="160"/>
      <c r="AV14" s="138"/>
    </row>
    <row r="15" spans="1:48" ht="30" customHeight="1" x14ac:dyDescent="0.25">
      <c r="A15" s="143">
        <v>8</v>
      </c>
      <c r="B15" s="166" t="s">
        <v>86</v>
      </c>
      <c r="C15" s="167"/>
      <c r="D15" s="205">
        <v>10</v>
      </c>
      <c r="E15" s="213">
        <v>13</v>
      </c>
      <c r="F15" s="207"/>
      <c r="G15" s="207">
        <v>14</v>
      </c>
      <c r="H15" s="207">
        <v>5</v>
      </c>
      <c r="I15" s="207"/>
      <c r="J15" s="207">
        <v>11</v>
      </c>
      <c r="K15" s="207">
        <v>23</v>
      </c>
      <c r="L15" s="207">
        <v>15</v>
      </c>
      <c r="M15" s="207"/>
      <c r="N15" s="208">
        <v>14</v>
      </c>
      <c r="O15" s="208"/>
      <c r="P15" s="210"/>
      <c r="Q15" s="208">
        <v>23</v>
      </c>
      <c r="R15" s="208">
        <v>12</v>
      </c>
      <c r="S15" s="208" t="s">
        <v>78</v>
      </c>
      <c r="T15" s="207">
        <v>23</v>
      </c>
      <c r="U15" s="207" t="s">
        <v>78</v>
      </c>
      <c r="V15" s="207" t="s">
        <v>78</v>
      </c>
      <c r="W15" s="207" t="s">
        <v>78</v>
      </c>
      <c r="X15" s="207">
        <v>10</v>
      </c>
      <c r="Y15" s="208" t="s">
        <v>78</v>
      </c>
      <c r="Z15" s="208"/>
      <c r="AA15" s="207">
        <v>23</v>
      </c>
      <c r="AB15" s="208" t="s">
        <v>78</v>
      </c>
      <c r="AC15" s="208" t="s">
        <v>78</v>
      </c>
      <c r="AD15" s="208" t="s">
        <v>78</v>
      </c>
      <c r="AE15" s="208">
        <v>10</v>
      </c>
      <c r="AF15" s="208">
        <v>14</v>
      </c>
      <c r="AG15" s="208" t="s">
        <v>78</v>
      </c>
      <c r="AH15" s="208" t="s">
        <v>78</v>
      </c>
      <c r="AI15" s="149">
        <v>18</v>
      </c>
      <c r="AJ15" s="150"/>
      <c r="AK15" s="151"/>
      <c r="AL15" s="163"/>
      <c r="AM15" s="163"/>
      <c r="AN15" s="163"/>
      <c r="AO15" s="163"/>
      <c r="AP15" s="153"/>
      <c r="AQ15" s="163"/>
      <c r="AR15" s="150">
        <v>258</v>
      </c>
      <c r="AS15" s="164">
        <v>90</v>
      </c>
      <c r="AT15" s="165">
        <v>75</v>
      </c>
      <c r="AU15" s="160">
        <v>9</v>
      </c>
      <c r="AV15" s="138"/>
    </row>
    <row r="16" spans="1:48" ht="33" customHeight="1" x14ac:dyDescent="0.25">
      <c r="A16" s="143">
        <v>9</v>
      </c>
      <c r="B16" s="144"/>
      <c r="C16" s="161"/>
      <c r="D16" s="205">
        <v>10</v>
      </c>
      <c r="E16" s="215">
        <v>15</v>
      </c>
      <c r="F16" s="207"/>
      <c r="G16" s="207">
        <v>11</v>
      </c>
      <c r="H16" s="207">
        <v>14</v>
      </c>
      <c r="I16" s="207"/>
      <c r="J16" s="207">
        <v>23</v>
      </c>
      <c r="K16" s="207"/>
      <c r="L16" s="207">
        <v>23</v>
      </c>
      <c r="M16" s="207"/>
      <c r="N16" s="208">
        <v>23</v>
      </c>
      <c r="O16" s="208"/>
      <c r="P16" s="210"/>
      <c r="Q16" s="208">
        <v>23</v>
      </c>
      <c r="R16" s="208"/>
      <c r="S16" s="208">
        <v>23</v>
      </c>
      <c r="T16" s="207"/>
      <c r="U16" s="207">
        <v>23</v>
      </c>
      <c r="V16" s="207"/>
      <c r="W16" s="207">
        <v>23</v>
      </c>
      <c r="X16" s="207"/>
      <c r="Y16" s="208"/>
      <c r="Z16" s="208">
        <v>23</v>
      </c>
      <c r="AA16" s="207"/>
      <c r="AB16" s="208">
        <v>15</v>
      </c>
      <c r="AC16" s="208"/>
      <c r="AD16" s="208">
        <v>14</v>
      </c>
      <c r="AE16" s="208"/>
      <c r="AF16" s="208">
        <v>14</v>
      </c>
      <c r="AG16" s="208"/>
      <c r="AH16" s="208">
        <v>9</v>
      </c>
      <c r="AI16" s="149">
        <v>15</v>
      </c>
      <c r="AJ16" s="150"/>
      <c r="AK16" s="151"/>
      <c r="AL16" s="163"/>
      <c r="AM16" s="163"/>
      <c r="AN16" s="163"/>
      <c r="AO16" s="163"/>
      <c r="AP16" s="153"/>
      <c r="AQ16" s="163"/>
      <c r="AR16" s="150">
        <v>240</v>
      </c>
      <c r="AS16" s="164">
        <v>72</v>
      </c>
      <c r="AT16" s="168">
        <v>82</v>
      </c>
      <c r="AU16" s="169">
        <v>15</v>
      </c>
      <c r="AV16" s="138"/>
    </row>
    <row r="17" spans="1:47" ht="33" customHeight="1" x14ac:dyDescent="0.25">
      <c r="A17" s="143">
        <v>10</v>
      </c>
      <c r="B17" s="144"/>
      <c r="C17" s="161"/>
      <c r="D17" s="205"/>
      <c r="E17" s="215">
        <v>10</v>
      </c>
      <c r="F17" s="207">
        <v>14</v>
      </c>
      <c r="G17" s="207"/>
      <c r="H17" s="207">
        <v>14</v>
      </c>
      <c r="I17" s="207"/>
      <c r="J17" s="207">
        <v>23</v>
      </c>
      <c r="K17" s="207"/>
      <c r="L17" s="207">
        <v>10</v>
      </c>
      <c r="M17" s="207">
        <v>15</v>
      </c>
      <c r="N17" s="208"/>
      <c r="O17" s="208"/>
      <c r="P17" s="210">
        <v>9</v>
      </c>
      <c r="Q17" s="208">
        <v>9</v>
      </c>
      <c r="R17" s="208">
        <v>16</v>
      </c>
      <c r="S17" s="208"/>
      <c r="T17" s="207">
        <v>23</v>
      </c>
      <c r="U17" s="207"/>
      <c r="V17" s="207">
        <v>15</v>
      </c>
      <c r="W17" s="207"/>
      <c r="X17" s="207"/>
      <c r="Y17" s="208" t="s">
        <v>79</v>
      </c>
      <c r="Z17" s="208" t="s">
        <v>79</v>
      </c>
      <c r="AA17" s="207" t="s">
        <v>79</v>
      </c>
      <c r="AB17" s="208" t="s">
        <v>79</v>
      </c>
      <c r="AC17" s="208" t="s">
        <v>79</v>
      </c>
      <c r="AD17" s="208" t="s">
        <v>79</v>
      </c>
      <c r="AE17" s="208">
        <v>9</v>
      </c>
      <c r="AF17" s="208"/>
      <c r="AG17" s="208">
        <v>14</v>
      </c>
      <c r="AH17" s="208"/>
      <c r="AI17" s="149">
        <v>19</v>
      </c>
      <c r="AJ17" s="150"/>
      <c r="AK17" s="151"/>
      <c r="AL17" s="170"/>
      <c r="AM17" s="170"/>
      <c r="AN17" s="170"/>
      <c r="AO17" s="171"/>
      <c r="AP17" s="172"/>
      <c r="AQ17" s="173"/>
      <c r="AR17" s="150">
        <v>267</v>
      </c>
      <c r="AS17" s="174">
        <v>99</v>
      </c>
      <c r="AT17" s="165">
        <v>77</v>
      </c>
      <c r="AU17" s="160">
        <v>9</v>
      </c>
    </row>
    <row r="18" spans="1:47" ht="26.25" customHeight="1" x14ac:dyDescent="0.25">
      <c r="A18" s="143">
        <v>11</v>
      </c>
      <c r="B18" s="144"/>
      <c r="C18" s="161"/>
      <c r="D18" s="205" t="s">
        <v>28</v>
      </c>
      <c r="E18" s="215" t="s">
        <v>28</v>
      </c>
      <c r="F18" s="207" t="s">
        <v>28</v>
      </c>
      <c r="G18" s="207" t="s">
        <v>28</v>
      </c>
      <c r="H18" s="207" t="s">
        <v>28</v>
      </c>
      <c r="I18" s="207" t="s">
        <v>28</v>
      </c>
      <c r="J18" s="207" t="s">
        <v>28</v>
      </c>
      <c r="K18" s="207">
        <v>8</v>
      </c>
      <c r="L18" s="207">
        <v>15</v>
      </c>
      <c r="M18" s="207"/>
      <c r="N18" s="208">
        <v>23</v>
      </c>
      <c r="O18" s="208"/>
      <c r="P18" s="208"/>
      <c r="Q18" s="208">
        <v>15</v>
      </c>
      <c r="R18" s="208"/>
      <c r="S18" s="208">
        <v>14</v>
      </c>
      <c r="T18" s="207"/>
      <c r="U18" s="207">
        <v>17</v>
      </c>
      <c r="V18" s="207"/>
      <c r="W18" s="207"/>
      <c r="X18" s="207"/>
      <c r="Y18" s="208"/>
      <c r="Z18" s="208">
        <v>14</v>
      </c>
      <c r="AA18" s="207"/>
      <c r="AB18" s="208"/>
      <c r="AC18" s="208"/>
      <c r="AD18" s="208"/>
      <c r="AE18" s="208">
        <v>15</v>
      </c>
      <c r="AF18" s="208"/>
      <c r="AG18" s="208"/>
      <c r="AH18" s="208"/>
      <c r="AI18" s="149">
        <v>4</v>
      </c>
      <c r="AJ18" s="150"/>
      <c r="AK18" s="151"/>
      <c r="AL18" s="163"/>
      <c r="AM18" s="163"/>
      <c r="AN18" s="163"/>
      <c r="AO18" s="163"/>
      <c r="AP18" s="153"/>
      <c r="AQ18" s="163"/>
      <c r="AR18" s="150">
        <v>76</v>
      </c>
      <c r="AS18" s="164">
        <v>12</v>
      </c>
      <c r="AT18" s="154">
        <v>32</v>
      </c>
      <c r="AU18" s="155">
        <v>9</v>
      </c>
    </row>
    <row r="19" spans="1:47" ht="25.5" customHeight="1" x14ac:dyDescent="0.25">
      <c r="A19" s="143">
        <v>12</v>
      </c>
      <c r="B19" s="144"/>
      <c r="C19" s="161"/>
      <c r="D19" s="205">
        <v>14</v>
      </c>
      <c r="E19" s="215"/>
      <c r="F19" s="207">
        <v>10</v>
      </c>
      <c r="G19" s="208">
        <v>15</v>
      </c>
      <c r="H19" s="208"/>
      <c r="I19" s="208">
        <v>23</v>
      </c>
      <c r="J19" s="208"/>
      <c r="K19" s="208">
        <v>23</v>
      </c>
      <c r="L19" s="207"/>
      <c r="M19" s="207">
        <v>10</v>
      </c>
      <c r="N19" s="208"/>
      <c r="O19" s="208"/>
      <c r="P19" s="208">
        <v>23</v>
      </c>
      <c r="Q19" s="208"/>
      <c r="R19" s="208">
        <v>10</v>
      </c>
      <c r="S19" s="208">
        <v>10</v>
      </c>
      <c r="T19" s="207">
        <v>6</v>
      </c>
      <c r="U19" s="208"/>
      <c r="V19" s="207"/>
      <c r="W19" s="207">
        <v>9</v>
      </c>
      <c r="X19" s="208">
        <v>6</v>
      </c>
      <c r="Y19" s="208"/>
      <c r="Z19" s="208">
        <v>10</v>
      </c>
      <c r="AA19" s="207">
        <v>15</v>
      </c>
      <c r="AB19" s="209"/>
      <c r="AC19" s="209"/>
      <c r="AD19" s="208">
        <v>15</v>
      </c>
      <c r="AE19" s="208"/>
      <c r="AF19" s="208">
        <v>9</v>
      </c>
      <c r="AG19" s="208">
        <v>9</v>
      </c>
      <c r="AH19" s="208">
        <v>6</v>
      </c>
      <c r="AI19" s="149">
        <v>14</v>
      </c>
      <c r="AJ19" s="150"/>
      <c r="AK19" s="151"/>
      <c r="AL19" s="152"/>
      <c r="AM19" s="151"/>
      <c r="AN19" s="152"/>
      <c r="AO19" s="151"/>
      <c r="AP19" s="153"/>
      <c r="AQ19" s="152"/>
      <c r="AR19" s="150">
        <v>152</v>
      </c>
      <c r="AS19" s="150"/>
      <c r="AT19" s="165">
        <v>33</v>
      </c>
      <c r="AU19" s="160">
        <v>3</v>
      </c>
    </row>
    <row r="20" spans="1:47" ht="27.75" customHeight="1" x14ac:dyDescent="0.25">
      <c r="A20" s="143"/>
      <c r="B20" s="144"/>
      <c r="C20" s="161"/>
      <c r="D20" s="146"/>
      <c r="E20" s="162"/>
      <c r="F20" s="148"/>
      <c r="G20" s="158"/>
      <c r="H20" s="158"/>
      <c r="I20" s="158"/>
      <c r="J20" s="158"/>
      <c r="K20" s="158"/>
      <c r="L20" s="148"/>
      <c r="M20" s="148"/>
      <c r="N20" s="158"/>
      <c r="O20" s="158"/>
      <c r="P20" s="158"/>
      <c r="Q20" s="158"/>
      <c r="R20" s="158"/>
      <c r="S20" s="158"/>
      <c r="T20" s="148"/>
      <c r="U20" s="158"/>
      <c r="V20" s="148"/>
      <c r="W20" s="148"/>
      <c r="X20" s="158"/>
      <c r="Y20" s="158"/>
      <c r="Z20" s="158"/>
      <c r="AA20" s="148"/>
      <c r="AB20" s="159"/>
      <c r="AC20" s="159"/>
      <c r="AD20" s="158"/>
      <c r="AE20" s="158"/>
      <c r="AF20" s="158"/>
      <c r="AG20" s="158"/>
      <c r="AH20" s="158"/>
      <c r="AI20" s="149">
        <v>198</v>
      </c>
      <c r="AJ20" s="150"/>
      <c r="AK20" s="151"/>
      <c r="AL20" s="152"/>
      <c r="AM20" s="151"/>
      <c r="AN20" s="152"/>
      <c r="AO20" s="151"/>
      <c r="AP20" s="153"/>
      <c r="AQ20" s="152"/>
      <c r="AR20" s="150">
        <v>2758</v>
      </c>
      <c r="AS20" s="150">
        <v>862</v>
      </c>
      <c r="AT20" s="165">
        <v>728</v>
      </c>
      <c r="AU20" s="175" t="s">
        <v>29</v>
      </c>
    </row>
    <row r="21" spans="1:47" ht="27.75" hidden="1" customHeight="1" x14ac:dyDescent="0.25">
      <c r="A21" s="143"/>
      <c r="B21" s="144"/>
      <c r="C21" s="161"/>
      <c r="D21" s="176"/>
      <c r="E21" s="177"/>
      <c r="F21" s="178"/>
      <c r="G21" s="178"/>
      <c r="H21" s="178"/>
      <c r="I21" s="178"/>
      <c r="J21" s="148"/>
      <c r="K21" s="148"/>
      <c r="L21" s="148"/>
      <c r="M21" s="148"/>
      <c r="N21" s="158"/>
      <c r="O21" s="158"/>
      <c r="P21" s="158"/>
      <c r="Q21" s="158"/>
      <c r="R21" s="158"/>
      <c r="S21" s="158"/>
      <c r="T21" s="148"/>
      <c r="U21" s="148"/>
      <c r="V21" s="148"/>
      <c r="W21" s="148"/>
      <c r="X21" s="148"/>
      <c r="Y21" s="158"/>
      <c r="Z21" s="158"/>
      <c r="AA21" s="148"/>
      <c r="AB21" s="158"/>
      <c r="AC21" s="158"/>
      <c r="AD21" s="158"/>
      <c r="AE21" s="158"/>
      <c r="AF21" s="158"/>
      <c r="AG21" s="158"/>
      <c r="AH21" s="158"/>
      <c r="AI21" s="149"/>
      <c r="AJ21" s="150"/>
      <c r="AK21" s="151"/>
      <c r="AL21" s="163"/>
      <c r="AM21" s="163"/>
      <c r="AN21" s="163"/>
      <c r="AO21" s="163"/>
      <c r="AP21" s="153"/>
      <c r="AQ21" s="163"/>
      <c r="AR21" s="150"/>
      <c r="AS21" s="164"/>
      <c r="AT21" s="154"/>
      <c r="AU21" s="179"/>
    </row>
    <row r="22" spans="1:47" ht="27.75" customHeight="1" x14ac:dyDescent="0.25">
      <c r="A22" s="143"/>
      <c r="B22" s="144"/>
      <c r="C22" s="161"/>
      <c r="D22" s="180"/>
      <c r="E22" s="162"/>
      <c r="F22" s="148"/>
      <c r="G22" s="148"/>
      <c r="H22" s="148"/>
      <c r="I22" s="148"/>
      <c r="J22" s="148"/>
      <c r="K22" s="148"/>
      <c r="L22" s="148"/>
      <c r="M22" s="148"/>
      <c r="N22" s="158"/>
      <c r="O22" s="158"/>
      <c r="P22" s="158"/>
      <c r="Q22" s="158"/>
      <c r="R22" s="158"/>
      <c r="S22" s="158"/>
      <c r="T22" s="148"/>
      <c r="U22" s="148"/>
      <c r="V22" s="148"/>
      <c r="W22" s="148"/>
      <c r="X22" s="148"/>
      <c r="Y22" s="158"/>
      <c r="Z22" s="158"/>
      <c r="AA22" s="148"/>
      <c r="AB22" s="158"/>
      <c r="AC22" s="158"/>
      <c r="AD22" s="158"/>
      <c r="AE22" s="158"/>
      <c r="AF22" s="158"/>
      <c r="AG22" s="158"/>
      <c r="AH22" s="158"/>
      <c r="AI22" s="149"/>
      <c r="AJ22" s="150"/>
      <c r="AK22" s="151"/>
      <c r="AL22" s="163"/>
      <c r="AM22" s="163"/>
      <c r="AN22" s="163"/>
      <c r="AO22" s="163"/>
      <c r="AP22" s="153"/>
      <c r="AQ22" s="163"/>
      <c r="AR22" s="150"/>
      <c r="AS22" s="164"/>
      <c r="AT22" s="154"/>
      <c r="AU22" s="179"/>
    </row>
    <row r="23" spans="1:47" ht="27.75" customHeight="1" x14ac:dyDescent="0.2">
      <c r="A23" s="139"/>
      <c r="B23" s="139"/>
      <c r="C23" s="138"/>
      <c r="D23" s="181"/>
      <c r="E23" s="138"/>
      <c r="F23" s="182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4"/>
      <c r="U23" s="184"/>
      <c r="V23" s="184"/>
      <c r="W23" s="184"/>
      <c r="X23" s="184"/>
      <c r="Y23" s="184"/>
      <c r="Z23" s="184"/>
      <c r="AA23" s="184"/>
      <c r="AB23" s="184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1"/>
      <c r="AU23" s="181"/>
    </row>
    <row r="24" spans="1:47" ht="27.75" customHeight="1" x14ac:dyDescent="0.2">
      <c r="A24" s="139"/>
      <c r="B24" s="139"/>
      <c r="C24" s="139"/>
      <c r="D24" s="240"/>
      <c r="E24" s="240"/>
      <c r="F24" s="240"/>
      <c r="G24" s="240"/>
      <c r="H24" s="240"/>
      <c r="I24" s="240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4"/>
      <c r="U24" s="184"/>
      <c r="V24" s="184"/>
      <c r="W24" s="184"/>
      <c r="X24" s="184"/>
      <c r="Y24" s="184"/>
      <c r="Z24" s="184"/>
      <c r="AA24" s="184"/>
      <c r="AB24" s="184"/>
      <c r="AC24" s="183"/>
      <c r="AD24" s="183"/>
      <c r="AE24" s="183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38"/>
      <c r="AU24" s="138"/>
    </row>
    <row r="25" spans="1:47" ht="27" customHeight="1" x14ac:dyDescent="0.2">
      <c r="A25" s="138"/>
      <c r="B25" s="138"/>
      <c r="C25" s="138"/>
      <c r="D25" s="138"/>
      <c r="E25" s="138"/>
      <c r="F25" s="182"/>
      <c r="G25" s="185"/>
      <c r="H25" s="185"/>
      <c r="I25" s="185"/>
      <c r="J25" s="185"/>
      <c r="K25" s="183"/>
      <c r="L25" s="183"/>
      <c r="M25" s="185"/>
      <c r="N25" s="185"/>
      <c r="O25" s="185"/>
      <c r="P25" s="185"/>
      <c r="Q25" s="185"/>
      <c r="R25" s="185"/>
      <c r="S25" s="138"/>
      <c r="T25" s="186"/>
      <c r="U25" s="186"/>
      <c r="V25" s="186"/>
      <c r="W25" s="186"/>
      <c r="X25" s="186"/>
      <c r="Y25" s="186"/>
      <c r="Z25" s="186"/>
      <c r="AA25" s="186"/>
      <c r="AB25" s="186"/>
      <c r="AC25" s="185"/>
      <c r="AD25" s="185"/>
      <c r="AE25" s="185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 x14ac:dyDescent="0.2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7"/>
      <c r="U26" s="187"/>
      <c r="V26" s="187"/>
      <c r="W26" s="187"/>
      <c r="X26" s="187"/>
      <c r="Y26" s="187"/>
      <c r="Z26" s="187"/>
      <c r="AA26" s="187"/>
      <c r="AB26" s="187"/>
    </row>
    <row r="27" spans="1:47" ht="15" x14ac:dyDescent="0.2">
      <c r="B27" s="139"/>
      <c r="D27" s="228"/>
      <c r="E27" s="228"/>
      <c r="F27" s="228"/>
      <c r="G27" s="228"/>
      <c r="H27" s="228"/>
      <c r="I27" s="18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7"/>
      <c r="U27" s="187"/>
      <c r="V27" s="187"/>
      <c r="W27" s="187"/>
      <c r="X27" s="187"/>
      <c r="Y27" s="187"/>
      <c r="Z27" s="187"/>
      <c r="AA27" s="187"/>
      <c r="AB27" s="187"/>
    </row>
    <row r="28" spans="1:47" ht="15" x14ac:dyDescent="0.2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7"/>
      <c r="U28" s="187"/>
      <c r="V28" s="187"/>
      <c r="W28" s="187"/>
      <c r="X28" s="187"/>
      <c r="Y28" s="187"/>
      <c r="Z28" s="187"/>
      <c r="AA28" s="187"/>
      <c r="AB28" s="187"/>
    </row>
  </sheetData>
  <sheetProtection password="CC44" sheet="1" objects="1" scenarios="1"/>
  <mergeCells count="10">
    <mergeCell ref="A6:A7"/>
    <mergeCell ref="B6:B7"/>
    <mergeCell ref="C6:C7"/>
    <mergeCell ref="D6:AU6"/>
    <mergeCell ref="D24:I24"/>
    <mergeCell ref="D27:H2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R14" sqref="AR14"/>
    </sheetView>
  </sheetViews>
  <sheetFormatPr defaultRowHeight="12.75" x14ac:dyDescent="0.2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 x14ac:dyDescent="0.25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 x14ac:dyDescent="0.25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</row>
    <row r="3" spans="1:48" ht="27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53"/>
    </row>
    <row r="4" spans="1:48" ht="27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9"/>
      <c r="AL4" s="249"/>
      <c r="AM4" s="249"/>
      <c r="AN4" s="249"/>
      <c r="AO4" s="249"/>
      <c r="AP4" s="249"/>
      <c r="AQ4" s="249"/>
      <c r="AR4" s="249"/>
      <c r="AS4" s="53"/>
      <c r="AT4" s="53"/>
      <c r="AU4" s="53"/>
      <c r="AV4" s="53"/>
    </row>
    <row r="5" spans="1:48" ht="27" customHeight="1" x14ac:dyDescent="0.25">
      <c r="A5" s="53"/>
      <c r="B5" s="253" t="s">
        <v>27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 x14ac:dyDescent="0.25">
      <c r="A6" s="241" t="s">
        <v>0</v>
      </c>
      <c r="B6" s="241" t="s">
        <v>1</v>
      </c>
      <c r="C6" s="243" t="s">
        <v>2</v>
      </c>
      <c r="D6" s="245" t="s">
        <v>24</v>
      </c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7"/>
      <c r="AN6" s="247"/>
      <c r="AO6" s="247"/>
      <c r="AP6" s="247"/>
      <c r="AQ6" s="247"/>
      <c r="AR6" s="247"/>
      <c r="AS6" s="247"/>
      <c r="AT6" s="247"/>
      <c r="AU6" s="248"/>
      <c r="AV6" s="53"/>
    </row>
    <row r="7" spans="1:48" ht="82.5" customHeight="1" thickBot="1" x14ac:dyDescent="0.25">
      <c r="A7" s="242"/>
      <c r="B7" s="242"/>
      <c r="C7" s="244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 x14ac:dyDescent="0.25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8</v>
      </c>
      <c r="E8" s="118">
        <f>первичный!E8</f>
        <v>11</v>
      </c>
      <c r="F8" s="118">
        <f>первичный!F8</f>
        <v>11</v>
      </c>
      <c r="G8" s="118">
        <f>первичный!G8</f>
        <v>11</v>
      </c>
      <c r="H8" s="118">
        <f>первичный!H8</f>
        <v>0</v>
      </c>
      <c r="I8" s="118">
        <f>первичный!I8</f>
        <v>12</v>
      </c>
      <c r="J8" s="118">
        <f>первичный!J8</f>
        <v>11</v>
      </c>
      <c r="K8" s="118">
        <f>первичный!K8</f>
        <v>11</v>
      </c>
      <c r="L8" s="118">
        <f>первичный!L8</f>
        <v>10</v>
      </c>
      <c r="M8" s="118">
        <f>первичный!M8</f>
        <v>12</v>
      </c>
      <c r="N8" s="118">
        <f>первичный!N8</f>
        <v>7</v>
      </c>
      <c r="O8" s="118">
        <f>первичный!O8</f>
        <v>0</v>
      </c>
      <c r="P8" s="118">
        <f>первичный!P8</f>
        <v>11</v>
      </c>
      <c r="Q8" s="118">
        <f>первичный!Q8</f>
        <v>13</v>
      </c>
      <c r="R8" s="118">
        <f>первичный!R8</f>
        <v>11</v>
      </c>
      <c r="S8" s="118">
        <f>первичный!S8</f>
        <v>11</v>
      </c>
      <c r="T8" s="118">
        <f>первичный!T8</f>
        <v>11</v>
      </c>
      <c r="U8" s="118">
        <f>первичный!U8</f>
        <v>7</v>
      </c>
      <c r="V8" s="118">
        <f>первичный!V8</f>
        <v>0</v>
      </c>
      <c r="W8" s="118">
        <f>первичный!W8</f>
        <v>11</v>
      </c>
      <c r="X8" s="118">
        <f>первичный!X8</f>
        <v>0</v>
      </c>
      <c r="Y8" s="118">
        <f>первичный!Y8</f>
        <v>11</v>
      </c>
      <c r="Z8" s="118">
        <f>первичный!Z8</f>
        <v>10</v>
      </c>
      <c r="AA8" s="118">
        <f>первичный!AA8</f>
        <v>10</v>
      </c>
      <c r="AB8" s="118">
        <f>первичный!AB8</f>
        <v>11</v>
      </c>
      <c r="AC8" s="118">
        <f>первичный!AC8</f>
        <v>0</v>
      </c>
      <c r="AD8" s="118">
        <f>первичный!AD8</f>
        <v>10</v>
      </c>
      <c r="AE8" s="118">
        <f>первичный!AE8</f>
        <v>9</v>
      </c>
      <c r="AF8" s="118">
        <f>первичный!AF8</f>
        <v>10</v>
      </c>
      <c r="AG8" s="118">
        <f>первичный!AG8</f>
        <v>10</v>
      </c>
      <c r="AH8" s="118">
        <f>первичный!AH8</f>
        <v>0</v>
      </c>
      <c r="AI8" s="120">
        <f t="shared" ref="AI8" si="0">COUNTIF(D8:AH8,"&gt;0")</f>
        <v>25</v>
      </c>
      <c r="AJ8" s="121">
        <f t="shared" ref="AJ8" si="1">COUNTIF(D8:AH8,"К")</f>
        <v>0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0</v>
      </c>
      <c r="AO8" s="123">
        <f>COUNTIF(E8:AI8,"Р")</f>
        <v>0</v>
      </c>
      <c r="AP8" s="124">
        <f t="shared" ref="AP8" si="5">COUNTIF(D8:AH8,"В")</f>
        <v>0</v>
      </c>
      <c r="AQ8" s="125"/>
      <c r="AR8" s="126">
        <f>SUM(D8:AH8)</f>
        <v>260</v>
      </c>
      <c r="AS8" s="223">
        <f>SUM(D8:AH8)</f>
        <v>260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 x14ac:dyDescent="0.25">
      <c r="A9" s="64">
        <f>первичный!A9</f>
        <v>2</v>
      </c>
      <c r="B9" s="227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6">
        <f t="shared" ref="AR9:AR19" si="13">SUM(D9:AH9)</f>
        <v>110</v>
      </c>
      <c r="AS9" s="224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 x14ac:dyDescent="0.25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24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 x14ac:dyDescent="0.25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24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 x14ac:dyDescent="0.25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>
        <f>первичный!D12</f>
        <v>13</v>
      </c>
      <c r="E12" s="118">
        <f>первичный!E12</f>
        <v>12</v>
      </c>
      <c r="F12" s="118">
        <f>первичный!F12</f>
        <v>12</v>
      </c>
      <c r="G12" s="118">
        <f>первичный!G12</f>
        <v>12</v>
      </c>
      <c r="H12" s="118">
        <f>первичный!H12</f>
        <v>0</v>
      </c>
      <c r="I12" s="118">
        <f>первичный!I12</f>
        <v>0</v>
      </c>
      <c r="J12" s="118">
        <f>первичный!J12</f>
        <v>12</v>
      </c>
      <c r="K12" s="118">
        <f>первичный!K12</f>
        <v>12</v>
      </c>
      <c r="L12" s="118">
        <f>первичный!L12</f>
        <v>10</v>
      </c>
      <c r="M12" s="118">
        <f>первичный!M12</f>
        <v>13</v>
      </c>
      <c r="N12" s="118">
        <f>первичный!N12</f>
        <v>6</v>
      </c>
      <c r="O12" s="118">
        <f>первичный!O12</f>
        <v>0</v>
      </c>
      <c r="P12" s="118">
        <f>первичный!P12</f>
        <v>12</v>
      </c>
      <c r="Q12" s="118">
        <f>первичный!Q12</f>
        <v>12</v>
      </c>
      <c r="R12" s="118">
        <f>первичный!R12</f>
        <v>12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24</v>
      </c>
      <c r="AJ12" s="121">
        <f t="shared" si="7"/>
        <v>0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259</v>
      </c>
      <c r="AS12" s="224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 x14ac:dyDescent="0.25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24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 x14ac:dyDescent="0.25">
      <c r="A14" s="64">
        <f>первичный!A14</f>
        <v>7</v>
      </c>
      <c r="B14" s="227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6">
        <f t="shared" si="13"/>
        <v>106</v>
      </c>
      <c r="AS14" s="224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 x14ac:dyDescent="0.25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24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 x14ac:dyDescent="0.25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24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 x14ac:dyDescent="0.25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24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 x14ac:dyDescent="0.25">
      <c r="A18" s="64">
        <f>первичный!A18</f>
        <v>11</v>
      </c>
      <c r="B18" s="227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6">
        <f t="shared" si="13"/>
        <v>121</v>
      </c>
      <c r="AS18" s="224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 x14ac:dyDescent="0.25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24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 x14ac:dyDescent="0.25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2432</v>
      </c>
      <c r="AS20" s="225">
        <f t="shared" ref="AS20:AU20" si="14">SUM(AS8:AS19)</f>
        <v>979</v>
      </c>
      <c r="AT20" s="136">
        <f t="shared" si="14"/>
        <v>728</v>
      </c>
      <c r="AU20" s="136">
        <f t="shared" si="14"/>
        <v>101</v>
      </c>
    </row>
    <row r="21" spans="1:47" ht="27.75" hidden="1" customHeight="1" x14ac:dyDescent="0.25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 x14ac:dyDescent="0.25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 x14ac:dyDescent="0.25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 x14ac:dyDescent="0.2">
      <c r="A24" s="54"/>
      <c r="B24" s="54"/>
      <c r="C24" s="54"/>
      <c r="D24" s="250"/>
      <c r="E24" s="250"/>
      <c r="F24" s="250"/>
      <c r="G24" s="250"/>
      <c r="H24" s="250"/>
      <c r="I24" s="250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 x14ac:dyDescent="0.2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 x14ac:dyDescent="0.2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 x14ac:dyDescent="0.2">
      <c r="B27" s="54"/>
      <c r="D27" s="251"/>
      <c r="E27" s="251"/>
      <c r="F27" s="251"/>
      <c r="G27" s="251"/>
      <c r="H27" s="251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 x14ac:dyDescent="0.2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D24:I24"/>
    <mergeCell ref="D27:H27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pinner 5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pinner 7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32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5" x14ac:dyDescent="0.25"/>
  <cols>
    <col min="1" max="1" width="4.28515625" style="2" customWidth="1"/>
    <col min="2" max="2" width="14.140625" style="1" customWidth="1"/>
    <col min="3" max="3" width="17.140625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 x14ac:dyDescent="0.2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 x14ac:dyDescent="0.2">
      <c r="B2" s="27">
        <v>8</v>
      </c>
      <c r="C2" s="27">
        <v>2018</v>
      </c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</row>
    <row r="3" spans="1:47" ht="12.75" x14ac:dyDescent="0.2">
      <c r="B3" s="19"/>
      <c r="C3" s="19"/>
      <c r="AI3" s="12"/>
      <c r="AJ3" s="12"/>
      <c r="AK3" s="255"/>
      <c r="AL3" s="255"/>
      <c r="AM3" s="255"/>
      <c r="AN3" s="255"/>
      <c r="AO3" s="255"/>
      <c r="AP3" s="255"/>
      <c r="AQ3" s="255"/>
      <c r="AR3" s="255"/>
      <c r="AS3" s="255"/>
      <c r="AT3" s="13"/>
    </row>
    <row r="4" spans="1:47" s="13" customFormat="1" ht="13.5" customHeight="1" x14ac:dyDescent="0.2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 x14ac:dyDescent="0.2">
      <c r="A5" s="11"/>
      <c r="B5" s="24"/>
      <c r="C5" s="25"/>
      <c r="E5" s="14"/>
      <c r="F5" s="14"/>
      <c r="G5"/>
      <c r="K5" s="10"/>
      <c r="L5" s="10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</row>
    <row r="6" spans="1:47" s="13" customFormat="1" ht="12.75" customHeight="1" x14ac:dyDescent="0.2">
      <c r="A6" s="11"/>
      <c r="B6" s="20"/>
      <c r="C6" s="21"/>
      <c r="E6" s="14"/>
      <c r="F6" s="14"/>
      <c r="K6" s="10"/>
      <c r="L6" s="10"/>
      <c r="AH6" s="12"/>
      <c r="AI6" s="12"/>
      <c r="AJ6" s="255"/>
      <c r="AK6" s="255"/>
      <c r="AL6" s="255"/>
      <c r="AM6" s="255"/>
      <c r="AN6" s="255"/>
      <c r="AO6" s="255"/>
      <c r="AP6" s="255"/>
      <c r="AQ6" s="255"/>
      <c r="AR6" s="255"/>
    </row>
    <row r="7" spans="1:47" s="13" customFormat="1" ht="13.5" customHeight="1" x14ac:dyDescent="0.2">
      <c r="A7" s="258">
        <f>D10</f>
        <v>43313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60"/>
    </row>
    <row r="8" spans="1:47" ht="12.75" x14ac:dyDescent="0.2">
      <c r="B8" s="3"/>
      <c r="C8" s="3"/>
      <c r="G8" s="2"/>
      <c r="H8" s="3"/>
      <c r="I8" s="3"/>
      <c r="M8" s="2"/>
      <c r="N8" s="3"/>
      <c r="O8" s="3"/>
      <c r="S8" s="2"/>
    </row>
    <row r="9" spans="1:47" ht="22.5" x14ac:dyDescent="0.2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6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</row>
    <row r="10" spans="1:47" ht="46.5" customHeight="1" x14ac:dyDescent="0.2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 x14ac:dyDescent="0.2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IF(VLOOKUP($B11,приказы!$B$11:$C$50,2,0)=7,IFERROR(IF(OR(WEEKDAY(D$10)=1,SUMPRODUCT(N(D$10=праздники))&gt;0),"В",IF(ISERR(--'исходный '!D8),'исходный '!D8,MIN(--'исходный '!D8,7,IF(WEEKDAY(D$9)=7,5,7)))),),IF(VLOOKUP($B11,приказы!$B$11:$C$50,2,0)=8,IFERROR(IF(OR(AND(WEEKDAY(D$10,2)&gt;5,SUMPRODUCT(N(D$10=Перенос_С))=0),SUMPRODUCT((D$10=праздники)+(D$10=Перенос_На))&gt;0),"В",IF(ISERR(--'исходный '!D8),'исходный '!D8,MIN(--'исходный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8</v>
      </c>
      <c r="E11" s="135">
        <f>IF(VLOOKUP($B11,приказы!$B$11:$C$50,2,0)=7,IFERROR(IF(OR(WEEKDAY(E$10)=1,SUMPRODUCT(N(E$10=праздники))&gt;0),"В",IF(ISERR(--'исходный '!E8),'исходный '!E8,MIN(--'исходный '!E8,7,IF(WEEKDAY(E$9)=7,5,7)))),),IF(VLOOKUP($B11,приказы!$B$11:$C$50,2,0)=8,IFERROR(IF(OR(AND(WEEKDAY(E$10,2)&gt;5,SUMPRODUCT(N(E$10=Перенос_С))=0),SUMPRODUCT((E$10=праздники)+(E$10=Перенос_На))&gt;0),"В",IF(ISERR(--'исходный '!E8),'исходный '!E8,MIN(--'исходный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8</v>
      </c>
      <c r="F11" s="135">
        <f>IF(VLOOKUP($B11,приказы!$B$11:$C$50,2,0)=7,IFERROR(IF(OR(WEEKDAY(F$10)=1,SUMPRODUCT(N(F$10=праздники))&gt;0),"В",IF(ISERR(--'исходный '!F8),'исходный '!F8,MIN(--'исходный '!F8,7,IF(WEEKDAY(F$9)=7,5,7)))),),IF(VLOOKUP($B11,приказы!$B$11:$C$50,2,0)=8,IFERROR(IF(OR(AND(WEEKDAY(F$10,2)&gt;5,SUMPRODUCT(N(F$10=Перенос_С))=0),SUMPRODUCT((F$10=праздники)+(F$10=Перенос_На))&gt;0),"В",IF(ISERR(--'исходный '!F8),'исходный '!F8,MIN(--'исходный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8</v>
      </c>
      <c r="G11" s="135" t="str">
        <f>IF(VLOOKUP($B11,приказы!$B$11:$C$50,2,0)=7,IFERROR(IF(OR(WEEKDAY(G$10)=1,SUMPRODUCT(N(G$10=праздники))&gt;0),"В",IF(ISERR(--'исходный '!G8),'исходный '!G8,MIN(--'исходный '!G8,7,IF(WEEKDAY(G$9)=7,5,7)))),),IF(VLOOKUP($B11,приказы!$B$11:$C$50,2,0)=8,IFERROR(IF(OR(AND(WEEKDAY(G$10,2)&gt;5,SUMPRODUCT(N(G$10=Перенос_С))=0),SUMPRODUCT((G$10=праздники)+(G$10=Перенос_На))&gt;0),"В",IF(ISERR(--'исходный '!G8),'исходный '!G8,MIN(--'исходный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В</v>
      </c>
      <c r="H11" s="135" t="str">
        <f>IF(VLOOKUP($B11,приказы!$B$11:$C$50,2,0)=7,IFERROR(IF(OR(WEEKDAY(H$10)=1,SUMPRODUCT(N(H$10=праздники))&gt;0),"В",IF(ISERR(--'исходный '!H8),'исходный '!H8,MIN(--'исходный '!H8,7,IF(WEEKDAY(H$9)=7,5,7)))),),IF(VLOOKUP($B11,приказы!$B$11:$C$50,2,0)=8,IFERROR(IF(OR(AND(WEEKDAY(H$10,2)&gt;5,SUMPRODUCT(N(H$10=Перенос_С))=0),SUMPRODUCT((H$10=праздники)+(H$10=Перенос_На))&gt;0),"В",IF(ISERR(--'исходный '!H8),'исходный '!H8,MIN(--'исходный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В</v>
      </c>
      <c r="I11" s="135">
        <f>IF(VLOOKUP($B11,приказы!$B$11:$C$50,2,0)=7,IFERROR(IF(OR(WEEKDAY(I$10)=1,SUMPRODUCT(N(I$10=праздники))&gt;0),"В",IF(ISERR(--'исходный '!I8),'исходный '!I8,MIN(--'исходный '!I8,7,IF(WEEKDAY(I$9)=7,5,7)))),),IF(VLOOKUP($B11,приказы!$B$11:$C$50,2,0)=8,IFERROR(IF(OR(AND(WEEKDAY(I$10,2)&gt;5,SUMPRODUCT(N(I$10=Перенос_С))=0),SUMPRODUCT((I$10=праздники)+(I$10=Перенос_На))&gt;0),"В",IF(ISERR(--'исходный '!I8),'исходный '!I8,MIN(--'исходный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8</v>
      </c>
      <c r="J11" s="135">
        <f>IF(VLOOKUP($B11,приказы!$B$11:$C$50,2,0)=7,IFERROR(IF(OR(WEEKDAY(J$10)=1,SUMPRODUCT(N(J$10=праздники))&gt;0),"В",IF(ISERR(--'исходный '!J8),'исходный '!J8,MIN(--'исходный '!J8,7,IF(WEEKDAY(J$9)=7,5,7)))),),IF(VLOOKUP($B11,приказы!$B$11:$C$50,2,0)=8,IFERROR(IF(OR(AND(WEEKDAY(J$10,2)&gt;5,SUMPRODUCT(N(J$10=Перенос_С))=0),SUMPRODUCT((J$10=праздники)+(J$10=Перенос_На))&gt;0),"В",IF(ISERR(--'исходный '!J8),'исходный '!J8,MIN(--'исходный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8</v>
      </c>
      <c r="K11" s="135">
        <f>IF(VLOOKUP($B11,приказы!$B$11:$C$50,2,0)=7,IFERROR(IF(OR(WEEKDAY(K$10)=1,SUMPRODUCT(N(K$10=праздники))&gt;0),"В",IF(ISERR(--'исходный '!K8),'исходный '!K8,MIN(--'исходный '!K8,7,IF(WEEKDAY(K$9)=7,5,7)))),),IF(VLOOKUP($B11,приказы!$B$11:$C$50,2,0)=8,IFERROR(IF(OR(AND(WEEKDAY(K$10,2)&gt;5,SUMPRODUCT(N(K$10=Перенос_С))=0),SUMPRODUCT((K$10=праздники)+(K$10=Перенос_На))&gt;0),"В",IF(ISERR(--'исходный '!K8),'исходный '!K8,MIN(--'исходный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8</v>
      </c>
      <c r="L11" s="135">
        <f>IF(VLOOKUP($B11,приказы!$B$11:$C$50,2,0)=7,IFERROR(IF(OR(WEEKDAY(L$10)=1,SUMPRODUCT(N(L$10=праздники))&gt;0),"В",IF(ISERR(--'исходный '!L8),'исходный '!L8,MIN(--'исходный '!L8,7,IF(WEEKDAY(L$9)=7,5,7)))),),IF(VLOOKUP($B11,приказы!$B$11:$C$50,2,0)=8,IFERROR(IF(OR(AND(WEEKDAY(L$10,2)&gt;5,SUMPRODUCT(N(L$10=Перенос_С))=0),SUMPRODUCT((L$10=праздники)+(L$10=Перенос_На))&gt;0),"В",IF(ISERR(--'исходный '!L8),'исходный '!L8,MIN(--'исходный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8</v>
      </c>
      <c r="M11" s="135">
        <f>IF(VLOOKUP($B11,приказы!$B$11:$C$50,2,0)=7,IFERROR(IF(OR(WEEKDAY(M$10)=1,SUMPRODUCT(N(M$10=праздники))&gt;0),"В",IF(ISERR(--'исходный '!M8),'исходный '!M8,MIN(--'исходный '!M8,7,IF(WEEKDAY(M$9)=7,5,7)))),),IF(VLOOKUP($B11,приказы!$B$11:$C$50,2,0)=8,IFERROR(IF(OR(AND(WEEKDAY(M$10,2)&gt;5,SUMPRODUCT(N(M$10=Перенос_С))=0),SUMPRODUCT((M$10=праздники)+(M$10=Перенос_На))&gt;0),"В",IF(ISERR(--'исходный '!M8),'исходный '!M8,MIN(--'исходный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8</v>
      </c>
      <c r="N11" s="135" t="str">
        <f>IF(VLOOKUP($B11,приказы!$B$11:$C$50,2,0)=7,IFERROR(IF(OR(WEEKDAY(N$10)=1,SUMPRODUCT(N(N$10=праздники))&gt;0),"В",IF(ISERR(--'исходный '!N8),'исходный '!N8,MIN(--'исходный '!N8,7,IF(WEEKDAY(N$9)=7,5,7)))),),IF(VLOOKUP($B11,приказы!$B$11:$C$50,2,0)=8,IFERROR(IF(OR(AND(WEEKDAY(N$10,2)&gt;5,SUMPRODUCT(N(N$10=Перенос_С))=0),SUMPRODUCT((N$10=праздники)+(N$10=Перенос_На))&gt;0),"В",IF(ISERR(--'исходный '!N8),'исходный '!N8,MIN(--'исходный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В</v>
      </c>
      <c r="O11" s="135" t="str">
        <f>IF(VLOOKUP($B11,приказы!$B$11:$C$50,2,0)=7,IFERROR(IF(OR(WEEKDAY(O$10)=1,SUMPRODUCT(N(O$10=праздники))&gt;0),"В",IF(ISERR(--'исходный '!O8),'исходный '!O8,MIN(--'исходный '!O8,7,IF(WEEKDAY(O$9)=7,5,7)))),),IF(VLOOKUP($B11,приказы!$B$11:$C$50,2,0)=8,IFERROR(IF(OR(AND(WEEKDAY(O$10,2)&gt;5,SUMPRODUCT(N(O$10=Перенос_С))=0),SUMPRODUCT((O$10=праздники)+(O$10=Перенос_На))&gt;0),"В",IF(ISERR(--'исходный '!O8),'исходный '!O8,MIN(--'исходный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35">
        <f>IF(VLOOKUP($B11,приказы!$B$11:$C$50,2,0)=7,IFERROR(IF(OR(WEEKDAY(P$10)=1,SUMPRODUCT(N(P$10=праздники))&gt;0),"В",IF(ISERR(--'исходный '!P8),'исходный '!P8,MIN(--'исходный '!P8,7,IF(WEEKDAY(P$9)=7,5,7)))),),IF(VLOOKUP($B11,приказы!$B$11:$C$50,2,0)=8,IFERROR(IF(OR(AND(WEEKDAY(P$10,2)&gt;5,SUMPRODUCT(N(P$10=Перенос_С))=0),SUMPRODUCT((P$10=праздники)+(P$10=Перенос_На))&gt;0),"В",IF(ISERR(--'исходный '!P8),'исходный '!P8,MIN(--'исходный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8</v>
      </c>
      <c r="Q11" s="135">
        <f>IF(VLOOKUP($B11,приказы!$B$11:$C$50,2,0)=7,IFERROR(IF(OR(WEEKDAY(Q$10)=1,SUMPRODUCT(N(Q$10=праздники))&gt;0),"В",IF(ISERR(--'исходный '!Q8),'исходный '!Q8,MIN(--'исходный '!Q8,7,IF(WEEKDAY(Q$9)=7,5,7)))),),IF(VLOOKUP($B11,приказы!$B$11:$C$50,2,0)=8,IFERROR(IF(OR(AND(WEEKDAY(Q$10,2)&gt;5,SUMPRODUCT(N(Q$10=Перенос_С))=0),SUMPRODUCT((Q$10=праздники)+(Q$10=Перенос_На))&gt;0),"В",IF(ISERR(--'исходный '!Q8),'исходный '!Q8,MIN(--'исходный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8</v>
      </c>
      <c r="R11" s="135">
        <f>IF(VLOOKUP($B11,приказы!$B$11:$C$50,2,0)=7,IFERROR(IF(OR(WEEKDAY(R$10)=1,SUMPRODUCT(N(R$10=праздники))&gt;0),"В",IF(ISERR(--'исходный '!R8),'исходный '!R8,MIN(--'исходный '!R8,7,IF(WEEKDAY(R$9)=7,5,7)))),),IF(VLOOKUP($B11,приказы!$B$11:$C$50,2,0)=8,IFERROR(IF(OR(AND(WEEKDAY(R$10,2)&gt;5,SUMPRODUCT(N(R$10=Перенос_С))=0),SUMPRODUCT((R$10=праздники)+(R$10=Перенос_На))&gt;0),"В",IF(ISERR(--'исходный '!R8),'исходный '!R8,MIN(--'исходный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8</v>
      </c>
      <c r="S11" s="135">
        <f>IF(VLOOKUP($B11,приказы!$B$11:$C$50,2,0)=7,IFERROR(IF(OR(WEEKDAY(S$10)=1,SUMPRODUCT(N(S$10=праздники))&gt;0),"В",IF(ISERR(--'исходный '!S8),'исходный '!S8,MIN(--'исходный '!S8,7,IF(WEEKDAY(S$9)=7,5,7)))),),IF(VLOOKUP($B11,приказы!$B$11:$C$50,2,0)=8,IFERROR(IF(OR(AND(WEEKDAY(S$10,2)&gt;5,SUMPRODUCT(N(S$10=Перенос_С))=0),SUMPRODUCT((S$10=праздники)+(S$10=Перенос_На))&gt;0),"В",IF(ISERR(--'исходный '!S8),'исходный '!S8,MIN(--'исходный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8</v>
      </c>
      <c r="T11" s="135">
        <f>IF(VLOOKUP($B11,приказы!$B$11:$C$50,2,0)=7,IFERROR(IF(OR(WEEKDAY(T$10)=1,SUMPRODUCT(N(T$10=праздники))&gt;0),"В",IF(ISERR(--'исходный '!T8),'исходный '!T8,MIN(--'исходный '!T8,7,IF(WEEKDAY(T$9)=7,5,7)))),),IF(VLOOKUP($B11,приказы!$B$11:$C$50,2,0)=8,IFERROR(IF(OR(AND(WEEKDAY(T$10,2)&gt;5,SUMPRODUCT(N(T$10=Перенос_С))=0),SUMPRODUCT((T$10=праздники)+(T$10=Перенос_На))&gt;0),"В",IF(ISERR(--'исходный '!T8),'исходный '!T8,MIN(--'исходный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8</v>
      </c>
      <c r="U11" s="135" t="str">
        <f>IF(VLOOKUP($B11,приказы!$B$11:$C$50,2,0)=7,IFERROR(IF(OR(WEEKDAY(U$10)=1,SUMPRODUCT(N(U$10=праздники))&gt;0),"В",IF(ISERR(--'исходный '!U8),'исходный '!U8,MIN(--'исходный '!U8,7,IF(WEEKDAY(U$9)=7,5,7)))),),IF(VLOOKUP($B11,приказы!$B$11:$C$50,2,0)=8,IFERROR(IF(OR(AND(WEEKDAY(U$10,2)&gt;5,SUMPRODUCT(N(U$10=Перенос_С))=0),SUMPRODUCT((U$10=праздники)+(U$10=Перенос_На))&gt;0),"В",IF(ISERR(--'исходный '!U8),'исходный '!U8,MIN(--'исходный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В</v>
      </c>
      <c r="V11" s="135" t="str">
        <f>IF(VLOOKUP($B11,приказы!$B$11:$C$50,2,0)=7,IFERROR(IF(OR(WEEKDAY(V$10)=1,SUMPRODUCT(N(V$10=праздники))&gt;0),"В",IF(ISERR(--'исходный '!V8),'исходный '!V8,MIN(--'исходный '!V8,7,IF(WEEKDAY(V$9)=7,5,7)))),),IF(VLOOKUP($B11,приказы!$B$11:$C$50,2,0)=8,IFERROR(IF(OR(AND(WEEKDAY(V$10,2)&gt;5,SUMPRODUCT(N(V$10=Перенос_С))=0),SUMPRODUCT((V$10=праздники)+(V$10=Перенос_На))&gt;0),"В",IF(ISERR(--'исходный '!V8),'исходный '!V8,MIN(--'исходный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В</v>
      </c>
      <c r="W11" s="135">
        <f>IF(VLOOKUP($B11,приказы!$B$11:$C$50,2,0)=7,IFERROR(IF(OR(WEEKDAY(W$10)=1,SUMPRODUCT(N(W$10=праздники))&gt;0),"В",IF(ISERR(--'исходный '!W8),'исходный '!W8,MIN(--'исходный '!W8,7,IF(WEEKDAY(W$9)=7,5,7)))),),IF(VLOOKUP($B11,приказы!$B$11:$C$50,2,0)=8,IFERROR(IF(OR(AND(WEEKDAY(W$10,2)&gt;5,SUMPRODUCT(N(W$10=Перенос_С))=0),SUMPRODUCT((W$10=праздники)+(W$10=Перенос_На))&gt;0),"В",IF(ISERR(--'исходный '!W8),'исходный '!W8,MIN(--'исходный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8</v>
      </c>
      <c r="X11" s="135" t="str">
        <f>IF(VLOOKUP($B11,приказы!$B$11:$C$50,2,0)=7,IFERROR(IF(OR(WEEKDAY(X$10)=1,SUMPRODUCT(N(X$10=праздники))&gt;0),"В",IF(ISERR(--'исходный '!X8),'исходный '!X8,MIN(--'исходный '!X8,7,IF(WEEKDAY(X$9)=7,5,7)))),),IF(VLOOKUP($B11,приказы!$B$11:$C$50,2,0)=8,IFERROR(IF(OR(AND(WEEKDAY(X$10,2)&gt;5,SUMPRODUCT(N(X$10=Перенос_С))=0),SUMPRODUCT((X$10=праздники)+(X$10=Перенос_На))&gt;0),"В",IF(ISERR(--'исходный '!X8),'исходный '!X8,MIN(--'исходный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В</v>
      </c>
      <c r="Y11" s="135">
        <f>IF(VLOOKUP($B11,приказы!$B$11:$C$50,2,0)=7,IFERROR(IF(OR(WEEKDAY(Y$10)=1,SUMPRODUCT(N(Y$10=праздники))&gt;0),"В",IF(ISERR(--'исходный '!Y8),'исходный '!Y8,MIN(--'исходный '!Y8,7,IF(WEEKDAY(Y$9)=7,5,7)))),),IF(VLOOKUP($B11,приказы!$B$11:$C$50,2,0)=8,IFERROR(IF(OR(AND(WEEKDAY(Y$10,2)&gt;5,SUMPRODUCT(N(Y$10=Перенос_С))=0),SUMPRODUCT((Y$10=праздники)+(Y$10=Перенос_На))&gt;0),"В",IF(ISERR(--'исходный '!Y8),'исходный '!Y8,MIN(--'исходный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8</v>
      </c>
      <c r="Z11" s="135">
        <f>IF(VLOOKUP($B11,приказы!$B$11:$C$50,2,0)=7,IFERROR(IF(OR(WEEKDAY(Z$10)=1,SUMPRODUCT(N(Z$10=праздники))&gt;0),"В",IF(ISERR(--'исходный '!Z8),'исходный '!Z8,MIN(--'исходный '!Z8,7,IF(WEEKDAY(Z$9)=7,5,7)))),),IF(VLOOKUP($B11,приказы!$B$11:$C$50,2,0)=8,IFERROR(IF(OR(AND(WEEKDAY(Z$10,2)&gt;5,SUMPRODUCT(N(Z$10=Перенос_С))=0),SUMPRODUCT((Z$10=праздники)+(Z$10=Перенос_На))&gt;0),"В",IF(ISERR(--'исходный '!Z8),'исходный '!Z8,MIN(--'исходный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8</v>
      </c>
      <c r="AA11" s="135">
        <f>IF(VLOOKUP($B11,приказы!$B$11:$C$50,2,0)=7,IFERROR(IF(OR(WEEKDAY(AA$10)=1,SUMPRODUCT(N(AA$10=праздники))&gt;0),"В",IF(ISERR(--'исходный '!AA8),'исходный '!AA8,MIN(--'исходный '!AA8,7,IF(WEEKDAY(AA$9)=7,5,7)))),),IF(VLOOKUP($B11,приказы!$B$11:$C$50,2,0)=8,IFERROR(IF(OR(AND(WEEKDAY(AA$10,2)&gt;5,SUMPRODUCT(N(AA$10=Перенос_С))=0),SUMPRODUCT((AA$10=праздники)+(AA$10=Перенос_На))&gt;0),"В",IF(ISERR(--'исходный '!AA8),'исходный '!AA8,MIN(--'исходный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8</v>
      </c>
      <c r="AB11" s="135">
        <f>IF(VLOOKUP($B11,приказы!$B$11:$C$50,2,0)=7,IFERROR(IF(OR(WEEKDAY(AB$10)=1,SUMPRODUCT(N(AB$10=праздники))&gt;0),"В",IF(ISERR(--'исходный '!AB8),'исходный '!AB8,MIN(--'исходный '!AB8,7,IF(WEEKDAY(AB$9)=7,5,7)))),),IF(VLOOKUP($B11,приказы!$B$11:$C$50,2,0)=8,IFERROR(IF(OR(AND(WEEKDAY(AB$10,2)&gt;5,SUMPRODUCT(N(AB$10=Перенос_С))=0),SUMPRODUCT((AB$10=праздники)+(AB$10=Перенос_На))&gt;0),"В",IF(ISERR(--'исходный '!AB8),'исходный '!AB8,MIN(--'исходный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8</v>
      </c>
      <c r="AC11" s="135" t="str">
        <f>IF(VLOOKUP($B11,приказы!$B$11:$C$50,2,0)=7,IFERROR(IF(OR(WEEKDAY(AC$10)=1,SUMPRODUCT(N(AC$10=праздники))&gt;0),"В",IF(ISERR(--'исходный '!AC8),'исходный '!AC8,MIN(--'исходный '!AC8,7,IF(WEEKDAY(AC$9)=7,5,7)))),),IF(VLOOKUP($B11,приказы!$B$11:$C$50,2,0)=8,IFERROR(IF(OR(AND(WEEKDAY(AC$10,2)&gt;5,SUMPRODUCT(N(AC$10=Перенос_С))=0),SUMPRODUCT((AC$10=праздники)+(AC$10=Перенос_На))&gt;0),"В",IF(ISERR(--'исходный '!AC8),'исходный '!AC8,MIN(--'исходный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35">
        <f>IF(VLOOKUP($B11,приказы!$B$11:$C$50,2,0)=7,IFERROR(IF(OR(WEEKDAY(AD$10)=1,SUMPRODUCT(N(AD$10=праздники))&gt;0),"В",IF(ISERR(--'исходный '!AD8),'исходный '!AD8,MIN(--'исходный '!AD8,7,IF(WEEKDAY(AD$9)=7,5,7)))),),IF(VLOOKUP($B11,приказы!$B$11:$C$50,2,0)=8,IFERROR(IF(OR(AND(WEEKDAY(AD$10,2)&gt;5,SUMPRODUCT(N(AD$10=Перенос_С))=0),SUMPRODUCT((AD$10=праздники)+(AD$10=Перенос_На))&gt;0),"В",IF(ISERR(--'исходный '!AD8),'исходный '!AD8,MIN(--'исходный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8</v>
      </c>
      <c r="AE11" s="135">
        <f>IF(VLOOKUP($B11,приказы!$B$11:$C$50,2,0)=7,IFERROR(IF(OR(WEEKDAY(AE$10)=1,SUMPRODUCT(N(AE$10=праздники))&gt;0),"В",IF(ISERR(--'исходный '!AE8),'исходный '!AE8,MIN(--'исходный '!AE8,7,IF(WEEKDAY(AE$9)=7,5,7)))),),IF(VLOOKUP($B11,приказы!$B$11:$C$50,2,0)=8,IFERROR(IF(OR(AND(WEEKDAY(AE$10,2)&gt;5,SUMPRODUCT(N(AE$10=Перенос_С))=0),SUMPRODUCT((AE$10=праздники)+(AE$10=Перенос_На))&gt;0),"В",IF(ISERR(--'исходный '!AE8),'исходный '!AE8,MIN(--'исходный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8</v>
      </c>
      <c r="AF11" s="135">
        <f>IF(VLOOKUP($B11,приказы!$B$11:$C$50,2,0)=7,IFERROR(IF(OR(WEEKDAY(AF$10)=1,SUMPRODUCT(N(AF$10=праздники))&gt;0),"В",IF(ISERR(--'исходный '!AF8),'исходный '!AF8,MIN(--'исходный '!AF8,7,IF(WEEKDAY(AF$9)=7,5,7)))),),IF(VLOOKUP($B11,приказы!$B$11:$C$50,2,0)=8,IFERROR(IF(OR(AND(WEEKDAY(AF$10,2)&gt;5,SUMPRODUCT(N(AF$10=Перенос_С))=0),SUMPRODUCT((AF$10=праздники)+(AF$10=Перенос_На))&gt;0),"В",IF(ISERR(--'исходный '!AF8),'исходный '!AF8,MIN(--'исходный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8</v>
      </c>
      <c r="AG11" s="135" t="str">
        <f>IF(VLOOKUP($B11,приказы!$B$11:$C$50,2,0)=7,IFERROR(IF(OR(WEEKDAY(AG$10)=1,SUMPRODUCT(N(AG$10=праздники))&gt;0),"В",IF(ISERR(--'исходный '!AG8),'исходный '!AG8,MIN(--'исходный '!AG8,7,IF(WEEKDAY(AG$9)=7,5,7)))),),IF(VLOOKUP($B11,приказы!$B$11:$C$50,2,0)=8,IFERROR(IF(OR(AND(WEEKDAY(AG$10,2)&gt;5,SUMPRODUCT(N(AG$10=Перенос_С))=0),SUMPRODUCT((AG$10=праздники)+(AG$10=Перенос_На))&gt;0),"В",IF(ISERR(--'исходный '!AG8),'исходный '!AG8,MIN(--'исходный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35" t="str">
        <f>IF(VLOOKUP($B11,приказы!$B$11:$C$50,2,0)=7,IFERROR(IF(OR(WEEKDAY(AH$10)=1,SUMPRODUCT(N(AH$10=праздники))&gt;0),"В",IF(ISERR(--'исходный '!AH8),'исходный '!AH8,MIN(--'исходный '!AH8,7,IF(WEEKDAY(AH$9)=7,5,7)))),),IF(VLOOKUP($B11,приказы!$B$11:$C$50,2,0)=8,IFERROR(IF(OR(AND(WEEKDAY(AH$10,2)&gt;5,SUMPRODUCT(N(AH$10=Перенос_С))=0),SUMPRODUCT((AH$10=праздники)+(AH$10=Перенос_На))&gt;0),"В",IF(ISERR(--'исходный '!AH8),'исходный '!AH8,MIN(--'исходный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В</v>
      </c>
      <c r="AI11" s="94">
        <f>COUNTIF(D11:AH11,"&gt;0")</f>
        <v>21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10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168</v>
      </c>
      <c r="AS11" s="9"/>
      <c r="AT11" s="8">
        <f>'исходный '!AT8</f>
        <v>5</v>
      </c>
      <c r="AU11" s="8">
        <f>'исходный '!AU8</f>
        <v>12</v>
      </c>
    </row>
    <row r="12" spans="1:47" ht="12.75" x14ac:dyDescent="0.2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IF(VLOOKUP($B12,приказы!$B$11:$C$50,2,0)=7,IFERROR(IF(OR(WEEKDAY(D$10)=1,SUMPRODUCT(N(D$10=праздники))&gt;0),"В",IF(ISERR(--'исходный '!D9),'исходный '!D9,MIN(--'исходный '!D9,7,IF(WEEKDAY(D$9)=7,5,7)))),),IF(VLOOKUP($B12,приказы!$B$11:$C$50,2,0)=8,IFERROR(IF(OR(AND(WEEKDAY(D$10,2)&gt;5,SUMPRODUCT(N(D$10=Перенос_С))=0),SUMPRODUCT((D$10=праздники)+(D$10=Перенос_На))&gt;0),"В",IF(ISERR(--'исходный '!D9),'исходный '!D9,MIN(--'исходный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35">
        <f>IF(VLOOKUP($B12,приказы!$B$11:$C$50,2,0)=7,IFERROR(IF(OR(WEEKDAY(E$10)=1,SUMPRODUCT(N(E$10=праздники))&gt;0),"В",IF(ISERR(--'исходный '!E9),'исходный '!E9,MIN(--'исходный '!E9,7,IF(WEEKDAY(E$9)=7,5,7)))),),IF(VLOOKUP($B12,приказы!$B$11:$C$50,2,0)=8,IFERROR(IF(OR(AND(WEEKDAY(E$10,2)&gt;5,SUMPRODUCT(N(E$10=Перенос_С))=0),SUMPRODUCT((E$10=праздники)+(E$10=Перенос_На))&gt;0),"В",IF(ISERR(--'исходный '!E9),'исходный '!E9,MIN(--'исходный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35">
        <f>IF(VLOOKUP($B12,приказы!$B$11:$C$50,2,0)=7,IFERROR(IF(OR(WEEKDAY(F$10)=1,SUMPRODUCT(N(F$10=праздники))&gt;0),"В",IF(ISERR(--'исходный '!F9),'исходный '!F9,MIN(--'исходный '!F9,7,IF(WEEKDAY(F$9)=7,5,7)))),),IF(VLOOKUP($B12,приказы!$B$11:$C$50,2,0)=8,IFERROR(IF(OR(AND(WEEKDAY(F$10,2)&gt;5,SUMPRODUCT(N(F$10=Перенос_С))=0),SUMPRODUCT((F$10=праздники)+(F$10=Перенос_На))&gt;0),"В",IF(ISERR(--'исходный '!F9),'исходный '!F9,MIN(--'исходный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35">
        <f>IF(VLOOKUP($B12,приказы!$B$11:$C$50,2,0)=7,IFERROR(IF(OR(WEEKDAY(G$10)=1,SUMPRODUCT(N(G$10=праздники))&gt;0),"В",IF(ISERR(--'исходный '!G9),'исходный '!G9,MIN(--'исходный '!G9,7,IF(WEEKDAY(G$9)=7,5,7)))),),IF(VLOOKUP($B12,приказы!$B$11:$C$50,2,0)=8,IFERROR(IF(OR(AND(WEEKDAY(G$10,2)&gt;5,SUMPRODUCT(N(G$10=Перенос_С))=0),SUMPRODUCT((G$10=праздники)+(G$10=Перенос_На))&gt;0),"В",IF(ISERR(--'исходный '!G9),'исходный '!G9,MIN(--'исходный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35">
        <f>IF(VLOOKUP($B12,приказы!$B$11:$C$50,2,0)=7,IFERROR(IF(OR(WEEKDAY(H$10)=1,SUMPRODUCT(N(H$10=праздники))&gt;0),"В",IF(ISERR(--'исходный '!H9),'исходный '!H9,MIN(--'исходный '!H9,7,IF(WEEKDAY(H$9)=7,5,7)))),),IF(VLOOKUP($B12,приказы!$B$11:$C$50,2,0)=8,IFERROR(IF(OR(AND(WEEKDAY(H$10,2)&gt;5,SUMPRODUCT(N(H$10=Перенос_С))=0),SUMPRODUCT((H$10=праздники)+(H$10=Перенос_На))&gt;0),"В",IF(ISERR(--'исходный '!H9),'исходный '!H9,MIN(--'исходный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35">
        <f>IF(VLOOKUP($B12,приказы!$B$11:$C$50,2,0)=7,IFERROR(IF(OR(WEEKDAY(I$10)=1,SUMPRODUCT(N(I$10=праздники))&gt;0),"В",IF(ISERR(--'исходный '!I9),'исходный '!I9,MIN(--'исходный '!I9,7,IF(WEEKDAY(I$9)=7,5,7)))),),IF(VLOOKUP($B12,приказы!$B$11:$C$50,2,0)=8,IFERROR(IF(OR(AND(WEEKDAY(I$10,2)&gt;5,SUMPRODUCT(N(I$10=Перенос_С))=0),SUMPRODUCT((I$10=праздники)+(I$10=Перенос_На))&gt;0),"В",IF(ISERR(--'исходный '!I9),'исходный '!I9,MIN(--'исходный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35">
        <f>IF(VLOOKUP($B12,приказы!$B$11:$C$50,2,0)=7,IFERROR(IF(OR(WEEKDAY(J$10)=1,SUMPRODUCT(N(J$10=праздники))&gt;0),"В",IF(ISERR(--'исходный '!J9),'исходный '!J9,MIN(--'исходный '!J9,7,IF(WEEKDAY(J$9)=7,5,7)))),),IF(VLOOKUP($B12,приказы!$B$11:$C$50,2,0)=8,IFERROR(IF(OR(AND(WEEKDAY(J$10,2)&gt;5,SUMPRODUCT(N(J$10=Перенос_С))=0),SUMPRODUCT((J$10=праздники)+(J$10=Перенос_На))&gt;0),"В",IF(ISERR(--'исходный '!J9),'исходный '!J9,MIN(--'исходный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35">
        <f>IF(VLOOKUP($B12,приказы!$B$11:$C$50,2,0)=7,IFERROR(IF(OR(WEEKDAY(K$10)=1,SUMPRODUCT(N(K$10=праздники))&gt;0),"В",IF(ISERR(--'исходный '!K9),'исходный '!K9,MIN(--'исходный '!K9,7,IF(WEEKDAY(K$9)=7,5,7)))),),IF(VLOOKUP($B12,приказы!$B$11:$C$50,2,0)=8,IFERROR(IF(OR(AND(WEEKDAY(K$10,2)&gt;5,SUMPRODUCT(N(K$10=Перенос_С))=0),SUMPRODUCT((K$10=праздники)+(K$10=Перенос_На))&gt;0),"В",IF(ISERR(--'исходный '!K9),'исходный '!K9,MIN(--'исходный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35">
        <f>IF(VLOOKUP($B12,приказы!$B$11:$C$50,2,0)=7,IFERROR(IF(OR(WEEKDAY(L$10)=1,SUMPRODUCT(N(L$10=праздники))&gt;0),"В",IF(ISERR(--'исходный '!L9),'исходный '!L9,MIN(--'исходный '!L9,7,IF(WEEKDAY(L$9)=7,5,7)))),),IF(VLOOKUP($B12,приказы!$B$11:$C$50,2,0)=8,IFERROR(IF(OR(AND(WEEKDAY(L$10,2)&gt;5,SUMPRODUCT(N(L$10=Перенос_С))=0),SUMPRODUCT((L$10=праздники)+(L$10=Перенос_На))&gt;0),"В",IF(ISERR(--'исходный '!L9),'исходный '!L9,MIN(--'исходный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35">
        <f>IF(VLOOKUP($B12,приказы!$B$11:$C$50,2,0)=7,IFERROR(IF(OR(WEEKDAY(M$10)=1,SUMPRODUCT(N(M$10=праздники))&gt;0),"В",IF(ISERR(--'исходный '!M9),'исходный '!M9,MIN(--'исходный '!M9,7,IF(WEEKDAY(M$9)=7,5,7)))),),IF(VLOOKUP($B12,приказы!$B$11:$C$50,2,0)=8,IFERROR(IF(OR(AND(WEEKDAY(M$10,2)&gt;5,SUMPRODUCT(N(M$10=Перенос_С))=0),SUMPRODUCT((M$10=праздники)+(M$10=Перенос_На))&gt;0),"В",IF(ISERR(--'исходный '!M9),'исходный '!M9,MIN(--'исходный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35">
        <f>IF(VLOOKUP($B12,приказы!$B$11:$C$50,2,0)=7,IFERROR(IF(OR(WEEKDAY(N$10)=1,SUMPRODUCT(N(N$10=праздники))&gt;0),"В",IF(ISERR(--'исходный '!N9),'исходный '!N9,MIN(--'исходный '!N9,7,IF(WEEKDAY(N$9)=7,5,7)))),),IF(VLOOKUP($B12,приказы!$B$11:$C$50,2,0)=8,IFERROR(IF(OR(AND(WEEKDAY(N$10,2)&gt;5,SUMPRODUCT(N(N$10=Перенос_С))=0),SUMPRODUCT((N$10=праздники)+(N$10=Перенос_На))&gt;0),"В",IF(ISERR(--'исходный '!N9),'исходный '!N9,MIN(--'исходный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35">
        <f>IF(VLOOKUP($B12,приказы!$B$11:$C$50,2,0)=7,IFERROR(IF(OR(WEEKDAY(O$10)=1,SUMPRODUCT(N(O$10=праздники))&gt;0),"В",IF(ISERR(--'исходный '!O9),'исходный '!O9,MIN(--'исходный '!O9,7,IF(WEEKDAY(O$9)=7,5,7)))),),IF(VLOOKUP($B12,приказы!$B$11:$C$50,2,0)=8,IFERROR(IF(OR(AND(WEEKDAY(O$10,2)&gt;5,SUMPRODUCT(N(O$10=Перенос_С))=0),SUMPRODUCT((O$10=праздники)+(O$10=Перенос_На))&gt;0),"В",IF(ISERR(--'исходный '!O9),'исходный '!O9,MIN(--'исходный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35">
        <f>IF(VLOOKUP($B12,приказы!$B$11:$C$50,2,0)=7,IFERROR(IF(OR(WEEKDAY(P$10)=1,SUMPRODUCT(N(P$10=праздники))&gt;0),"В",IF(ISERR(--'исходный '!P9),'исходный '!P9,MIN(--'исходный '!P9,7,IF(WEEKDAY(P$9)=7,5,7)))),),IF(VLOOKUP($B12,приказы!$B$11:$C$50,2,0)=8,IFERROR(IF(OR(AND(WEEKDAY(P$10,2)&gt;5,SUMPRODUCT(N(P$10=Перенос_С))=0),SUMPRODUCT((P$10=праздники)+(P$10=Перенос_На))&gt;0),"В",IF(ISERR(--'исходный '!P9),'исходный '!P9,MIN(--'исходный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35">
        <f>IF(VLOOKUP($B12,приказы!$B$11:$C$50,2,0)=7,IFERROR(IF(OR(WEEKDAY(Q$10)=1,SUMPRODUCT(N(Q$10=праздники))&gt;0),"В",IF(ISERR(--'исходный '!Q9),'исходный '!Q9,MIN(--'исходный '!Q9,7,IF(WEEKDAY(Q$9)=7,5,7)))),),IF(VLOOKUP($B12,приказы!$B$11:$C$50,2,0)=8,IFERROR(IF(OR(AND(WEEKDAY(Q$10,2)&gt;5,SUMPRODUCT(N(Q$10=Перенос_С))=0),SUMPRODUCT((Q$10=праздники)+(Q$10=Перенос_На))&gt;0),"В",IF(ISERR(--'исходный '!Q9),'исходный '!Q9,MIN(--'исходный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35">
        <f>IF(VLOOKUP($B12,приказы!$B$11:$C$50,2,0)=7,IFERROR(IF(OR(WEEKDAY(R$10)=1,SUMPRODUCT(N(R$10=праздники))&gt;0),"В",IF(ISERR(--'исходный '!R9),'исходный '!R9,MIN(--'исходный '!R9,7,IF(WEEKDAY(R$9)=7,5,7)))),),IF(VLOOKUP($B12,приказы!$B$11:$C$50,2,0)=8,IFERROR(IF(OR(AND(WEEKDAY(R$10,2)&gt;5,SUMPRODUCT(N(R$10=Перенос_С))=0),SUMPRODUCT((R$10=праздники)+(R$10=Перенос_На))&gt;0),"В",IF(ISERR(--'исходный '!R9),'исходный '!R9,MIN(--'исходный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35">
        <f>IF(VLOOKUP($B12,приказы!$B$11:$C$50,2,0)=7,IFERROR(IF(OR(WEEKDAY(S$10)=1,SUMPRODUCT(N(S$10=праздники))&gt;0),"В",IF(ISERR(--'исходный '!S9),'исходный '!S9,MIN(--'исходный '!S9,7,IF(WEEKDAY(S$9)=7,5,7)))),),IF(VLOOKUP($B12,приказы!$B$11:$C$50,2,0)=8,IFERROR(IF(OR(AND(WEEKDAY(S$10,2)&gt;5,SUMPRODUCT(N(S$10=Перенос_С))=0),SUMPRODUCT((S$10=праздники)+(S$10=Перенос_На))&gt;0),"В",IF(ISERR(--'исходный '!S9),'исходный '!S9,MIN(--'исходный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35">
        <f>IF(VLOOKUP($B12,приказы!$B$11:$C$50,2,0)=7,IFERROR(IF(OR(WEEKDAY(T$10)=1,SUMPRODUCT(N(T$10=праздники))&gt;0),"В",IF(ISERR(--'исходный '!T9),'исходный '!T9,MIN(--'исходный '!T9,7,IF(WEEKDAY(T$9)=7,5,7)))),),IF(VLOOKUP($B12,приказы!$B$11:$C$50,2,0)=8,IFERROR(IF(OR(AND(WEEKDAY(T$10,2)&gt;5,SUMPRODUCT(N(T$10=Перенос_С))=0),SUMPRODUCT((T$10=праздники)+(T$10=Перенос_На))&gt;0),"В",IF(ISERR(--'исходный '!T9),'исходный '!T9,MIN(--'исходный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35">
        <f>IF(VLOOKUP($B12,приказы!$B$11:$C$50,2,0)=7,IFERROR(IF(OR(WEEKDAY(U$10)=1,SUMPRODUCT(N(U$10=праздники))&gt;0),"В",IF(ISERR(--'исходный '!U9),'исходный '!U9,MIN(--'исходный '!U9,7,IF(WEEKDAY(U$9)=7,5,7)))),),IF(VLOOKUP($B12,приказы!$B$11:$C$50,2,0)=8,IFERROR(IF(OR(AND(WEEKDAY(U$10,2)&gt;5,SUMPRODUCT(N(U$10=Перенос_С))=0),SUMPRODUCT((U$10=праздники)+(U$10=Перенос_На))&gt;0),"В",IF(ISERR(--'исходный '!U9),'исходный '!U9,MIN(--'исходный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35">
        <f>IF(VLOOKUP($B12,приказы!$B$11:$C$50,2,0)=7,IFERROR(IF(OR(WEEKDAY(V$10)=1,SUMPRODUCT(N(V$10=праздники))&gt;0),"В",IF(ISERR(--'исходный '!V9),'исходный '!V9,MIN(--'исходный '!V9,7,IF(WEEKDAY(V$9)=7,5,7)))),),IF(VLOOKUP($B12,приказы!$B$11:$C$50,2,0)=8,IFERROR(IF(OR(AND(WEEKDAY(V$10,2)&gt;5,SUMPRODUCT(N(V$10=Перенос_С))=0),SUMPRODUCT((V$10=праздники)+(V$10=Перенос_На))&gt;0),"В",IF(ISERR(--'исходный '!V9),'исходный '!V9,MIN(--'исходный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35">
        <f>IF(VLOOKUP($B12,приказы!$B$11:$C$50,2,0)=7,IFERROR(IF(OR(WEEKDAY(W$10)=1,SUMPRODUCT(N(W$10=праздники))&gt;0),"В",IF(ISERR(--'исходный '!W9),'исходный '!W9,MIN(--'исходный '!W9,7,IF(WEEKDAY(W$9)=7,5,7)))),),IF(VLOOKUP($B12,приказы!$B$11:$C$50,2,0)=8,IFERROR(IF(OR(AND(WEEKDAY(W$10,2)&gt;5,SUMPRODUCT(N(W$10=Перенос_С))=0),SUMPRODUCT((W$10=праздники)+(W$10=Перенос_На))&gt;0),"В",IF(ISERR(--'исходный '!W9),'исходный '!W9,MIN(--'исходный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35">
        <f>IF(VLOOKUP($B12,приказы!$B$11:$C$50,2,0)=7,IFERROR(IF(OR(WEEKDAY(X$10)=1,SUMPRODUCT(N(X$10=праздники))&gt;0),"В",IF(ISERR(--'исходный '!X9),'исходный '!X9,MIN(--'исходный '!X9,7,IF(WEEKDAY(X$9)=7,5,7)))),),IF(VLOOKUP($B12,приказы!$B$11:$C$50,2,0)=8,IFERROR(IF(OR(AND(WEEKDAY(X$10,2)&gt;5,SUMPRODUCT(N(X$10=Перенос_С))=0),SUMPRODUCT((X$10=праздники)+(X$10=Перенос_На))&gt;0),"В",IF(ISERR(--'исходный '!X9),'исходный '!X9,MIN(--'исходный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35">
        <f>IF(VLOOKUP($B12,приказы!$B$11:$C$50,2,0)=7,IFERROR(IF(OR(WEEKDAY(Y$10)=1,SUMPRODUCT(N(Y$10=праздники))&gt;0),"В",IF(ISERR(--'исходный '!Y9),'исходный '!Y9,MIN(--'исходный '!Y9,7,IF(WEEKDAY(Y$9)=7,5,7)))),),IF(VLOOKUP($B12,приказы!$B$11:$C$50,2,0)=8,IFERROR(IF(OR(AND(WEEKDAY(Y$10,2)&gt;5,SUMPRODUCT(N(Y$10=Перенос_С))=0),SUMPRODUCT((Y$10=праздники)+(Y$10=Перенос_На))&gt;0),"В",IF(ISERR(--'исходный '!Y9),'исходный '!Y9,MIN(--'исходный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35">
        <f>IF(VLOOKUP($B12,приказы!$B$11:$C$50,2,0)=7,IFERROR(IF(OR(WEEKDAY(Z$10)=1,SUMPRODUCT(N(Z$10=праздники))&gt;0),"В",IF(ISERR(--'исходный '!Z9),'исходный '!Z9,MIN(--'исходный '!Z9,7,IF(WEEKDAY(Z$9)=7,5,7)))),),IF(VLOOKUP($B12,приказы!$B$11:$C$50,2,0)=8,IFERROR(IF(OR(AND(WEEKDAY(Z$10,2)&gt;5,SUMPRODUCT(N(Z$10=Перенос_С))=0),SUMPRODUCT((Z$10=праздники)+(Z$10=Перенос_На))&gt;0),"В",IF(ISERR(--'исходный '!Z9),'исходный '!Z9,MIN(--'исходный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35">
        <f>IF(VLOOKUP($B12,приказы!$B$11:$C$50,2,0)=7,IFERROR(IF(OR(WEEKDAY(AA$10)=1,SUMPRODUCT(N(AA$10=праздники))&gt;0),"В",IF(ISERR(--'исходный '!AA9),'исходный '!AA9,MIN(--'исходный '!AA9,7,IF(WEEKDAY(AA$9)=7,5,7)))),),IF(VLOOKUP($B12,приказы!$B$11:$C$50,2,0)=8,IFERROR(IF(OR(AND(WEEKDAY(AA$10,2)&gt;5,SUMPRODUCT(N(AA$10=Перенос_С))=0),SUMPRODUCT((AA$10=праздники)+(AA$10=Перенос_На))&gt;0),"В",IF(ISERR(--'исходный '!AA9),'исходный '!AA9,MIN(--'исходный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35">
        <f>IF(VLOOKUP($B12,приказы!$B$11:$C$50,2,0)=7,IFERROR(IF(OR(WEEKDAY(AB$10)=1,SUMPRODUCT(N(AB$10=праздники))&gt;0),"В",IF(ISERR(--'исходный '!AB9),'исходный '!AB9,MIN(--'исходный '!AB9,7,IF(WEEKDAY(AB$9)=7,5,7)))),),IF(VLOOKUP($B12,приказы!$B$11:$C$50,2,0)=8,IFERROR(IF(OR(AND(WEEKDAY(AB$10,2)&gt;5,SUMPRODUCT(N(AB$10=Перенос_С))=0),SUMPRODUCT((AB$10=праздники)+(AB$10=Перенос_На))&gt;0),"В",IF(ISERR(--'исходный '!AB9),'исходный '!AB9,MIN(--'исходный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35">
        <f>IF(VLOOKUP($B12,приказы!$B$11:$C$50,2,0)=7,IFERROR(IF(OR(WEEKDAY(AC$10)=1,SUMPRODUCT(N(AC$10=праздники))&gt;0),"В",IF(ISERR(--'исходный '!AC9),'исходный '!AC9,MIN(--'исходный '!AC9,7,IF(WEEKDAY(AC$9)=7,5,7)))),),IF(VLOOKUP($B12,приказы!$B$11:$C$50,2,0)=8,IFERROR(IF(OR(AND(WEEKDAY(AC$10,2)&gt;5,SUMPRODUCT(N(AC$10=Перенос_С))=0),SUMPRODUCT((AC$10=праздники)+(AC$10=Перенос_На))&gt;0),"В",IF(ISERR(--'исходный '!AC9),'исходный '!AC9,MIN(--'исходный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35">
        <f>IF(VLOOKUP($B12,приказы!$B$11:$C$50,2,0)=7,IFERROR(IF(OR(WEEKDAY(AD$10)=1,SUMPRODUCT(N(AD$10=праздники))&gt;0),"В",IF(ISERR(--'исходный '!AD9),'исходный '!AD9,MIN(--'исходный '!AD9,7,IF(WEEKDAY(AD$9)=7,5,7)))),),IF(VLOOKUP($B12,приказы!$B$11:$C$50,2,0)=8,IFERROR(IF(OR(AND(WEEKDAY(AD$10,2)&gt;5,SUMPRODUCT(N(AD$10=Перенос_С))=0),SUMPRODUCT((AD$10=праздники)+(AD$10=Перенос_На))&gt;0),"В",IF(ISERR(--'исходный '!AD9),'исходный '!AD9,MIN(--'исходный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35">
        <f>IF(VLOOKUP($B12,приказы!$B$11:$C$50,2,0)=7,IFERROR(IF(OR(WEEKDAY(AE$10)=1,SUMPRODUCT(N(AE$10=праздники))&gt;0),"В",IF(ISERR(--'исходный '!AE9),'исходный '!AE9,MIN(--'исходный '!AE9,7,IF(WEEKDAY(AE$9)=7,5,7)))),),IF(VLOOKUP($B12,приказы!$B$11:$C$50,2,0)=8,IFERROR(IF(OR(AND(WEEKDAY(AE$10,2)&gt;5,SUMPRODUCT(N(AE$10=Перенос_С))=0),SUMPRODUCT((AE$10=праздники)+(AE$10=Перенос_На))&gt;0),"В",IF(ISERR(--'исходный '!AE9),'исходный '!AE9,MIN(--'исходный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35">
        <f>IF(VLOOKUP($B12,приказы!$B$11:$C$50,2,0)=7,IFERROR(IF(OR(WEEKDAY(AF$10)=1,SUMPRODUCT(N(AF$10=праздники))&gt;0),"В",IF(ISERR(--'исходный '!AF9),'исходный '!AF9,MIN(--'исходный '!AF9,7,IF(WEEKDAY(AF$9)=7,5,7)))),),IF(VLOOKUP($B12,приказы!$B$11:$C$50,2,0)=8,IFERROR(IF(OR(AND(WEEKDAY(AF$10,2)&gt;5,SUMPRODUCT(N(AF$10=Перенос_С))=0),SUMPRODUCT((AF$10=праздники)+(AF$10=Перенос_На))&gt;0),"В",IF(ISERR(--'исходный '!AF9),'исходный '!AF9,MIN(--'исходный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35">
        <f>IF(VLOOKUP($B12,приказы!$B$11:$C$50,2,0)=7,IFERROR(IF(OR(WEEKDAY(AG$10)=1,SUMPRODUCT(N(AG$10=праздники))&gt;0),"В",IF(ISERR(--'исходный '!AG9),'исходный '!AG9,MIN(--'исходный '!AG9,7,IF(WEEKDAY(AG$9)=7,5,7)))),),IF(VLOOKUP($B12,приказы!$B$11:$C$50,2,0)=8,IFERROR(IF(OR(AND(WEEKDAY(AG$10,2)&gt;5,SUMPRODUCT(N(AG$10=Перенос_С))=0),SUMPRODUCT((AG$10=праздники)+(AG$10=Перенос_На))&gt;0),"В",IF(ISERR(--'исходный '!AG9),'исходный '!AG9,MIN(--'исходный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35">
        <f>IF(VLOOKUP($B12,приказы!$B$11:$C$50,2,0)=7,IFERROR(IF(OR(WEEKDAY(AH$10)=1,SUMPRODUCT(N(AH$10=праздники))&gt;0),"В",IF(ISERR(--'исходный '!AH9),'исходный '!AH9,MIN(--'исходный '!AH9,7,IF(WEEKDAY(AH$9)=7,5,7)))),),IF(VLOOKUP($B12,приказы!$B$11:$C$50,2,0)=8,IFERROR(IF(OR(AND(WEEKDAY(AH$10,2)&gt;5,SUMPRODUCT(N(AH$10=Перенос_С))=0),SUMPRODUCT((AH$10=праздники)+(AH$10=Перенос_На))&gt;0),"В",IF(ISERR(--'исходный '!AH9),'исходный '!AH9,MIN(--'исходный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 x14ac:dyDescent="0.2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IF(VLOOKUP($B13,приказы!$B$11:$C$50,2,0)=7,IFERROR(IF(OR(WEEKDAY(D$10)=1,SUMPRODUCT(N(D$10=праздники))&gt;0),"В",IF(ISERR(--'исходный '!D10),'исходный '!D10,MIN(--'исходный '!D10,7,IF(WEEKDAY(D$9)=7,5,7)))),),IF(VLOOKUP($B13,приказы!$B$11:$C$50,2,0)=8,IFERROR(IF(OR(AND(WEEKDAY(D$10,2)&gt;5,SUMPRODUCT(N(D$10=Перенос_С))=0),SUMPRODUCT((D$10=праздники)+(D$10=Перенос_На))&gt;0),"В",IF(ISERR(--'исходный '!D10),'исходный '!D10,MIN(--'исходный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0</v>
      </c>
      <c r="E13" s="135">
        <f>IF(VLOOKUP($B13,приказы!$B$11:$C$50,2,0)=7,IFERROR(IF(OR(WEEKDAY(E$10)=1,SUMPRODUCT(N(E$10=праздники))&gt;0),"В",IF(ISERR(--'исходный '!E10),'исходный '!E10,MIN(--'исходный '!E10,7,IF(WEEKDAY(E$9)=7,5,7)))),),IF(VLOOKUP($B13,приказы!$B$11:$C$50,2,0)=8,IFERROR(IF(OR(AND(WEEKDAY(E$10,2)&gt;5,SUMPRODUCT(N(E$10=Перенос_С))=0),SUMPRODUCT((E$10=праздники)+(E$10=Перенос_На))&gt;0),"В",IF(ISERR(--'исходный '!E10),'исходный '!E10,MIN(--'исходный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20.23</v>
      </c>
      <c r="F13" s="135">
        <f>IF(VLOOKUP($B13,приказы!$B$11:$C$50,2,0)=7,IFERROR(IF(OR(WEEKDAY(F$10)=1,SUMPRODUCT(N(F$10=праздники))&gt;0),"В",IF(ISERR(--'исходный '!F10),'исходный '!F10,MIN(--'исходный '!F10,7,IF(WEEKDAY(F$9)=7,5,7)))),),IF(VLOOKUP($B13,приказы!$B$11:$C$50,2,0)=8,IFERROR(IF(OR(AND(WEEKDAY(F$10,2)&gt;5,SUMPRODUCT(N(F$10=Перенос_С))=0),SUMPRODUCT((F$10=праздники)+(F$10=Перенос_На))&gt;0),"В",IF(ISERR(--'исходный '!F10),'исходный '!F10,MIN(--'исходный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11.43</v>
      </c>
      <c r="G13" s="135">
        <f>IF(VLOOKUP($B13,приказы!$B$11:$C$50,2,0)=7,IFERROR(IF(OR(WEEKDAY(G$10)=1,SUMPRODUCT(N(G$10=праздники))&gt;0),"В",IF(ISERR(--'исходный '!G10),'исходный '!G10,MIN(--'исходный '!G10,7,IF(WEEKDAY(G$9)=7,5,7)))),),IF(VLOOKUP($B13,приказы!$B$11:$C$50,2,0)=8,IFERROR(IF(OR(AND(WEEKDAY(G$10,2)&gt;5,SUMPRODUCT(N(G$10=Перенос_С))=0),SUMPRODUCT((G$10=праздники)+(G$10=Перенос_На))&gt;0),"В",IF(ISERR(--'исходный '!G10),'исходный '!G10,MIN(--'исходный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0</v>
      </c>
      <c r="H13" s="135">
        <f>IF(VLOOKUP($B13,приказы!$B$11:$C$50,2,0)=7,IFERROR(IF(OR(WEEKDAY(H$10)=1,SUMPRODUCT(N(H$10=праздники))&gt;0),"В",IF(ISERR(--'исходный '!H10),'исходный '!H10,MIN(--'исходный '!H10,7,IF(WEEKDAY(H$9)=7,5,7)))),),IF(VLOOKUP($B13,приказы!$B$11:$C$50,2,0)=8,IFERROR(IF(OR(AND(WEEKDAY(H$10,2)&gt;5,SUMPRODUCT(N(H$10=Перенос_С))=0),SUMPRODUCT((H$10=праздники)+(H$10=Перенос_На))&gt;0),"В",IF(ISERR(--'исходный '!H10),'исходный '!H10,MIN(--'исходный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35">
        <f>IF(VLOOKUP($B13,приказы!$B$11:$C$50,2,0)=7,IFERROR(IF(OR(WEEKDAY(I$10)=1,SUMPRODUCT(N(I$10=праздники))&gt;0),"В",IF(ISERR(--'исходный '!I10),'исходный '!I10,MIN(--'исходный '!I10,7,IF(WEEKDAY(I$9)=7,5,7)))),),IF(VLOOKUP($B13,приказы!$B$11:$C$50,2,0)=8,IFERROR(IF(OR(AND(WEEKDAY(I$10,2)&gt;5,SUMPRODUCT(N(I$10=Перенос_С))=0),SUMPRODUCT((I$10=праздники)+(I$10=Перенос_На))&gt;0),"В",IF(ISERR(--'исходный '!I10),'исходный '!I10,MIN(--'исходный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35">
        <f>IF(VLOOKUP($B13,приказы!$B$11:$C$50,2,0)=7,IFERROR(IF(OR(WEEKDAY(J$10)=1,SUMPRODUCT(N(J$10=праздники))&gt;0),"В",IF(ISERR(--'исходный '!J10),'исходный '!J10,MIN(--'исходный '!J10,7,IF(WEEKDAY(J$9)=7,5,7)))),),IF(VLOOKUP($B13,приказы!$B$11:$C$50,2,0)=8,IFERROR(IF(OR(AND(WEEKDAY(J$10,2)&gt;5,SUMPRODUCT(N(J$10=Перенос_С))=0),SUMPRODUCT((J$10=праздники)+(J$10=Перенос_На))&gt;0),"В",IF(ISERR(--'исходный '!J10),'исходный '!J10,MIN(--'исходный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20.23</v>
      </c>
      <c r="K13" s="135">
        <f>IF(VLOOKUP($B13,приказы!$B$11:$C$50,2,0)=7,IFERROR(IF(OR(WEEKDAY(K$10)=1,SUMPRODUCT(N(K$10=праздники))&gt;0),"В",IF(ISERR(--'исходный '!K10),'исходный '!K10,MIN(--'исходный '!K10,7,IF(WEEKDAY(K$9)=7,5,7)))),),IF(VLOOKUP($B13,приказы!$B$11:$C$50,2,0)=8,IFERROR(IF(OR(AND(WEEKDAY(K$10,2)&gt;5,SUMPRODUCT(N(K$10=Перенос_С))=0),SUMPRODUCT((K$10=праздники)+(K$10=Перенос_На))&gt;0),"В",IF(ISERR(--'исходный '!K10),'исходный '!K10,MIN(--'исходный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35">
        <f>IF(VLOOKUP($B13,приказы!$B$11:$C$50,2,0)=7,IFERROR(IF(OR(WEEKDAY(L$10)=1,SUMPRODUCT(N(L$10=праздники))&gt;0),"В",IF(ISERR(--'исходный '!L10),'исходный '!L10,MIN(--'исходный '!L10,7,IF(WEEKDAY(L$9)=7,5,7)))),),IF(VLOOKUP($B13,приказы!$B$11:$C$50,2,0)=8,IFERROR(IF(OR(AND(WEEKDAY(L$10,2)&gt;5,SUMPRODUCT(N(L$10=Перенос_С))=0),SUMPRODUCT((L$10=праздники)+(L$10=Перенос_На))&gt;0),"В",IF(ISERR(--'исходный '!L10),'исходный '!L10,MIN(--'исходный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M13" s="135">
        <f>IF(VLOOKUP($B13,приказы!$B$11:$C$50,2,0)=7,IFERROR(IF(OR(WEEKDAY(M$10)=1,SUMPRODUCT(N(M$10=праздники))&gt;0),"В",IF(ISERR(--'исходный '!M10),'исходный '!M10,MIN(--'исходный '!M10,7,IF(WEEKDAY(M$9)=7,5,7)))),),IF(VLOOKUP($B13,приказы!$B$11:$C$50,2,0)=8,IFERROR(IF(OR(AND(WEEKDAY(M$10,2)&gt;5,SUMPRODUCT(N(M$10=Перенос_С))=0),SUMPRODUCT((M$10=праздники)+(M$10=Перенос_На))&gt;0),"В",IF(ISERR(--'исходный '!M10),'исходный '!M10,MIN(--'исходный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35">
        <f>IF(VLOOKUP($B13,приказы!$B$11:$C$50,2,0)=7,IFERROR(IF(OR(WEEKDAY(N$10)=1,SUMPRODUCT(N(N$10=праздники))&gt;0),"В",IF(ISERR(--'исходный '!N10),'исходный '!N10,MIN(--'исходный '!N10,7,IF(WEEKDAY(N$9)=7,5,7)))),),IF(VLOOKUP($B13,приказы!$B$11:$C$50,2,0)=8,IFERROR(IF(OR(AND(WEEKDAY(N$10,2)&gt;5,SUMPRODUCT(N(N$10=Перенос_С))=0),SUMPRODUCT((N$10=праздники)+(N$10=Перенос_На))&gt;0),"В",IF(ISERR(--'исходный '!N10),'исходный '!N10,MIN(--'исходный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35">
        <f>IF(VLOOKUP($B13,приказы!$B$11:$C$50,2,0)=7,IFERROR(IF(OR(WEEKDAY(O$10)=1,SUMPRODUCT(N(O$10=праздники))&gt;0),"В",IF(ISERR(--'исходный '!O10),'исходный '!O10,MIN(--'исходный '!O10,7,IF(WEEKDAY(O$9)=7,5,7)))),),IF(VLOOKUP($B13,приказы!$B$11:$C$50,2,0)=8,IFERROR(IF(OR(AND(WEEKDAY(O$10,2)&gt;5,SUMPRODUCT(N(O$10=Перенос_С))=0),SUMPRODUCT((O$10=праздники)+(O$10=Перенос_На))&gt;0),"В",IF(ISERR(--'исходный '!O10),'исходный '!O10,MIN(--'исходный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35">
        <f>IF(VLOOKUP($B13,приказы!$B$11:$C$50,2,0)=7,IFERROR(IF(OR(WEEKDAY(P$10)=1,SUMPRODUCT(N(P$10=праздники))&gt;0),"В",IF(ISERR(--'исходный '!P10),'исходный '!P10,MIN(--'исходный '!P10,7,IF(WEEKDAY(P$9)=7,5,7)))),),IF(VLOOKUP($B13,приказы!$B$11:$C$50,2,0)=8,IFERROR(IF(OR(AND(WEEKDAY(P$10,2)&gt;5,SUMPRODUCT(N(P$10=Перенос_С))=0),SUMPRODUCT((P$10=праздники)+(P$10=Перенос_На))&gt;0),"В",IF(ISERR(--'исходный '!P10),'исходный '!P10,MIN(--'исходный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20.23</v>
      </c>
      <c r="Q13" s="135">
        <f>IF(VLOOKUP($B13,приказы!$B$11:$C$50,2,0)=7,IFERROR(IF(OR(WEEKDAY(Q$10)=1,SUMPRODUCT(N(Q$10=праздники))&gt;0),"В",IF(ISERR(--'исходный '!Q10),'исходный '!Q10,MIN(--'исходный '!Q10,7,IF(WEEKDAY(Q$9)=7,5,7)))),),IF(VLOOKUP($B13,приказы!$B$11:$C$50,2,0)=8,IFERROR(IF(OR(AND(WEEKDAY(Q$10,2)&gt;5,SUMPRODUCT(N(Q$10=Перенос_С))=0),SUMPRODUCT((Q$10=праздники)+(Q$10=Перенос_На))&gt;0),"В",IF(ISERR(--'исходный '!Q10),'исходный '!Q10,MIN(--'исходный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35">
        <f>IF(VLOOKUP($B13,приказы!$B$11:$C$50,2,0)=7,IFERROR(IF(OR(WEEKDAY(R$10)=1,SUMPRODUCT(N(R$10=праздники))&gt;0),"В",IF(ISERR(--'исходный '!R10),'исходный '!R10,MIN(--'исходный '!R10,7,IF(WEEKDAY(R$9)=7,5,7)))),),IF(VLOOKUP($B13,приказы!$B$11:$C$50,2,0)=8,IFERROR(IF(OR(AND(WEEKDAY(R$10,2)&gt;5,SUMPRODUCT(N(R$10=Перенос_С))=0),SUMPRODUCT((R$10=праздники)+(R$10=Перенос_На))&gt;0),"В",IF(ISERR(--'исходный '!R10),'исходный '!R10,MIN(--'исходный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14.07</v>
      </c>
      <c r="S13" s="135">
        <f>IF(VLOOKUP($B13,приказы!$B$11:$C$50,2,0)=7,IFERROR(IF(OR(WEEKDAY(S$10)=1,SUMPRODUCT(N(S$10=праздники))&gt;0),"В",IF(ISERR(--'исходный '!S10),'исходный '!S10,MIN(--'исходный '!S10,7,IF(WEEKDAY(S$9)=7,5,7)))),),IF(VLOOKUP($B13,приказы!$B$11:$C$50,2,0)=8,IFERROR(IF(OR(AND(WEEKDAY(S$10,2)&gt;5,SUMPRODUCT(N(S$10=Перенос_С))=0),SUMPRODUCT((S$10=праздники)+(S$10=Перенос_На))&gt;0),"В",IF(ISERR(--'исходный '!S10),'исходный '!S10,MIN(--'исходный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35">
        <f>IF(VLOOKUP($B13,приказы!$B$11:$C$50,2,0)=7,IFERROR(IF(OR(WEEKDAY(T$10)=1,SUMPRODUCT(N(T$10=праздники))&gt;0),"В",IF(ISERR(--'исходный '!T10),'исходный '!T10,MIN(--'исходный '!T10,7,IF(WEEKDAY(T$9)=7,5,7)))),),IF(VLOOKUP($B13,приказы!$B$11:$C$50,2,0)=8,IFERROR(IF(OR(AND(WEEKDAY(T$10,2)&gt;5,SUMPRODUCT(N(T$10=Перенос_С))=0),SUMPRODUCT((T$10=праздники)+(T$10=Перенос_На))&gt;0),"В",IF(ISERR(--'исходный '!T10),'исходный '!T10,MIN(--'исходный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35">
        <f>IF(VLOOKUP($B13,приказы!$B$11:$C$50,2,0)=7,IFERROR(IF(OR(WEEKDAY(U$10)=1,SUMPRODUCT(N(U$10=праздники))&gt;0),"В",IF(ISERR(--'исходный '!U10),'исходный '!U10,MIN(--'исходный '!U10,7,IF(WEEKDAY(U$9)=7,5,7)))),),IF(VLOOKUP($B13,приказы!$B$11:$C$50,2,0)=8,IFERROR(IF(OR(AND(WEEKDAY(U$10,2)&gt;5,SUMPRODUCT(N(U$10=Перенос_С))=0),SUMPRODUCT((U$10=праздники)+(U$10=Перенос_На))&gt;0),"В",IF(ISERR(--'исходный '!U10),'исходный '!U10,MIN(--'исходный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11.43</v>
      </c>
      <c r="V13" s="135">
        <f>IF(VLOOKUP($B13,приказы!$B$11:$C$50,2,0)=7,IFERROR(IF(OR(WEEKDAY(V$10)=1,SUMPRODUCT(N(V$10=праздники))&gt;0),"В",IF(ISERR(--'исходный '!V10),'исходный '!V10,MIN(--'исходный '!V10,7,IF(WEEKDAY(V$9)=7,5,7)))),),IF(VLOOKUP($B13,приказы!$B$11:$C$50,2,0)=8,IFERROR(IF(OR(AND(WEEKDAY(V$10,2)&gt;5,SUMPRODUCT(N(V$10=Перенос_С))=0),SUMPRODUCT((V$10=праздники)+(V$10=Перенос_На))&gt;0),"В",IF(ISERR(--'исходный '!V10),'исходный '!V10,MIN(--'исходный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35">
        <f>IF(VLOOKUP($B13,приказы!$B$11:$C$50,2,0)=7,IFERROR(IF(OR(WEEKDAY(W$10)=1,SUMPRODUCT(N(W$10=праздники))&gt;0),"В",IF(ISERR(--'исходный '!W10),'исходный '!W10,MIN(--'исходный '!W10,7,IF(WEEKDAY(W$9)=7,5,7)))),),IF(VLOOKUP($B13,приказы!$B$11:$C$50,2,0)=8,IFERROR(IF(OR(AND(WEEKDAY(W$10,2)&gt;5,SUMPRODUCT(N(W$10=Перенос_С))=0),SUMPRODUCT((W$10=праздники)+(W$10=Перенос_На))&gt;0),"В",IF(ISERR(--'исходный '!W10),'исходный '!W10,MIN(--'исходный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35">
        <f>IF(VLOOKUP($B13,приказы!$B$11:$C$50,2,0)=7,IFERROR(IF(OR(WEEKDAY(X$10)=1,SUMPRODUCT(N(X$10=праздники))&gt;0),"В",IF(ISERR(--'исходный '!X10),'исходный '!X10,MIN(--'исходный '!X10,7,IF(WEEKDAY(X$9)=7,5,7)))),),IF(VLOOKUP($B13,приказы!$B$11:$C$50,2,0)=8,IFERROR(IF(OR(AND(WEEKDAY(X$10,2)&gt;5,SUMPRODUCT(N(X$10=Перенос_С))=0),SUMPRODUCT((X$10=праздники)+(X$10=Перенос_На))&gt;0),"В",IF(ISERR(--'исходный '!X10),'исходный '!X10,MIN(--'исходный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Y13" s="135">
        <f>IF(VLOOKUP($B13,приказы!$B$11:$C$50,2,0)=7,IFERROR(IF(OR(WEEKDAY(Y$10)=1,SUMPRODUCT(N(Y$10=праздники))&gt;0),"В",IF(ISERR(--'исходный '!Y10),'исходный '!Y10,MIN(--'исходный '!Y10,7,IF(WEEKDAY(Y$9)=7,5,7)))),),IF(VLOOKUP($B13,приказы!$B$11:$C$50,2,0)=8,IFERROR(IF(OR(AND(WEEKDAY(Y$10,2)&gt;5,SUMPRODUCT(N(Y$10=Перенос_С))=0),SUMPRODUCT((Y$10=праздники)+(Y$10=Перенос_На))&gt;0),"В",IF(ISERR(--'исходный '!Y10),'исходный '!Y10,MIN(--'исходный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35">
        <f>IF(VLOOKUP($B13,приказы!$B$11:$C$50,2,0)=7,IFERROR(IF(OR(WEEKDAY(Z$10)=1,SUMPRODUCT(N(Z$10=праздники))&gt;0),"В",IF(ISERR(--'исходный '!Z10),'исходный '!Z10,MIN(--'исходный '!Z10,7,IF(WEEKDAY(Z$9)=7,5,7)))),),IF(VLOOKUP($B13,приказы!$B$11:$C$50,2,0)=8,IFERROR(IF(OR(AND(WEEKDAY(Z$10,2)&gt;5,SUMPRODUCT(N(Z$10=Перенос_С))=0),SUMPRODUCT((Z$10=праздники)+(Z$10=Перенос_На))&gt;0),"В",IF(ISERR(--'исходный '!Z10),'исходный '!Z10,MIN(--'исходный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35">
        <f>IF(VLOOKUP($B13,приказы!$B$11:$C$50,2,0)=7,IFERROR(IF(OR(WEEKDAY(AA$10)=1,SUMPRODUCT(N(AA$10=праздники))&gt;0),"В",IF(ISERR(--'исходный '!AA10),'исходный '!AA10,MIN(--'исходный '!AA10,7,IF(WEEKDAY(AA$9)=7,5,7)))),),IF(VLOOKUP($B13,приказы!$B$11:$C$50,2,0)=8,IFERROR(IF(OR(AND(WEEKDAY(AA$10,2)&gt;5,SUMPRODUCT(N(AA$10=Перенос_С))=0),SUMPRODUCT((AA$10=праздники)+(AA$10=Перенос_На))&gt;0),"В",IF(ISERR(--'исходный '!AA10),'исходный '!AA10,MIN(--'исходный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35">
        <f>IF(VLOOKUP($B13,приказы!$B$11:$C$50,2,0)=7,IFERROR(IF(OR(WEEKDAY(AB$10)=1,SUMPRODUCT(N(AB$10=праздники))&gt;0),"В",IF(ISERR(--'исходный '!AB10),'исходный '!AB10,MIN(--'исходный '!AB10,7,IF(WEEKDAY(AB$9)=7,5,7)))),),IF(VLOOKUP($B13,приказы!$B$11:$C$50,2,0)=8,IFERROR(IF(OR(AND(WEEKDAY(AB$10,2)&gt;5,SUMPRODUCT(N(AB$10=Перенос_С))=0),SUMPRODUCT((AB$10=праздники)+(AB$10=Перенос_На))&gt;0),"В",IF(ISERR(--'исходный '!AB10),'исходный '!AB10,MIN(--'исходный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20.23</v>
      </c>
      <c r="AC13" s="135">
        <f>IF(VLOOKUP($B13,приказы!$B$11:$C$50,2,0)=7,IFERROR(IF(OR(WEEKDAY(AC$10)=1,SUMPRODUCT(N(AC$10=праздники))&gt;0),"В",IF(ISERR(--'исходный '!AC10),'исходный '!AC10,MIN(--'исходный '!AC10,7,IF(WEEKDAY(AC$9)=7,5,7)))),),IF(VLOOKUP($B13,приказы!$B$11:$C$50,2,0)=8,IFERROR(IF(OR(AND(WEEKDAY(AC$10,2)&gt;5,SUMPRODUCT(N(AC$10=Перенос_С))=0),SUMPRODUCT((AC$10=праздники)+(AC$10=Перенос_На))&gt;0),"В",IF(ISERR(--'исходный '!AC10),'исходный '!AC10,MIN(--'исходный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35">
        <f>IF(VLOOKUP($B13,приказы!$B$11:$C$50,2,0)=7,IFERROR(IF(OR(WEEKDAY(AD$10)=1,SUMPRODUCT(N(AD$10=праздники))&gt;0),"В",IF(ISERR(--'исходный '!AD10),'исходный '!AD10,MIN(--'исходный '!AD10,7,IF(WEEKDAY(AD$9)=7,5,7)))),),IF(VLOOKUP($B13,приказы!$B$11:$C$50,2,0)=8,IFERROR(IF(OR(AND(WEEKDAY(AD$10,2)&gt;5,SUMPRODUCT(N(AD$10=Перенос_С))=0),SUMPRODUCT((AD$10=праздники)+(AD$10=Перенос_На))&gt;0),"В",IF(ISERR(--'исходный '!AD10),'исходный '!AD10,MIN(--'исходный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35">
        <f>IF(VLOOKUP($B13,приказы!$B$11:$C$50,2,0)=7,IFERROR(IF(OR(WEEKDAY(AE$10)=1,SUMPRODUCT(N(AE$10=праздники))&gt;0),"В",IF(ISERR(--'исходный '!AE10),'исходный '!AE10,MIN(--'исходный '!AE10,7,IF(WEEKDAY(AE$9)=7,5,7)))),),IF(VLOOKUP($B13,приказы!$B$11:$C$50,2,0)=8,IFERROR(IF(OR(AND(WEEKDAY(AE$10,2)&gt;5,SUMPRODUCT(N(AE$10=Перенос_С))=0),SUMPRODUCT((AE$10=праздники)+(AE$10=Перенос_На))&gt;0),"В",IF(ISERR(--'исходный '!AE10),'исходный '!AE10,MIN(--'исходный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35">
        <f>IF(VLOOKUP($B13,приказы!$B$11:$C$50,2,0)=7,IFERROR(IF(OR(WEEKDAY(AF$10)=1,SUMPRODUCT(N(AF$10=праздники))&gt;0),"В",IF(ISERR(--'исходный '!AF10),'исходный '!AF10,MIN(--'исходный '!AF10,7,IF(WEEKDAY(AF$9)=7,5,7)))),),IF(VLOOKUP($B13,приказы!$B$11:$C$50,2,0)=8,IFERROR(IF(OR(AND(WEEKDAY(AF$10,2)&gt;5,SUMPRODUCT(N(AF$10=Перенос_С))=0),SUMPRODUCT((AF$10=праздники)+(AF$10=Перенос_На))&gt;0),"В",IF(ISERR(--'исходный '!AF10),'исходный '!AF10,MIN(--'исходный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12.31</v>
      </c>
      <c r="AG13" s="135">
        <f>IF(VLOOKUP($B13,приказы!$B$11:$C$50,2,0)=7,IFERROR(IF(OR(WEEKDAY(AG$10)=1,SUMPRODUCT(N(AG$10=праздники))&gt;0),"В",IF(ISERR(--'исходный '!AG10),'исходный '!AG10,MIN(--'исходный '!AG10,7,IF(WEEKDAY(AG$9)=7,5,7)))),),IF(VLOOKUP($B13,приказы!$B$11:$C$50,2,0)=8,IFERROR(IF(OR(AND(WEEKDAY(AG$10,2)&gt;5,SUMPRODUCT(N(AG$10=Перенос_С))=0),SUMPRODUCT((AG$10=праздники)+(AG$10=Перенос_На))&gt;0),"В",IF(ISERR(--'исходный '!AG10),'исходный '!AG10,MIN(--'исходный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20.23</v>
      </c>
      <c r="AH13" s="135">
        <f>IF(VLOOKUP($B13,приказы!$B$11:$C$50,2,0)=7,IFERROR(IF(OR(WEEKDAY(AH$10)=1,SUMPRODUCT(N(AH$10=праздники))&gt;0),"В",IF(ISERR(--'исходный '!AH10),'исходный '!AH10,MIN(--'исходный '!AH10,7,IF(WEEKDAY(AH$9)=7,5,7)))),),IF(VLOOKUP($B13,приказы!$B$11:$C$50,2,0)=8,IFERROR(IF(OR(AND(WEEKDAY(AH$10,2)&gt;5,SUMPRODUCT(N(AH$10=Перенос_С))=0),SUMPRODUCT((AH$10=праздники)+(AH$10=Перенос_На))&gt;0),"В",IF(ISERR(--'исходный '!AH10),'исходный '!AH10,MIN(--'исходный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22">
        <f>IF(VLOOKUP($B13,приказы!$B$11:$C$50,2,0)=7,SUM(D13:AH13,(AJ13*7)),IF(VLOOKUP($B13,приказы!$B$11:$C$50,2,0)=8,SUM(D13:AH13,(AJ13*8)),IF(VLOOKUP($B13,приказы!$B$11:$C$50,2,0)="сменный",SUM(D13:AH13,(AJ13*7)),2)))</f>
        <v>167.99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 x14ac:dyDescent="0.2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IF(VLOOKUP($B14,приказы!$B$11:$C$50,2,0)=7,IFERROR(IF(OR(WEEKDAY(D$10)=1,SUMPRODUCT(N(D$10=праздники))&gt;0),"В",IF(ISERR(--'исходный '!D11),'исходный '!D11,MIN(--'исходный '!D11,7,IF(WEEKDAY(D$9)=7,5,7)))),),IF(VLOOKUP($B14,приказы!$B$11:$C$50,2,0)=8,IFERROR(IF(OR(AND(WEEKDAY(D$10,2)&gt;5,SUMPRODUCT(N(D$10=Перенос_С))=0),SUMPRODUCT((D$10=праздники)+(D$10=Перенос_На))&gt;0),"В",IF(ISERR(--'исходный '!D11),'исходный '!D11,MIN(--'исходный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35">
        <f>IF(VLOOKUP($B14,приказы!$B$11:$C$50,2,0)=7,IFERROR(IF(OR(WEEKDAY(E$10)=1,SUMPRODUCT(N(E$10=праздники))&gt;0),"В",IF(ISERR(--'исходный '!E11),'исходный '!E11,MIN(--'исходный '!E11,7,IF(WEEKDAY(E$9)=7,5,7)))),),IF(VLOOKUP($B14,приказы!$B$11:$C$50,2,0)=8,IFERROR(IF(OR(AND(WEEKDAY(E$10,2)&gt;5,SUMPRODUCT(N(E$10=Перенос_С))=0),SUMPRODUCT((E$10=праздники)+(E$10=Перенос_На))&gt;0),"В",IF(ISERR(--'исходный '!E11),'исходный '!E11,MIN(--'исходный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35">
        <f>IF(VLOOKUP($B14,приказы!$B$11:$C$50,2,0)=7,IFERROR(IF(OR(WEEKDAY(F$10)=1,SUMPRODUCT(N(F$10=праздники))&gt;0),"В",IF(ISERR(--'исходный '!F11),'исходный '!F11,MIN(--'исходный '!F11,7,IF(WEEKDAY(F$9)=7,5,7)))),),IF(VLOOKUP($B14,приказы!$B$11:$C$50,2,0)=8,IFERROR(IF(OR(AND(WEEKDAY(F$10,2)&gt;5,SUMPRODUCT(N(F$10=Перенос_С))=0),SUMPRODUCT((F$10=праздники)+(F$10=Перенос_На))&gt;0),"В",IF(ISERR(--'исходный '!F11),'исходный '!F11,MIN(--'исходный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35">
        <f>IF(VLOOKUP($B14,приказы!$B$11:$C$50,2,0)=7,IFERROR(IF(OR(WEEKDAY(G$10)=1,SUMPRODUCT(N(G$10=праздники))&gt;0),"В",IF(ISERR(--'исходный '!G11),'исходный '!G11,MIN(--'исходный '!G11,7,IF(WEEKDAY(G$9)=7,5,7)))),),IF(VLOOKUP($B14,приказы!$B$11:$C$50,2,0)=8,IFERROR(IF(OR(AND(WEEKDAY(G$10,2)&gt;5,SUMPRODUCT(N(G$10=Перенос_С))=0),SUMPRODUCT((G$10=праздники)+(G$10=Перенос_На))&gt;0),"В",IF(ISERR(--'исходный '!G11),'исходный '!G11,MIN(--'исходный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35">
        <f>IF(VLOOKUP($B14,приказы!$B$11:$C$50,2,0)=7,IFERROR(IF(OR(WEEKDAY(H$10)=1,SUMPRODUCT(N(H$10=праздники))&gt;0),"В",IF(ISERR(--'исходный '!H11),'исходный '!H11,MIN(--'исходный '!H11,7,IF(WEEKDAY(H$9)=7,5,7)))),),IF(VLOOKUP($B14,приказы!$B$11:$C$50,2,0)=8,IFERROR(IF(OR(AND(WEEKDAY(H$10,2)&gt;5,SUMPRODUCT(N(H$10=Перенос_С))=0),SUMPRODUCT((H$10=праздники)+(H$10=Перенос_На))&gt;0),"В",IF(ISERR(--'исходный '!H11),'исходный '!H11,MIN(--'исходный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35">
        <f>IF(VLOOKUP($B14,приказы!$B$11:$C$50,2,0)=7,IFERROR(IF(OR(WEEKDAY(I$10)=1,SUMPRODUCT(N(I$10=праздники))&gt;0),"В",IF(ISERR(--'исходный '!I11),'исходный '!I11,MIN(--'исходный '!I11,7,IF(WEEKDAY(I$9)=7,5,7)))),),IF(VLOOKUP($B14,приказы!$B$11:$C$50,2,0)=8,IFERROR(IF(OR(AND(WEEKDAY(I$10,2)&gt;5,SUMPRODUCT(N(I$10=Перенос_С))=0),SUMPRODUCT((I$10=праздники)+(I$10=Перенос_На))&gt;0),"В",IF(ISERR(--'исходный '!I11),'исходный '!I11,MIN(--'исходный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35">
        <f>IF(VLOOKUP($B14,приказы!$B$11:$C$50,2,0)=7,IFERROR(IF(OR(WEEKDAY(J$10)=1,SUMPRODUCT(N(J$10=праздники))&gt;0),"В",IF(ISERR(--'исходный '!J11),'исходный '!J11,MIN(--'исходный '!J11,7,IF(WEEKDAY(J$9)=7,5,7)))),),IF(VLOOKUP($B14,приказы!$B$11:$C$50,2,0)=8,IFERROR(IF(OR(AND(WEEKDAY(J$10,2)&gt;5,SUMPRODUCT(N(J$10=Перенос_С))=0),SUMPRODUCT((J$10=праздники)+(J$10=Перенос_На))&gt;0),"В",IF(ISERR(--'исходный '!J11),'исходный '!J11,MIN(--'исходный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35">
        <f>IF(VLOOKUP($B14,приказы!$B$11:$C$50,2,0)=7,IFERROR(IF(OR(WEEKDAY(K$10)=1,SUMPRODUCT(N(K$10=праздники))&gt;0),"В",IF(ISERR(--'исходный '!K11),'исходный '!K11,MIN(--'исходный '!K11,7,IF(WEEKDAY(K$9)=7,5,7)))),),IF(VLOOKUP($B14,приказы!$B$11:$C$50,2,0)=8,IFERROR(IF(OR(AND(WEEKDAY(K$10,2)&gt;5,SUMPRODUCT(N(K$10=Перенос_С))=0),SUMPRODUCT((K$10=праздники)+(K$10=Перенос_На))&gt;0),"В",IF(ISERR(--'исходный '!K11),'исходный '!K11,MIN(--'исходный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35">
        <f>IF(VLOOKUP($B14,приказы!$B$11:$C$50,2,0)=7,IFERROR(IF(OR(WEEKDAY(L$10)=1,SUMPRODUCT(N(L$10=праздники))&gt;0),"В",IF(ISERR(--'исходный '!L11),'исходный '!L11,MIN(--'исходный '!L11,7,IF(WEEKDAY(L$9)=7,5,7)))),),IF(VLOOKUP($B14,приказы!$B$11:$C$50,2,0)=8,IFERROR(IF(OR(AND(WEEKDAY(L$10,2)&gt;5,SUMPRODUCT(N(L$10=Перенос_С))=0),SUMPRODUCT((L$10=праздники)+(L$10=Перенос_На))&gt;0),"В",IF(ISERR(--'исходный '!L11),'исходный '!L11,MIN(--'исходный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35">
        <f>IF(VLOOKUP($B14,приказы!$B$11:$C$50,2,0)=7,IFERROR(IF(OR(WEEKDAY(M$10)=1,SUMPRODUCT(N(M$10=праздники))&gt;0),"В",IF(ISERR(--'исходный '!M11),'исходный '!M11,MIN(--'исходный '!M11,7,IF(WEEKDAY(M$9)=7,5,7)))),),IF(VLOOKUP($B14,приказы!$B$11:$C$50,2,0)=8,IFERROR(IF(OR(AND(WEEKDAY(M$10,2)&gt;5,SUMPRODUCT(N(M$10=Перенос_С))=0),SUMPRODUCT((M$10=праздники)+(M$10=Перенос_На))&gt;0),"В",IF(ISERR(--'исходный '!M11),'исходный '!M11,MIN(--'исходный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35">
        <f>IF(VLOOKUP($B14,приказы!$B$11:$C$50,2,0)=7,IFERROR(IF(OR(WEEKDAY(N$10)=1,SUMPRODUCT(N(N$10=праздники))&gt;0),"В",IF(ISERR(--'исходный '!N11),'исходный '!N11,MIN(--'исходный '!N11,7,IF(WEEKDAY(N$9)=7,5,7)))),),IF(VLOOKUP($B14,приказы!$B$11:$C$50,2,0)=8,IFERROR(IF(OR(AND(WEEKDAY(N$10,2)&gt;5,SUMPRODUCT(N(N$10=Перенос_С))=0),SUMPRODUCT((N$10=праздники)+(N$10=Перенос_На))&gt;0),"В",IF(ISERR(--'исходный '!N11),'исходный '!N11,MIN(--'исходный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35">
        <f>IF(VLOOKUP($B14,приказы!$B$11:$C$50,2,0)=7,IFERROR(IF(OR(WEEKDAY(O$10)=1,SUMPRODUCT(N(O$10=праздники))&gt;0),"В",IF(ISERR(--'исходный '!O11),'исходный '!O11,MIN(--'исходный '!O11,7,IF(WEEKDAY(O$9)=7,5,7)))),),IF(VLOOKUP($B14,приказы!$B$11:$C$50,2,0)=8,IFERROR(IF(OR(AND(WEEKDAY(O$10,2)&gt;5,SUMPRODUCT(N(O$10=Перенос_С))=0),SUMPRODUCT((O$10=праздники)+(O$10=Перенос_На))&gt;0),"В",IF(ISERR(--'исходный '!O11),'исходный '!O11,MIN(--'исходный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35">
        <f>IF(VLOOKUP($B14,приказы!$B$11:$C$50,2,0)=7,IFERROR(IF(OR(WEEKDAY(P$10)=1,SUMPRODUCT(N(P$10=праздники))&gt;0),"В",IF(ISERR(--'исходный '!P11),'исходный '!P11,MIN(--'исходный '!P11,7,IF(WEEKDAY(P$9)=7,5,7)))),),IF(VLOOKUP($B14,приказы!$B$11:$C$50,2,0)=8,IFERROR(IF(OR(AND(WEEKDAY(P$10,2)&gt;5,SUMPRODUCT(N(P$10=Перенос_С))=0),SUMPRODUCT((P$10=праздники)+(P$10=Перенос_На))&gt;0),"В",IF(ISERR(--'исходный '!P11),'исходный '!P11,MIN(--'исходный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35">
        <f>IF(VLOOKUP($B14,приказы!$B$11:$C$50,2,0)=7,IFERROR(IF(OR(WEEKDAY(Q$10)=1,SUMPRODUCT(N(Q$10=праздники))&gt;0),"В",IF(ISERR(--'исходный '!Q11),'исходный '!Q11,MIN(--'исходный '!Q11,7,IF(WEEKDAY(Q$9)=7,5,7)))),),IF(VLOOKUP($B14,приказы!$B$11:$C$50,2,0)=8,IFERROR(IF(OR(AND(WEEKDAY(Q$10,2)&gt;5,SUMPRODUCT(N(Q$10=Перенос_С))=0),SUMPRODUCT((Q$10=праздники)+(Q$10=Перенос_На))&gt;0),"В",IF(ISERR(--'исходный '!Q11),'исходный '!Q11,MIN(--'исходный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35">
        <f>IF(VLOOKUP($B14,приказы!$B$11:$C$50,2,0)=7,IFERROR(IF(OR(WEEKDAY(R$10)=1,SUMPRODUCT(N(R$10=праздники))&gt;0),"В",IF(ISERR(--'исходный '!R11),'исходный '!R11,MIN(--'исходный '!R11,7,IF(WEEKDAY(R$9)=7,5,7)))),),IF(VLOOKUP($B14,приказы!$B$11:$C$50,2,0)=8,IFERROR(IF(OR(AND(WEEKDAY(R$10,2)&gt;5,SUMPRODUCT(N(R$10=Перенос_С))=0),SUMPRODUCT((R$10=праздники)+(R$10=Перенос_На))&gt;0),"В",IF(ISERR(--'исходный '!R11),'исходный '!R11,MIN(--'исходный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35">
        <f>IF(VLOOKUP($B14,приказы!$B$11:$C$50,2,0)=7,IFERROR(IF(OR(WEEKDAY(S$10)=1,SUMPRODUCT(N(S$10=праздники))&gt;0),"В",IF(ISERR(--'исходный '!S11),'исходный '!S11,MIN(--'исходный '!S11,7,IF(WEEKDAY(S$9)=7,5,7)))),),IF(VLOOKUP($B14,приказы!$B$11:$C$50,2,0)=8,IFERROR(IF(OR(AND(WEEKDAY(S$10,2)&gt;5,SUMPRODUCT(N(S$10=Перенос_С))=0),SUMPRODUCT((S$10=праздники)+(S$10=Перенос_На))&gt;0),"В",IF(ISERR(--'исходный '!S11),'исходный '!S11,MIN(--'исходный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35">
        <f>IF(VLOOKUP($B14,приказы!$B$11:$C$50,2,0)=7,IFERROR(IF(OR(WEEKDAY(T$10)=1,SUMPRODUCT(N(T$10=праздники))&gt;0),"В",IF(ISERR(--'исходный '!T11),'исходный '!T11,MIN(--'исходный '!T11,7,IF(WEEKDAY(T$9)=7,5,7)))),),IF(VLOOKUP($B14,приказы!$B$11:$C$50,2,0)=8,IFERROR(IF(OR(AND(WEEKDAY(T$10,2)&gt;5,SUMPRODUCT(N(T$10=Перенос_С))=0),SUMPRODUCT((T$10=праздники)+(T$10=Перенос_На))&gt;0),"В",IF(ISERR(--'исходный '!T11),'исходный '!T11,MIN(--'исходный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35">
        <f>IF(VLOOKUP($B14,приказы!$B$11:$C$50,2,0)=7,IFERROR(IF(OR(WEEKDAY(U$10)=1,SUMPRODUCT(N(U$10=праздники))&gt;0),"В",IF(ISERR(--'исходный '!U11),'исходный '!U11,MIN(--'исходный '!U11,7,IF(WEEKDAY(U$9)=7,5,7)))),),IF(VLOOKUP($B14,приказы!$B$11:$C$50,2,0)=8,IFERROR(IF(OR(AND(WEEKDAY(U$10,2)&gt;5,SUMPRODUCT(N(U$10=Перенос_С))=0),SUMPRODUCT((U$10=праздники)+(U$10=Перенос_На))&gt;0),"В",IF(ISERR(--'исходный '!U11),'исходный '!U11,MIN(--'исходный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35">
        <f>IF(VLOOKUP($B14,приказы!$B$11:$C$50,2,0)=7,IFERROR(IF(OR(WEEKDAY(V$10)=1,SUMPRODUCT(N(V$10=праздники))&gt;0),"В",IF(ISERR(--'исходный '!V11),'исходный '!V11,MIN(--'исходный '!V11,7,IF(WEEKDAY(V$9)=7,5,7)))),),IF(VLOOKUP($B14,приказы!$B$11:$C$50,2,0)=8,IFERROR(IF(OR(AND(WEEKDAY(V$10,2)&gt;5,SUMPRODUCT(N(V$10=Перенос_С))=0),SUMPRODUCT((V$10=праздники)+(V$10=Перенос_На))&gt;0),"В",IF(ISERR(--'исходный '!V11),'исходный '!V11,MIN(--'исходный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35">
        <f>IF(VLOOKUP($B14,приказы!$B$11:$C$50,2,0)=7,IFERROR(IF(OR(WEEKDAY(W$10)=1,SUMPRODUCT(N(W$10=праздники))&gt;0),"В",IF(ISERR(--'исходный '!W11),'исходный '!W11,MIN(--'исходный '!W11,7,IF(WEEKDAY(W$9)=7,5,7)))),),IF(VLOOKUP($B14,приказы!$B$11:$C$50,2,0)=8,IFERROR(IF(OR(AND(WEEKDAY(W$10,2)&gt;5,SUMPRODUCT(N(W$10=Перенос_С))=0),SUMPRODUCT((W$10=праздники)+(W$10=Перенос_На))&gt;0),"В",IF(ISERR(--'исходный '!W11),'исходный '!W11,MIN(--'исходный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35">
        <f>IF(VLOOKUP($B14,приказы!$B$11:$C$50,2,0)=7,IFERROR(IF(OR(WEEKDAY(X$10)=1,SUMPRODUCT(N(X$10=праздники))&gt;0),"В",IF(ISERR(--'исходный '!X11),'исходный '!X11,MIN(--'исходный '!X11,7,IF(WEEKDAY(X$9)=7,5,7)))),),IF(VLOOKUP($B14,приказы!$B$11:$C$50,2,0)=8,IFERROR(IF(OR(AND(WEEKDAY(X$10,2)&gt;5,SUMPRODUCT(N(X$10=Перенос_С))=0),SUMPRODUCT((X$10=праздники)+(X$10=Перенос_На))&gt;0),"В",IF(ISERR(--'исходный '!X11),'исходный '!X11,MIN(--'исходный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35">
        <f>IF(VLOOKUP($B14,приказы!$B$11:$C$50,2,0)=7,IFERROR(IF(OR(WEEKDAY(Y$10)=1,SUMPRODUCT(N(Y$10=праздники))&gt;0),"В",IF(ISERR(--'исходный '!Y11),'исходный '!Y11,MIN(--'исходный '!Y11,7,IF(WEEKDAY(Y$9)=7,5,7)))),),IF(VLOOKUP($B14,приказы!$B$11:$C$50,2,0)=8,IFERROR(IF(OR(AND(WEEKDAY(Y$10,2)&gt;5,SUMPRODUCT(N(Y$10=Перенос_С))=0),SUMPRODUCT((Y$10=праздники)+(Y$10=Перенос_На))&gt;0),"В",IF(ISERR(--'исходный '!Y11),'исходный '!Y11,MIN(--'исходный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35">
        <f>IF(VLOOKUP($B14,приказы!$B$11:$C$50,2,0)=7,IFERROR(IF(OR(WEEKDAY(Z$10)=1,SUMPRODUCT(N(Z$10=праздники))&gt;0),"В",IF(ISERR(--'исходный '!Z11),'исходный '!Z11,MIN(--'исходный '!Z11,7,IF(WEEKDAY(Z$9)=7,5,7)))),),IF(VLOOKUP($B14,приказы!$B$11:$C$50,2,0)=8,IFERROR(IF(OR(AND(WEEKDAY(Z$10,2)&gt;5,SUMPRODUCT(N(Z$10=Перенос_С))=0),SUMPRODUCT((Z$10=праздники)+(Z$10=Перенос_На))&gt;0),"В",IF(ISERR(--'исходный '!Z11),'исходный '!Z11,MIN(--'исходный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35">
        <f>IF(VLOOKUP($B14,приказы!$B$11:$C$50,2,0)=7,IFERROR(IF(OR(WEEKDAY(AA$10)=1,SUMPRODUCT(N(AA$10=праздники))&gt;0),"В",IF(ISERR(--'исходный '!AA11),'исходный '!AA11,MIN(--'исходный '!AA11,7,IF(WEEKDAY(AA$9)=7,5,7)))),),IF(VLOOKUP($B14,приказы!$B$11:$C$50,2,0)=8,IFERROR(IF(OR(AND(WEEKDAY(AA$10,2)&gt;5,SUMPRODUCT(N(AA$10=Перенос_С))=0),SUMPRODUCT((AA$10=праздники)+(AA$10=Перенос_На))&gt;0),"В",IF(ISERR(--'исходный '!AA11),'исходный '!AA11,MIN(--'исходный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35">
        <f>IF(VLOOKUP($B14,приказы!$B$11:$C$50,2,0)=7,IFERROR(IF(OR(WEEKDAY(AB$10)=1,SUMPRODUCT(N(AB$10=праздники))&gt;0),"В",IF(ISERR(--'исходный '!AB11),'исходный '!AB11,MIN(--'исходный '!AB11,7,IF(WEEKDAY(AB$9)=7,5,7)))),),IF(VLOOKUP($B14,приказы!$B$11:$C$50,2,0)=8,IFERROR(IF(OR(AND(WEEKDAY(AB$10,2)&gt;5,SUMPRODUCT(N(AB$10=Перенос_С))=0),SUMPRODUCT((AB$10=праздники)+(AB$10=Перенос_На))&gt;0),"В",IF(ISERR(--'исходный '!AB11),'исходный '!AB11,MIN(--'исходный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35">
        <f>IF(VLOOKUP($B14,приказы!$B$11:$C$50,2,0)=7,IFERROR(IF(OR(WEEKDAY(AC$10)=1,SUMPRODUCT(N(AC$10=праздники))&gt;0),"В",IF(ISERR(--'исходный '!AC11),'исходный '!AC11,MIN(--'исходный '!AC11,7,IF(WEEKDAY(AC$9)=7,5,7)))),),IF(VLOOKUP($B14,приказы!$B$11:$C$50,2,0)=8,IFERROR(IF(OR(AND(WEEKDAY(AC$10,2)&gt;5,SUMPRODUCT(N(AC$10=Перенос_С))=0),SUMPRODUCT((AC$10=праздники)+(AC$10=Перенос_На))&gt;0),"В",IF(ISERR(--'исходный '!AC11),'исходный '!AC11,MIN(--'исходный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35">
        <f>IF(VLOOKUP($B14,приказы!$B$11:$C$50,2,0)=7,IFERROR(IF(OR(WEEKDAY(AD$10)=1,SUMPRODUCT(N(AD$10=праздники))&gt;0),"В",IF(ISERR(--'исходный '!AD11),'исходный '!AD11,MIN(--'исходный '!AD11,7,IF(WEEKDAY(AD$9)=7,5,7)))),),IF(VLOOKUP($B14,приказы!$B$11:$C$50,2,0)=8,IFERROR(IF(OR(AND(WEEKDAY(AD$10,2)&gt;5,SUMPRODUCT(N(AD$10=Перенос_С))=0),SUMPRODUCT((AD$10=праздники)+(AD$10=Перенос_На))&gt;0),"В",IF(ISERR(--'исходный '!AD11),'исходный '!AD11,MIN(--'исходный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35">
        <f>IF(VLOOKUP($B14,приказы!$B$11:$C$50,2,0)=7,IFERROR(IF(OR(WEEKDAY(AE$10)=1,SUMPRODUCT(N(AE$10=праздники))&gt;0),"В",IF(ISERR(--'исходный '!AE11),'исходный '!AE11,MIN(--'исходный '!AE11,7,IF(WEEKDAY(AE$9)=7,5,7)))),),IF(VLOOKUP($B14,приказы!$B$11:$C$50,2,0)=8,IFERROR(IF(OR(AND(WEEKDAY(AE$10,2)&gt;5,SUMPRODUCT(N(AE$10=Перенос_С))=0),SUMPRODUCT((AE$10=праздники)+(AE$10=Перенос_На))&gt;0),"В",IF(ISERR(--'исходный '!AE11),'исходный '!AE11,MIN(--'исходный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35">
        <f>IF(VLOOKUP($B14,приказы!$B$11:$C$50,2,0)=7,IFERROR(IF(OR(WEEKDAY(AF$10)=1,SUMPRODUCT(N(AF$10=праздники))&gt;0),"В",IF(ISERR(--'исходный '!AF11),'исходный '!AF11,MIN(--'исходный '!AF11,7,IF(WEEKDAY(AF$9)=7,5,7)))),),IF(VLOOKUP($B14,приказы!$B$11:$C$50,2,0)=8,IFERROR(IF(OR(AND(WEEKDAY(AF$10,2)&gt;5,SUMPRODUCT(N(AF$10=Перенос_С))=0),SUMPRODUCT((AF$10=праздники)+(AF$10=Перенос_На))&gt;0),"В",IF(ISERR(--'исходный '!AF11),'исходный '!AF11,MIN(--'исходный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35">
        <f>IF(VLOOKUP($B14,приказы!$B$11:$C$50,2,0)=7,IFERROR(IF(OR(WEEKDAY(AG$10)=1,SUMPRODUCT(N(AG$10=праздники))&gt;0),"В",IF(ISERR(--'исходный '!AG11),'исходный '!AG11,MIN(--'исходный '!AG11,7,IF(WEEKDAY(AG$9)=7,5,7)))),),IF(VLOOKUP($B14,приказы!$B$11:$C$50,2,0)=8,IFERROR(IF(OR(AND(WEEKDAY(AG$10,2)&gt;5,SUMPRODUCT(N(AG$10=Перенос_С))=0),SUMPRODUCT((AG$10=праздники)+(AG$10=Перенос_На))&gt;0),"В",IF(ISERR(--'исходный '!AG11),'исходный '!AG11,MIN(--'исходный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35">
        <f>IF(VLOOKUP($B14,приказы!$B$11:$C$50,2,0)=7,IFERROR(IF(OR(WEEKDAY(AH$10)=1,SUMPRODUCT(N(AH$10=праздники))&gt;0),"В",IF(ISERR(--'исходный '!AH11),'исходный '!AH11,MIN(--'исходный '!AH11,7,IF(WEEKDAY(AH$9)=7,5,7)))),),IF(VLOOKUP($B14,приказы!$B$11:$C$50,2,0)=8,IFERROR(IF(OR(AND(WEEKDAY(AH$10,2)&gt;5,SUMPRODUCT(N(AH$10=Перенос_С))=0),SUMPRODUCT((AH$10=праздники)+(AH$10=Перенос_На))&gt;0),"В",IF(ISERR(--'исходный '!AH11),'исходный '!AH11,MIN(--'исходный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22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 x14ac:dyDescent="0.2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>
        <f>IF(VLOOKUP($B15,приказы!$B$11:$C$50,2,0)=7,IFERROR(IF(OR(WEEKDAY(D$10)=1,SUMPRODUCT(N(D$10=праздники))&gt;0),"В",IF(ISERR(--'исходный '!D12),'исходный '!D12,MIN(--'исходный '!D12,7,IF(WEEKDAY(D$9)=7,5,7)))),),IF(VLOOKUP($B15,приказы!$B$11:$C$50,2,0)=8,IFERROR(IF(OR(AND(WEEKDAY(D$10,2)&gt;5,SUMPRODUCT(N(D$10=Перенос_С))=0),SUMPRODUCT((D$10=праздники)+(D$10=Перенос_На))&gt;0),"В",IF(ISERR(--'исходный '!D12),'исходный '!D12,MIN(--'исходный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7</v>
      </c>
      <c r="E15" s="135">
        <f>IF(VLOOKUP($B15,приказы!$B$11:$C$50,2,0)=7,IFERROR(IF(OR(WEEKDAY(E$10)=1,SUMPRODUCT(N(E$10=праздники))&gt;0),"В",IF(ISERR(--'исходный '!E12),'исходный '!E12,MIN(--'исходный '!E12,7,IF(WEEKDAY(E$9)=7,5,7)))),),IF(VLOOKUP($B15,приказы!$B$11:$C$50,2,0)=8,IFERROR(IF(OR(AND(WEEKDAY(E$10,2)&gt;5,SUMPRODUCT(N(E$10=Перенос_С))=0),SUMPRODUCT((E$10=праздники)+(E$10=Перенос_На))&gt;0),"В",IF(ISERR(--'исходный '!E12),'исходный '!E12,MIN(--'исходный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7</v>
      </c>
      <c r="F15" s="135">
        <f>IF(VLOOKUP($B15,приказы!$B$11:$C$50,2,0)=7,IFERROR(IF(OR(WEEKDAY(F$10)=1,SUMPRODUCT(N(F$10=праздники))&gt;0),"В",IF(ISERR(--'исходный '!F12),'исходный '!F12,MIN(--'исходный '!F12,7,IF(WEEKDAY(F$9)=7,5,7)))),),IF(VLOOKUP($B15,приказы!$B$11:$C$50,2,0)=8,IFERROR(IF(OR(AND(WEEKDAY(F$10,2)&gt;5,SUMPRODUCT(N(F$10=Перенос_С))=0),SUMPRODUCT((F$10=праздники)+(F$10=Перенос_На))&gt;0),"В",IF(ISERR(--'исходный '!F12),'исходный '!F12,MIN(--'исходный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7</v>
      </c>
      <c r="G15" s="135">
        <f>IF(VLOOKUP($B15,приказы!$B$11:$C$50,2,0)=7,IFERROR(IF(OR(WEEKDAY(G$10)=1,SUMPRODUCT(N(G$10=праздники))&gt;0),"В",IF(ISERR(--'исходный '!G12),'исходный '!G12,MIN(--'исходный '!G12,7,IF(WEEKDAY(G$9)=7,5,7)))),),IF(VLOOKUP($B15,приказы!$B$11:$C$50,2,0)=8,IFERROR(IF(OR(AND(WEEKDAY(G$10,2)&gt;5,SUMPRODUCT(N(G$10=Перенос_С))=0),SUMPRODUCT((G$10=праздники)+(G$10=Перенос_На))&gt;0),"В",IF(ISERR(--'исходный '!G12),'исходный '!G12,MIN(--'исходный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5</v>
      </c>
      <c r="H15" s="135" t="str">
        <f>IF(VLOOKUP($B15,приказы!$B$11:$C$50,2,0)=7,IFERROR(IF(OR(WEEKDAY(H$10)=1,SUMPRODUCT(N(H$10=праздники))&gt;0),"В",IF(ISERR(--'исходный '!H12),'исходный '!H12,MIN(--'исходный '!H12,7,IF(WEEKDAY(H$9)=7,5,7)))),),IF(VLOOKUP($B15,приказы!$B$11:$C$50,2,0)=8,IFERROR(IF(OR(AND(WEEKDAY(H$10,2)&gt;5,SUMPRODUCT(N(H$10=Перенос_С))=0),SUMPRODUCT((H$10=праздники)+(H$10=Перенос_На))&gt;0),"В",IF(ISERR(--'исходный '!H12),'исходный '!H12,MIN(--'исходный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В</v>
      </c>
      <c r="I15" s="135">
        <f>IF(VLOOKUP($B15,приказы!$B$11:$C$50,2,0)=7,IFERROR(IF(OR(WEEKDAY(I$10)=1,SUMPRODUCT(N(I$10=праздники))&gt;0),"В",IF(ISERR(--'исходный '!I12),'исходный '!I12,MIN(--'исходный '!I12,7,IF(WEEKDAY(I$9)=7,5,7)))),),IF(VLOOKUP($B15,приказы!$B$11:$C$50,2,0)=8,IFERROR(IF(OR(AND(WEEKDAY(I$10,2)&gt;5,SUMPRODUCT(N(I$10=Перенос_С))=0),SUMPRODUCT((I$10=праздники)+(I$10=Перенос_На))&gt;0),"В",IF(ISERR(--'исходный '!I12),'исходный '!I12,MIN(--'исходный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0</v>
      </c>
      <c r="J15" s="135">
        <f>IF(VLOOKUP($B15,приказы!$B$11:$C$50,2,0)=7,IFERROR(IF(OR(WEEKDAY(J$10)=1,SUMPRODUCT(N(J$10=праздники))&gt;0),"В",IF(ISERR(--'исходный '!J12),'исходный '!J12,MIN(--'исходный '!J12,7,IF(WEEKDAY(J$9)=7,5,7)))),),IF(VLOOKUP($B15,приказы!$B$11:$C$50,2,0)=8,IFERROR(IF(OR(AND(WEEKDAY(J$10,2)&gt;5,SUMPRODUCT(N(J$10=Перенос_С))=0),SUMPRODUCT((J$10=праздники)+(J$10=Перенос_На))&gt;0),"В",IF(ISERR(--'исходный '!J12),'исходный '!J12,MIN(--'исходный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7</v>
      </c>
      <c r="K15" s="135">
        <f>IF(VLOOKUP($B15,приказы!$B$11:$C$50,2,0)=7,IFERROR(IF(OR(WEEKDAY(K$10)=1,SUMPRODUCT(N(K$10=праздники))&gt;0),"В",IF(ISERR(--'исходный '!K12),'исходный '!K12,MIN(--'исходный '!K12,7,IF(WEEKDAY(K$9)=7,5,7)))),),IF(VLOOKUP($B15,приказы!$B$11:$C$50,2,0)=8,IFERROR(IF(OR(AND(WEEKDAY(K$10,2)&gt;5,SUMPRODUCT(N(K$10=Перенос_С))=0),SUMPRODUCT((K$10=праздники)+(K$10=Перенос_На))&gt;0),"В",IF(ISERR(--'исходный '!K12),'исходный '!K12,MIN(--'исходный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7</v>
      </c>
      <c r="L15" s="135">
        <f>IF(VLOOKUP($B15,приказы!$B$11:$C$50,2,0)=7,IFERROR(IF(OR(WEEKDAY(L$10)=1,SUMPRODUCT(N(L$10=праздники))&gt;0),"В",IF(ISERR(--'исходный '!L12),'исходный '!L12,MIN(--'исходный '!L12,7,IF(WEEKDAY(L$9)=7,5,7)))),),IF(VLOOKUP($B15,приказы!$B$11:$C$50,2,0)=8,IFERROR(IF(OR(AND(WEEKDAY(L$10,2)&gt;5,SUMPRODUCT(N(L$10=Перенос_С))=0),SUMPRODUCT((L$10=праздники)+(L$10=Перенос_На))&gt;0),"В",IF(ISERR(--'исходный '!L12),'исходный '!L12,MIN(--'исходный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7</v>
      </c>
      <c r="M15" s="135">
        <f>IF(VLOOKUP($B15,приказы!$B$11:$C$50,2,0)=7,IFERROR(IF(OR(WEEKDAY(M$10)=1,SUMPRODUCT(N(M$10=праздники))&gt;0),"В",IF(ISERR(--'исходный '!M12),'исходный '!M12,MIN(--'исходный '!M12,7,IF(WEEKDAY(M$9)=7,5,7)))),),IF(VLOOKUP($B15,приказы!$B$11:$C$50,2,0)=8,IFERROR(IF(OR(AND(WEEKDAY(M$10,2)&gt;5,SUMPRODUCT(N(M$10=Перенос_С))=0),SUMPRODUCT((M$10=праздники)+(M$10=Перенос_На))&gt;0),"В",IF(ISERR(--'исходный '!M12),'исходный '!M12,MIN(--'исходный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7</v>
      </c>
      <c r="N15" s="135">
        <f>IF(VLOOKUP($B15,приказы!$B$11:$C$50,2,0)=7,IFERROR(IF(OR(WEEKDAY(N$10)=1,SUMPRODUCT(N(N$10=праздники))&gt;0),"В",IF(ISERR(--'исходный '!N12),'исходный '!N12,MIN(--'исходный '!N12,7,IF(WEEKDAY(N$9)=7,5,7)))),),IF(VLOOKUP($B15,приказы!$B$11:$C$50,2,0)=8,IFERROR(IF(OR(AND(WEEKDAY(N$10,2)&gt;5,SUMPRODUCT(N(N$10=Перенос_С))=0),SUMPRODUCT((N$10=праздники)+(N$10=Перенос_На))&gt;0),"В",IF(ISERR(--'исходный '!N12),'исходный '!N12,MIN(--'исходный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5</v>
      </c>
      <c r="O15" s="135" t="str">
        <f>IF(VLOOKUP($B15,приказы!$B$11:$C$50,2,0)=7,IFERROR(IF(OR(WEEKDAY(O$10)=1,SUMPRODUCT(N(O$10=праздники))&gt;0),"В",IF(ISERR(--'исходный '!O12),'исходный '!O12,MIN(--'исходный '!O12,7,IF(WEEKDAY(O$9)=7,5,7)))),),IF(VLOOKUP($B15,приказы!$B$11:$C$50,2,0)=8,IFERROR(IF(OR(AND(WEEKDAY(O$10,2)&gt;5,SUMPRODUCT(N(O$10=Перенос_С))=0),SUMPRODUCT((O$10=праздники)+(O$10=Перенос_На))&gt;0),"В",IF(ISERR(--'исходный '!O12),'исходный '!O12,MIN(--'исходный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В</v>
      </c>
      <c r="P15" s="135">
        <f>IF(VLOOKUP($B15,приказы!$B$11:$C$50,2,0)=7,IFERROR(IF(OR(WEEKDAY(P$10)=1,SUMPRODUCT(N(P$10=праздники))&gt;0),"В",IF(ISERR(--'исходный '!P12),'исходный '!P12,MIN(--'исходный '!P12,7,IF(WEEKDAY(P$9)=7,5,7)))),),IF(VLOOKUP($B15,приказы!$B$11:$C$50,2,0)=8,IFERROR(IF(OR(AND(WEEKDAY(P$10,2)&gt;5,SUMPRODUCT(N(P$10=Перенос_С))=0),SUMPRODUCT((P$10=праздники)+(P$10=Перенос_На))&gt;0),"В",IF(ISERR(--'исходный '!P12),'исходный '!P12,MIN(--'исходный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7</v>
      </c>
      <c r="Q15" s="135">
        <f>IF(VLOOKUP($B15,приказы!$B$11:$C$50,2,0)=7,IFERROR(IF(OR(WEEKDAY(Q$10)=1,SUMPRODUCT(N(Q$10=праздники))&gt;0),"В",IF(ISERR(--'исходный '!Q12),'исходный '!Q12,MIN(--'исходный '!Q12,7,IF(WEEKDAY(Q$9)=7,5,7)))),),IF(VLOOKUP($B15,приказы!$B$11:$C$50,2,0)=8,IFERROR(IF(OR(AND(WEEKDAY(Q$10,2)&gt;5,SUMPRODUCT(N(Q$10=Перенос_С))=0),SUMPRODUCT((Q$10=праздники)+(Q$10=Перенос_На))&gt;0),"В",IF(ISERR(--'исходный '!Q12),'исходный '!Q12,MIN(--'исходный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7</v>
      </c>
      <c r="R15" s="135">
        <f>IF(VLOOKUP($B15,приказы!$B$11:$C$50,2,0)=7,IFERROR(IF(OR(WEEKDAY(R$10)=1,SUMPRODUCT(N(R$10=праздники))&gt;0),"В",IF(ISERR(--'исходный '!R12),'исходный '!R12,MIN(--'исходный '!R12,7,IF(WEEKDAY(R$9)=7,5,7)))),),IF(VLOOKUP($B15,приказы!$B$11:$C$50,2,0)=8,IFERROR(IF(OR(AND(WEEKDAY(R$10,2)&gt;5,SUMPRODUCT(N(R$10=Перенос_С))=0),SUMPRODUCT((R$10=праздники)+(R$10=Перенос_На))&gt;0),"В",IF(ISERR(--'исходный '!R12),'исходный '!R12,MIN(--'исходный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7</v>
      </c>
      <c r="S15" s="135">
        <f>IF(VLOOKUP($B15,приказы!$B$11:$C$50,2,0)=7,IFERROR(IF(OR(WEEKDAY(S$10)=1,SUMPRODUCT(N(S$10=праздники))&gt;0),"В",IF(ISERR(--'исходный '!S12),'исходный '!S12,MIN(--'исходный '!S12,7,IF(WEEKDAY(S$9)=7,5,7)))),),IF(VLOOKUP($B15,приказы!$B$11:$C$50,2,0)=8,IFERROR(IF(OR(AND(WEEKDAY(S$10,2)&gt;5,SUMPRODUCT(N(S$10=Перенос_С))=0),SUMPRODUCT((S$10=праздники)+(S$10=Перенос_На))&gt;0),"В",IF(ISERR(--'исходный '!S12),'исходный '!S12,MIN(--'исходный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7</v>
      </c>
      <c r="T15" s="135">
        <f>IF(VLOOKUP($B15,приказы!$B$11:$C$50,2,0)=7,IFERROR(IF(OR(WEEKDAY(T$10)=1,SUMPRODUCT(N(T$10=праздники))&gt;0),"В",IF(ISERR(--'исходный '!T12),'исходный '!T12,MIN(--'исходный '!T12,7,IF(WEEKDAY(T$9)=7,5,7)))),),IF(VLOOKUP($B15,приказы!$B$11:$C$50,2,0)=8,IFERROR(IF(OR(AND(WEEKDAY(T$10,2)&gt;5,SUMPRODUCT(N(T$10=Перенос_С))=0),SUMPRODUCT((T$10=праздники)+(T$10=Перенос_На))&gt;0),"В",IF(ISERR(--'исходный '!T12),'исходный '!T12,MIN(--'исходный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7</v>
      </c>
      <c r="U15" s="135">
        <f>IF(VLOOKUP($B15,приказы!$B$11:$C$50,2,0)=7,IFERROR(IF(OR(WEEKDAY(U$10)=1,SUMPRODUCT(N(U$10=праздники))&gt;0),"В",IF(ISERR(--'исходный '!U12),'исходный '!U12,MIN(--'исходный '!U12,7,IF(WEEKDAY(U$9)=7,5,7)))),),IF(VLOOKUP($B15,приказы!$B$11:$C$50,2,0)=8,IFERROR(IF(OR(AND(WEEKDAY(U$10,2)&gt;5,SUMPRODUCT(N(U$10=Перенос_С))=0),SUMPRODUCT((U$10=праздники)+(U$10=Перенос_На))&gt;0),"В",IF(ISERR(--'исходный '!U12),'исходный '!U12,MIN(--'исходный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5</v>
      </c>
      <c r="V15" s="135" t="str">
        <f>IF(VLOOKUP($B15,приказы!$B$11:$C$50,2,0)=7,IFERROR(IF(OR(WEEKDAY(V$10)=1,SUMPRODUCT(N(V$10=праздники))&gt;0),"В",IF(ISERR(--'исходный '!V12),'исходный '!V12,MIN(--'исходный '!V12,7,IF(WEEKDAY(V$9)=7,5,7)))),),IF(VLOOKUP($B15,приказы!$B$11:$C$50,2,0)=8,IFERROR(IF(OR(AND(WEEKDAY(V$10,2)&gt;5,SUMPRODUCT(N(V$10=Перенос_С))=0),SUMPRODUCT((V$10=праздники)+(V$10=Перенос_На))&gt;0),"В",IF(ISERR(--'исходный '!V12),'исходный '!V12,MIN(--'исходный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В</v>
      </c>
      <c r="W15" s="135">
        <f>IF(VLOOKUP($B15,приказы!$B$11:$C$50,2,0)=7,IFERROR(IF(OR(WEEKDAY(W$10)=1,SUMPRODUCT(N(W$10=праздники))&gt;0),"В",IF(ISERR(--'исходный '!W12),'исходный '!W12,MIN(--'исходный '!W12,7,IF(WEEKDAY(W$9)=7,5,7)))),),IF(VLOOKUP($B15,приказы!$B$11:$C$50,2,0)=8,IFERROR(IF(OR(AND(WEEKDAY(W$10,2)&gt;5,SUMPRODUCT(N(W$10=Перенос_С))=0),SUMPRODUCT((W$10=праздники)+(W$10=Перенос_На))&gt;0),"В",IF(ISERR(--'исходный '!W12),'исходный '!W12,MIN(--'исходный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7</v>
      </c>
      <c r="X15" s="135" t="str">
        <f>IF(VLOOKUP($B15,приказы!$B$11:$C$50,2,0)=7,IFERROR(IF(OR(WEEKDAY(X$10)=1,SUMPRODUCT(N(X$10=праздники))&gt;0),"В",IF(ISERR(--'исходный '!X12),'исходный '!X12,MIN(--'исходный '!X12,7,IF(WEEKDAY(X$9)=7,5,7)))),),IF(VLOOKUP($B15,приказы!$B$11:$C$50,2,0)=8,IFERROR(IF(OR(AND(WEEKDAY(X$10,2)&gt;5,SUMPRODUCT(N(X$10=Перенос_С))=0),SUMPRODUCT((X$10=праздники)+(X$10=Перенос_На))&gt;0),"В",IF(ISERR(--'исходный '!X12),'исходный '!X12,MIN(--'исходный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В</v>
      </c>
      <c r="Y15" s="135">
        <f>IF(VLOOKUP($B15,приказы!$B$11:$C$50,2,0)=7,IFERROR(IF(OR(WEEKDAY(Y$10)=1,SUMPRODUCT(N(Y$10=праздники))&gt;0),"В",IF(ISERR(--'исходный '!Y12),'исходный '!Y12,MIN(--'исходный '!Y12,7,IF(WEEKDAY(Y$9)=7,5,7)))),),IF(VLOOKUP($B15,приказы!$B$11:$C$50,2,0)=8,IFERROR(IF(OR(AND(WEEKDAY(Y$10,2)&gt;5,SUMPRODUCT(N(Y$10=Перенос_С))=0),SUMPRODUCT((Y$10=праздники)+(Y$10=Перенос_На))&gt;0),"В",IF(ISERR(--'исходный '!Y12),'исходный '!Y12,MIN(--'исходный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7</v>
      </c>
      <c r="Z15" s="135">
        <f>IF(VLOOKUP($B15,приказы!$B$11:$C$50,2,0)=7,IFERROR(IF(OR(WEEKDAY(Z$10)=1,SUMPRODUCT(N(Z$10=праздники))&gt;0),"В",IF(ISERR(--'исходный '!Z12),'исходный '!Z12,MIN(--'исходный '!Z12,7,IF(WEEKDAY(Z$9)=7,5,7)))),),IF(VLOOKUP($B15,приказы!$B$11:$C$50,2,0)=8,IFERROR(IF(OR(AND(WEEKDAY(Z$10,2)&gt;5,SUMPRODUCT(N(Z$10=Перенос_С))=0),SUMPRODUCT((Z$10=праздники)+(Z$10=Перенос_На))&gt;0),"В",IF(ISERR(--'исходный '!Z12),'исходный '!Z12,MIN(--'исходный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7</v>
      </c>
      <c r="AA15" s="135">
        <f>IF(VLOOKUP($B15,приказы!$B$11:$C$50,2,0)=7,IFERROR(IF(OR(WEEKDAY(AA$10)=1,SUMPRODUCT(N(AA$10=праздники))&gt;0),"В",IF(ISERR(--'исходный '!AA12),'исходный '!AA12,MIN(--'исходный '!AA12,7,IF(WEEKDAY(AA$9)=7,5,7)))),),IF(VLOOKUP($B15,приказы!$B$11:$C$50,2,0)=8,IFERROR(IF(OR(AND(WEEKDAY(AA$10,2)&gt;5,SUMPRODUCT(N(AA$10=Перенос_С))=0),SUMPRODUCT((AA$10=праздники)+(AA$10=Перенос_На))&gt;0),"В",IF(ISERR(--'исходный '!AA12),'исходный '!AA12,MIN(--'исходный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7</v>
      </c>
      <c r="AB15" s="135">
        <f>IF(VLOOKUP($B15,приказы!$B$11:$C$50,2,0)=7,IFERROR(IF(OR(WEEKDAY(AB$10)=1,SUMPRODUCT(N(AB$10=праздники))&gt;0),"В",IF(ISERR(--'исходный '!AB12),'исходный '!AB12,MIN(--'исходный '!AB12,7,IF(WEEKDAY(AB$9)=7,5,7)))),),IF(VLOOKUP($B15,приказы!$B$11:$C$50,2,0)=8,IFERROR(IF(OR(AND(WEEKDAY(AB$10,2)&gt;5,SUMPRODUCT(N(AB$10=Перенос_С))=0),SUMPRODUCT((AB$10=праздники)+(AB$10=Перенос_На))&gt;0),"В",IF(ISERR(--'исходный '!AB12),'исходный '!AB12,MIN(--'исходный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5</v>
      </c>
      <c r="AC15" s="135" t="str">
        <f>IF(VLOOKUP($B15,приказы!$B$11:$C$50,2,0)=7,IFERROR(IF(OR(WEEKDAY(AC$10)=1,SUMPRODUCT(N(AC$10=праздники))&gt;0),"В",IF(ISERR(--'исходный '!AC12),'исходный '!AC12,MIN(--'исходный '!AC12,7,IF(WEEKDAY(AC$9)=7,5,7)))),),IF(VLOOKUP($B15,приказы!$B$11:$C$50,2,0)=8,IFERROR(IF(OR(AND(WEEKDAY(AC$10,2)&gt;5,SUMPRODUCT(N(AC$10=Перенос_С))=0),SUMPRODUCT((AC$10=праздники)+(AC$10=Перенос_На))&gt;0),"В",IF(ISERR(--'исходный '!AC12),'исходный '!AC12,MIN(--'исходный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В</v>
      </c>
      <c r="AD15" s="135">
        <f>IF(VLOOKUP($B15,приказы!$B$11:$C$50,2,0)=7,IFERROR(IF(OR(WEEKDAY(AD$10)=1,SUMPRODUCT(N(AD$10=праздники))&gt;0),"В",IF(ISERR(--'исходный '!AD12),'исходный '!AD12,MIN(--'исходный '!AD12,7,IF(WEEKDAY(AD$9)=7,5,7)))),),IF(VLOOKUP($B15,приказы!$B$11:$C$50,2,0)=8,IFERROR(IF(OR(AND(WEEKDAY(AD$10,2)&gt;5,SUMPRODUCT(N(AD$10=Перенос_С))=0),SUMPRODUCT((AD$10=праздники)+(AD$10=Перенос_На))&gt;0),"В",IF(ISERR(--'исходный '!AD12),'исходный '!AD12,MIN(--'исходный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7</v>
      </c>
      <c r="AE15" s="135">
        <f>IF(VLOOKUP($B15,приказы!$B$11:$C$50,2,0)=7,IFERROR(IF(OR(WEEKDAY(AE$10)=1,SUMPRODUCT(N(AE$10=праздники))&gt;0),"В",IF(ISERR(--'исходный '!AE12),'исходный '!AE12,MIN(--'исходный '!AE12,7,IF(WEEKDAY(AE$9)=7,5,7)))),),IF(VLOOKUP($B15,приказы!$B$11:$C$50,2,0)=8,IFERROR(IF(OR(AND(WEEKDAY(AE$10,2)&gt;5,SUMPRODUCT(N(AE$10=Перенос_С))=0),SUMPRODUCT((AE$10=праздники)+(AE$10=Перенос_На))&gt;0),"В",IF(ISERR(--'исходный '!AE12),'исходный '!AE12,MIN(--'исходный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7</v>
      </c>
      <c r="AF15" s="135">
        <f>IF(VLOOKUP($B15,приказы!$B$11:$C$50,2,0)=7,IFERROR(IF(OR(WEEKDAY(AF$10)=1,SUMPRODUCT(N(AF$10=праздники))&gt;0),"В",IF(ISERR(--'исходный '!AF12),'исходный '!AF12,MIN(--'исходный '!AF12,7,IF(WEEKDAY(AF$9)=7,5,7)))),),IF(VLOOKUP($B15,приказы!$B$11:$C$50,2,0)=8,IFERROR(IF(OR(AND(WEEKDAY(AF$10,2)&gt;5,SUMPRODUCT(N(AF$10=Перенос_С))=0),SUMPRODUCT((AF$10=праздники)+(AF$10=Перенос_На))&gt;0),"В",IF(ISERR(--'исходный '!AF12),'исходный '!AF12,MIN(--'исходный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7</v>
      </c>
      <c r="AG15" s="135" t="str">
        <f>IF(VLOOKUP($B15,приказы!$B$11:$C$50,2,0)=7,IFERROR(IF(OR(WEEKDAY(AG$10)=1,SUMPRODUCT(N(AG$10=праздники))&gt;0),"В",IF(ISERR(--'исходный '!AG12),'исходный '!AG12,MIN(--'исходный '!AG12,7,IF(WEEKDAY(AG$9)=7,5,7)))),),IF(VLOOKUP($B15,приказы!$B$11:$C$50,2,0)=8,IFERROR(IF(OR(AND(WEEKDAY(AG$10,2)&gt;5,SUMPRODUCT(N(AG$10=Перенос_С))=0),SUMPRODUCT((AG$10=праздники)+(AG$10=Перенос_На))&gt;0),"В",IF(ISERR(--'исходный '!AG12),'исходный '!AG12,MIN(--'исходный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35">
        <f>IF(VLOOKUP($B15,приказы!$B$11:$C$50,2,0)=7,IFERROR(IF(OR(WEEKDAY(AH$10)=1,SUMPRODUCT(N(AH$10=праздники))&gt;0),"В",IF(ISERR(--'исходный '!AH12),'исходный '!AH12,MIN(--'исходный '!AH12,7,IF(WEEKDAY(AH$9)=7,5,7)))),),IF(VLOOKUP($B15,приказы!$B$11:$C$50,2,0)=8,IFERROR(IF(OR(AND(WEEKDAY(AH$10,2)&gt;5,SUMPRODUCT(N(AH$10=Перенос_С))=0),SUMPRODUCT((AH$10=праздники)+(AH$10=Перенос_На))&gt;0),"В",IF(ISERR(--'исходный '!AH12),'исходный '!AH12,MIN(--'исходный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0</v>
      </c>
      <c r="AI15" s="94">
        <f t="shared" si="3"/>
        <v>23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6</v>
      </c>
      <c r="AP15" s="9">
        <f t="shared" si="10"/>
        <v>0</v>
      </c>
      <c r="AQ15" s="5"/>
      <c r="AR15" s="222">
        <f>IF(VLOOKUP($B15,приказы!$B$11:$C$50,2,0)=7,SUM(D15:AH15,(AJ15*7)),IF(VLOOKUP($B15,приказы!$B$11:$C$50,2,0)=8,SUM(D15:AH15,(AJ15*8)),IF(VLOOKUP($B15,приказы!$B$11:$C$50,2,0)="сменный",SUM(D15:AH15,(AJ15*7)),2)))</f>
        <v>153</v>
      </c>
      <c r="AS15" s="9"/>
      <c r="AT15" s="8">
        <f>'исходный '!AT12</f>
        <v>11</v>
      </c>
      <c r="AU15" s="8">
        <f>'исходный '!AU12</f>
        <v>8</v>
      </c>
    </row>
    <row r="16" spans="1:47" ht="12.75" x14ac:dyDescent="0.2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IF(VLOOKUP($B16,приказы!$B$11:$C$50,2,0)=7,IFERROR(IF(OR(WEEKDAY(D$10)=1,SUMPRODUCT(N(D$10=праздники))&gt;0),"В",IF(ISERR(--'исходный '!D13),'исходный '!D13,MIN(--'исходный '!D13,7,IF(WEEKDAY(D$9)=7,5,7)))),),IF(VLOOKUP($B16,приказы!$B$11:$C$50,2,0)=8,IFERROR(IF(OR(AND(WEEKDAY(D$10,2)&gt;5,SUMPRODUCT(N(D$10=Перенос_С))=0),SUMPRODUCT((D$10=праздники)+(D$10=Перенос_На))&gt;0),"В",IF(ISERR(--'исходный '!D13),'исходный '!D13,MIN(--'исходный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35">
        <f>IF(VLOOKUP($B16,приказы!$B$11:$C$50,2,0)=7,IFERROR(IF(OR(WEEKDAY(E$10)=1,SUMPRODUCT(N(E$10=праздники))&gt;0),"В",IF(ISERR(--'исходный '!E13),'исходный '!E13,MIN(--'исходный '!E13,7,IF(WEEKDAY(E$9)=7,5,7)))),),IF(VLOOKUP($B16,приказы!$B$11:$C$50,2,0)=8,IFERROR(IF(OR(AND(WEEKDAY(E$10,2)&gt;5,SUMPRODUCT(N(E$10=Перенос_С))=0),SUMPRODUCT((E$10=праздники)+(E$10=Перенос_На))&gt;0),"В",IF(ISERR(--'исходный '!E13),'исходный '!E13,MIN(--'исходный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35">
        <f>IF(VLOOKUP($B16,приказы!$B$11:$C$50,2,0)=7,IFERROR(IF(OR(WEEKDAY(F$10)=1,SUMPRODUCT(N(F$10=праздники))&gt;0),"В",IF(ISERR(--'исходный '!F13),'исходный '!F13,MIN(--'исходный '!F13,7,IF(WEEKDAY(F$9)=7,5,7)))),),IF(VLOOKUP($B16,приказы!$B$11:$C$50,2,0)=8,IFERROR(IF(OR(AND(WEEKDAY(F$10,2)&gt;5,SUMPRODUCT(N(F$10=Перенос_С))=0),SUMPRODUCT((F$10=праздники)+(F$10=Перенос_На))&gt;0),"В",IF(ISERR(--'исходный '!F13),'исходный '!F13,MIN(--'исходный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35">
        <f>IF(VLOOKUP($B16,приказы!$B$11:$C$50,2,0)=7,IFERROR(IF(OR(WEEKDAY(G$10)=1,SUMPRODUCT(N(G$10=праздники))&gt;0),"В",IF(ISERR(--'исходный '!G13),'исходный '!G13,MIN(--'исходный '!G13,7,IF(WEEKDAY(G$9)=7,5,7)))),),IF(VLOOKUP($B16,приказы!$B$11:$C$50,2,0)=8,IFERROR(IF(OR(AND(WEEKDAY(G$10,2)&gt;5,SUMPRODUCT(N(G$10=Перенос_С))=0),SUMPRODUCT((G$10=праздники)+(G$10=Перенос_На))&gt;0),"В",IF(ISERR(--'исходный '!G13),'исходный '!G13,MIN(--'исходный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35">
        <f>IF(VLOOKUP($B16,приказы!$B$11:$C$50,2,0)=7,IFERROR(IF(OR(WEEKDAY(H$10)=1,SUMPRODUCT(N(H$10=праздники))&gt;0),"В",IF(ISERR(--'исходный '!H13),'исходный '!H13,MIN(--'исходный '!H13,7,IF(WEEKDAY(H$9)=7,5,7)))),),IF(VLOOKUP($B16,приказы!$B$11:$C$50,2,0)=8,IFERROR(IF(OR(AND(WEEKDAY(H$10,2)&gt;5,SUMPRODUCT(N(H$10=Перенос_С))=0),SUMPRODUCT((H$10=праздники)+(H$10=Перенос_На))&gt;0),"В",IF(ISERR(--'исходный '!H13),'исходный '!H13,MIN(--'исходный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35">
        <f>IF(VLOOKUP($B16,приказы!$B$11:$C$50,2,0)=7,IFERROR(IF(OR(WEEKDAY(I$10)=1,SUMPRODUCT(N(I$10=праздники))&gt;0),"В",IF(ISERR(--'исходный '!I13),'исходный '!I13,MIN(--'исходный '!I13,7,IF(WEEKDAY(I$9)=7,5,7)))),),IF(VLOOKUP($B16,приказы!$B$11:$C$50,2,0)=8,IFERROR(IF(OR(AND(WEEKDAY(I$10,2)&gt;5,SUMPRODUCT(N(I$10=Перенос_С))=0),SUMPRODUCT((I$10=праздники)+(I$10=Перенос_На))&gt;0),"В",IF(ISERR(--'исходный '!I13),'исходный '!I13,MIN(--'исходный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35">
        <f>IF(VLOOKUP($B16,приказы!$B$11:$C$50,2,0)=7,IFERROR(IF(OR(WEEKDAY(J$10)=1,SUMPRODUCT(N(J$10=праздники))&gt;0),"В",IF(ISERR(--'исходный '!J13),'исходный '!J13,MIN(--'исходный '!J13,7,IF(WEEKDAY(J$9)=7,5,7)))),),IF(VLOOKUP($B16,приказы!$B$11:$C$50,2,0)=8,IFERROR(IF(OR(AND(WEEKDAY(J$10,2)&gt;5,SUMPRODUCT(N(J$10=Перенос_С))=0),SUMPRODUCT((J$10=праздники)+(J$10=Перенос_На))&gt;0),"В",IF(ISERR(--'исходный '!J13),'исходный '!J13,MIN(--'исходный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35">
        <f>IF(VLOOKUP($B16,приказы!$B$11:$C$50,2,0)=7,IFERROR(IF(OR(WEEKDAY(K$10)=1,SUMPRODUCT(N(K$10=праздники))&gt;0),"В",IF(ISERR(--'исходный '!K13),'исходный '!K13,MIN(--'исходный '!K13,7,IF(WEEKDAY(K$9)=7,5,7)))),),IF(VLOOKUP($B16,приказы!$B$11:$C$50,2,0)=8,IFERROR(IF(OR(AND(WEEKDAY(K$10,2)&gt;5,SUMPRODUCT(N(K$10=Перенос_С))=0),SUMPRODUCT((K$10=праздники)+(K$10=Перенос_На))&gt;0),"В",IF(ISERR(--'исходный '!K13),'исходный '!K13,MIN(--'исходный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35">
        <f>IF(VLOOKUP($B16,приказы!$B$11:$C$50,2,0)=7,IFERROR(IF(OR(WEEKDAY(L$10)=1,SUMPRODUCT(N(L$10=праздники))&gt;0),"В",IF(ISERR(--'исходный '!L13),'исходный '!L13,MIN(--'исходный '!L13,7,IF(WEEKDAY(L$9)=7,5,7)))),),IF(VLOOKUP($B16,приказы!$B$11:$C$50,2,0)=8,IFERROR(IF(OR(AND(WEEKDAY(L$10,2)&gt;5,SUMPRODUCT(N(L$10=Перенос_С))=0),SUMPRODUCT((L$10=праздники)+(L$10=Перенос_На))&gt;0),"В",IF(ISERR(--'исходный '!L13),'исходный '!L13,MIN(--'исходный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35">
        <f>IF(VLOOKUP($B16,приказы!$B$11:$C$50,2,0)=7,IFERROR(IF(OR(WEEKDAY(M$10)=1,SUMPRODUCT(N(M$10=праздники))&gt;0),"В",IF(ISERR(--'исходный '!M13),'исходный '!M13,MIN(--'исходный '!M13,7,IF(WEEKDAY(M$9)=7,5,7)))),),IF(VLOOKUP($B16,приказы!$B$11:$C$50,2,0)=8,IFERROR(IF(OR(AND(WEEKDAY(M$10,2)&gt;5,SUMPRODUCT(N(M$10=Перенос_С))=0),SUMPRODUCT((M$10=праздники)+(M$10=Перенос_На))&gt;0),"В",IF(ISERR(--'исходный '!M13),'исходный '!M13,MIN(--'исходный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35">
        <f>IF(VLOOKUP($B16,приказы!$B$11:$C$50,2,0)=7,IFERROR(IF(OR(WEEKDAY(N$10)=1,SUMPRODUCT(N(N$10=праздники))&gt;0),"В",IF(ISERR(--'исходный '!N13),'исходный '!N13,MIN(--'исходный '!N13,7,IF(WEEKDAY(N$9)=7,5,7)))),),IF(VLOOKUP($B16,приказы!$B$11:$C$50,2,0)=8,IFERROR(IF(OR(AND(WEEKDAY(N$10,2)&gt;5,SUMPRODUCT(N(N$10=Перенос_С))=0),SUMPRODUCT((N$10=праздники)+(N$10=Перенос_На))&gt;0),"В",IF(ISERR(--'исходный '!N13),'исходный '!N13,MIN(--'исходный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35">
        <f>IF(VLOOKUP($B16,приказы!$B$11:$C$50,2,0)=7,IFERROR(IF(OR(WEEKDAY(O$10)=1,SUMPRODUCT(N(O$10=праздники))&gt;0),"В",IF(ISERR(--'исходный '!O13),'исходный '!O13,MIN(--'исходный '!O13,7,IF(WEEKDAY(O$9)=7,5,7)))),),IF(VLOOKUP($B16,приказы!$B$11:$C$50,2,0)=8,IFERROR(IF(OR(AND(WEEKDAY(O$10,2)&gt;5,SUMPRODUCT(N(O$10=Перенос_С))=0),SUMPRODUCT((O$10=праздники)+(O$10=Перенос_На))&gt;0),"В",IF(ISERR(--'исходный '!O13),'исходный '!O13,MIN(--'исходный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35">
        <f>IF(VLOOKUP($B16,приказы!$B$11:$C$50,2,0)=7,IFERROR(IF(OR(WEEKDAY(P$10)=1,SUMPRODUCT(N(P$10=праздники))&gt;0),"В",IF(ISERR(--'исходный '!P13),'исходный '!P13,MIN(--'исходный '!P13,7,IF(WEEKDAY(P$9)=7,5,7)))),),IF(VLOOKUP($B16,приказы!$B$11:$C$50,2,0)=8,IFERROR(IF(OR(AND(WEEKDAY(P$10,2)&gt;5,SUMPRODUCT(N(P$10=Перенос_С))=0),SUMPRODUCT((P$10=праздники)+(P$10=Перенос_На))&gt;0),"В",IF(ISERR(--'исходный '!P13),'исходный '!P13,MIN(--'исходный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35">
        <f>IF(VLOOKUP($B16,приказы!$B$11:$C$50,2,0)=7,IFERROR(IF(OR(WEEKDAY(Q$10)=1,SUMPRODUCT(N(Q$10=праздники))&gt;0),"В",IF(ISERR(--'исходный '!Q13),'исходный '!Q13,MIN(--'исходный '!Q13,7,IF(WEEKDAY(Q$9)=7,5,7)))),),IF(VLOOKUP($B16,приказы!$B$11:$C$50,2,0)=8,IFERROR(IF(OR(AND(WEEKDAY(Q$10,2)&gt;5,SUMPRODUCT(N(Q$10=Перенос_С))=0),SUMPRODUCT((Q$10=праздники)+(Q$10=Перенос_На))&gt;0),"В",IF(ISERR(--'исходный '!Q13),'исходный '!Q13,MIN(--'исходный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35">
        <f>IF(VLOOKUP($B16,приказы!$B$11:$C$50,2,0)=7,IFERROR(IF(OR(WEEKDAY(R$10)=1,SUMPRODUCT(N(R$10=праздники))&gt;0),"В",IF(ISERR(--'исходный '!R13),'исходный '!R13,MIN(--'исходный '!R13,7,IF(WEEKDAY(R$9)=7,5,7)))),),IF(VLOOKUP($B16,приказы!$B$11:$C$50,2,0)=8,IFERROR(IF(OR(AND(WEEKDAY(R$10,2)&gt;5,SUMPRODUCT(N(R$10=Перенос_С))=0),SUMPRODUCT((R$10=праздники)+(R$10=Перенос_На))&gt;0),"В",IF(ISERR(--'исходный '!R13),'исходный '!R13,MIN(--'исходный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35">
        <f>IF(VLOOKUP($B16,приказы!$B$11:$C$50,2,0)=7,IFERROR(IF(OR(WEEKDAY(S$10)=1,SUMPRODUCT(N(S$10=праздники))&gt;0),"В",IF(ISERR(--'исходный '!S13),'исходный '!S13,MIN(--'исходный '!S13,7,IF(WEEKDAY(S$9)=7,5,7)))),),IF(VLOOKUP($B16,приказы!$B$11:$C$50,2,0)=8,IFERROR(IF(OR(AND(WEEKDAY(S$10,2)&gt;5,SUMPRODUCT(N(S$10=Перенос_С))=0),SUMPRODUCT((S$10=праздники)+(S$10=Перенос_На))&gt;0),"В",IF(ISERR(--'исходный '!S13),'исходный '!S13,MIN(--'исходный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35">
        <f>IF(VLOOKUP($B16,приказы!$B$11:$C$50,2,0)=7,IFERROR(IF(OR(WEEKDAY(T$10)=1,SUMPRODUCT(N(T$10=праздники))&gt;0),"В",IF(ISERR(--'исходный '!T13),'исходный '!T13,MIN(--'исходный '!T13,7,IF(WEEKDAY(T$9)=7,5,7)))),),IF(VLOOKUP($B16,приказы!$B$11:$C$50,2,0)=8,IFERROR(IF(OR(AND(WEEKDAY(T$10,2)&gt;5,SUMPRODUCT(N(T$10=Перенос_С))=0),SUMPRODUCT((T$10=праздники)+(T$10=Перенос_На))&gt;0),"В",IF(ISERR(--'исходный '!T13),'исходный '!T13,MIN(--'исходный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35">
        <f>IF(VLOOKUP($B16,приказы!$B$11:$C$50,2,0)=7,IFERROR(IF(OR(WEEKDAY(U$10)=1,SUMPRODUCT(N(U$10=праздники))&gt;0),"В",IF(ISERR(--'исходный '!U13),'исходный '!U13,MIN(--'исходный '!U13,7,IF(WEEKDAY(U$9)=7,5,7)))),),IF(VLOOKUP($B16,приказы!$B$11:$C$50,2,0)=8,IFERROR(IF(OR(AND(WEEKDAY(U$10,2)&gt;5,SUMPRODUCT(N(U$10=Перенос_С))=0),SUMPRODUCT((U$10=праздники)+(U$10=Перенос_На))&gt;0),"В",IF(ISERR(--'исходный '!U13),'исходный '!U13,MIN(--'исходный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35">
        <f>IF(VLOOKUP($B16,приказы!$B$11:$C$50,2,0)=7,IFERROR(IF(OR(WEEKDAY(V$10)=1,SUMPRODUCT(N(V$10=праздники))&gt;0),"В",IF(ISERR(--'исходный '!V13),'исходный '!V13,MIN(--'исходный '!V13,7,IF(WEEKDAY(V$9)=7,5,7)))),),IF(VLOOKUP($B16,приказы!$B$11:$C$50,2,0)=8,IFERROR(IF(OR(AND(WEEKDAY(V$10,2)&gt;5,SUMPRODUCT(N(V$10=Перенос_С))=0),SUMPRODUCT((V$10=праздники)+(V$10=Перенос_На))&gt;0),"В",IF(ISERR(--'исходный '!V13),'исходный '!V13,MIN(--'исходный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35">
        <f>IF(VLOOKUP($B16,приказы!$B$11:$C$50,2,0)=7,IFERROR(IF(OR(WEEKDAY(W$10)=1,SUMPRODUCT(N(W$10=праздники))&gt;0),"В",IF(ISERR(--'исходный '!W13),'исходный '!W13,MIN(--'исходный '!W13,7,IF(WEEKDAY(W$9)=7,5,7)))),),IF(VLOOKUP($B16,приказы!$B$11:$C$50,2,0)=8,IFERROR(IF(OR(AND(WEEKDAY(W$10,2)&gt;5,SUMPRODUCT(N(W$10=Перенос_С))=0),SUMPRODUCT((W$10=праздники)+(W$10=Перенос_На))&gt;0),"В",IF(ISERR(--'исходный '!W13),'исходный '!W13,MIN(--'исходный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35">
        <f>IF(VLOOKUP($B16,приказы!$B$11:$C$50,2,0)=7,IFERROR(IF(OR(WEEKDAY(X$10)=1,SUMPRODUCT(N(X$10=праздники))&gt;0),"В",IF(ISERR(--'исходный '!X13),'исходный '!X13,MIN(--'исходный '!X13,7,IF(WEEKDAY(X$9)=7,5,7)))),),IF(VLOOKUP($B16,приказы!$B$11:$C$50,2,0)=8,IFERROR(IF(OR(AND(WEEKDAY(X$10,2)&gt;5,SUMPRODUCT(N(X$10=Перенос_С))=0),SUMPRODUCT((X$10=праздники)+(X$10=Перенос_На))&gt;0),"В",IF(ISERR(--'исходный '!X13),'исходный '!X13,MIN(--'исходный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35">
        <f>IF(VLOOKUP($B16,приказы!$B$11:$C$50,2,0)=7,IFERROR(IF(OR(WEEKDAY(Y$10)=1,SUMPRODUCT(N(Y$10=праздники))&gt;0),"В",IF(ISERR(--'исходный '!Y13),'исходный '!Y13,MIN(--'исходный '!Y13,7,IF(WEEKDAY(Y$9)=7,5,7)))),),IF(VLOOKUP($B16,приказы!$B$11:$C$50,2,0)=8,IFERROR(IF(OR(AND(WEEKDAY(Y$10,2)&gt;5,SUMPRODUCT(N(Y$10=Перенос_С))=0),SUMPRODUCT((Y$10=праздники)+(Y$10=Перенос_На))&gt;0),"В",IF(ISERR(--'исходный '!Y13),'исходный '!Y13,MIN(--'исходный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35">
        <f>IF(VLOOKUP($B16,приказы!$B$11:$C$50,2,0)=7,IFERROR(IF(OR(WEEKDAY(Z$10)=1,SUMPRODUCT(N(Z$10=праздники))&gt;0),"В",IF(ISERR(--'исходный '!Z13),'исходный '!Z13,MIN(--'исходный '!Z13,7,IF(WEEKDAY(Z$9)=7,5,7)))),),IF(VLOOKUP($B16,приказы!$B$11:$C$50,2,0)=8,IFERROR(IF(OR(AND(WEEKDAY(Z$10,2)&gt;5,SUMPRODUCT(N(Z$10=Перенос_С))=0),SUMPRODUCT((Z$10=праздники)+(Z$10=Перенос_На))&gt;0),"В",IF(ISERR(--'исходный '!Z13),'исходный '!Z13,MIN(--'исходный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35">
        <f>IF(VLOOKUP($B16,приказы!$B$11:$C$50,2,0)=7,IFERROR(IF(OR(WEEKDAY(AA$10)=1,SUMPRODUCT(N(AA$10=праздники))&gt;0),"В",IF(ISERR(--'исходный '!AA13),'исходный '!AA13,MIN(--'исходный '!AA13,7,IF(WEEKDAY(AA$9)=7,5,7)))),),IF(VLOOKUP($B16,приказы!$B$11:$C$50,2,0)=8,IFERROR(IF(OR(AND(WEEKDAY(AA$10,2)&gt;5,SUMPRODUCT(N(AA$10=Перенос_С))=0),SUMPRODUCT((AA$10=праздники)+(AA$10=Перенос_На))&gt;0),"В",IF(ISERR(--'исходный '!AA13),'исходный '!AA13,MIN(--'исходный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35">
        <f>IF(VLOOKUP($B16,приказы!$B$11:$C$50,2,0)=7,IFERROR(IF(OR(WEEKDAY(AB$10)=1,SUMPRODUCT(N(AB$10=праздники))&gt;0),"В",IF(ISERR(--'исходный '!AB13),'исходный '!AB13,MIN(--'исходный '!AB13,7,IF(WEEKDAY(AB$9)=7,5,7)))),),IF(VLOOKUP($B16,приказы!$B$11:$C$50,2,0)=8,IFERROR(IF(OR(AND(WEEKDAY(AB$10,2)&gt;5,SUMPRODUCT(N(AB$10=Перенос_С))=0),SUMPRODUCT((AB$10=праздники)+(AB$10=Перенос_На))&gt;0),"В",IF(ISERR(--'исходный '!AB13),'исходный '!AB13,MIN(--'исходный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35">
        <f>IF(VLOOKUP($B16,приказы!$B$11:$C$50,2,0)=7,IFERROR(IF(OR(WEEKDAY(AC$10)=1,SUMPRODUCT(N(AC$10=праздники))&gt;0),"В",IF(ISERR(--'исходный '!AC13),'исходный '!AC13,MIN(--'исходный '!AC13,7,IF(WEEKDAY(AC$9)=7,5,7)))),),IF(VLOOKUP($B16,приказы!$B$11:$C$50,2,0)=8,IFERROR(IF(OR(AND(WEEKDAY(AC$10,2)&gt;5,SUMPRODUCT(N(AC$10=Перенос_С))=0),SUMPRODUCT((AC$10=праздники)+(AC$10=Перенос_На))&gt;0),"В",IF(ISERR(--'исходный '!AC13),'исходный '!AC13,MIN(--'исходный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35">
        <f>IF(VLOOKUP($B16,приказы!$B$11:$C$50,2,0)=7,IFERROR(IF(OR(WEEKDAY(AD$10)=1,SUMPRODUCT(N(AD$10=праздники))&gt;0),"В",IF(ISERR(--'исходный '!AD13),'исходный '!AD13,MIN(--'исходный '!AD13,7,IF(WEEKDAY(AD$9)=7,5,7)))),),IF(VLOOKUP($B16,приказы!$B$11:$C$50,2,0)=8,IFERROR(IF(OR(AND(WEEKDAY(AD$10,2)&gt;5,SUMPRODUCT(N(AD$10=Перенос_С))=0),SUMPRODUCT((AD$10=праздники)+(AD$10=Перенос_На))&gt;0),"В",IF(ISERR(--'исходный '!AD13),'исходный '!AD13,MIN(--'исходный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35">
        <f>IF(VLOOKUP($B16,приказы!$B$11:$C$50,2,0)=7,IFERROR(IF(OR(WEEKDAY(AE$10)=1,SUMPRODUCT(N(AE$10=праздники))&gt;0),"В",IF(ISERR(--'исходный '!AE13),'исходный '!AE13,MIN(--'исходный '!AE13,7,IF(WEEKDAY(AE$9)=7,5,7)))),),IF(VLOOKUP($B16,приказы!$B$11:$C$50,2,0)=8,IFERROR(IF(OR(AND(WEEKDAY(AE$10,2)&gt;5,SUMPRODUCT(N(AE$10=Перенос_С))=0),SUMPRODUCT((AE$10=праздники)+(AE$10=Перенос_На))&gt;0),"В",IF(ISERR(--'исходный '!AE13),'исходный '!AE13,MIN(--'исходный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35">
        <f>IF(VLOOKUP($B16,приказы!$B$11:$C$50,2,0)=7,IFERROR(IF(OR(WEEKDAY(AF$10)=1,SUMPRODUCT(N(AF$10=праздники))&gt;0),"В",IF(ISERR(--'исходный '!AF13),'исходный '!AF13,MIN(--'исходный '!AF13,7,IF(WEEKDAY(AF$9)=7,5,7)))),),IF(VLOOKUP($B16,приказы!$B$11:$C$50,2,0)=8,IFERROR(IF(OR(AND(WEEKDAY(AF$10,2)&gt;5,SUMPRODUCT(N(AF$10=Перенос_С))=0),SUMPRODUCT((AF$10=праздники)+(AF$10=Перенос_На))&gt;0),"В",IF(ISERR(--'исходный '!AF13),'исходный '!AF13,MIN(--'исходный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35">
        <f>IF(VLOOKUP($B16,приказы!$B$11:$C$50,2,0)=7,IFERROR(IF(OR(WEEKDAY(AG$10)=1,SUMPRODUCT(N(AG$10=праздники))&gt;0),"В",IF(ISERR(--'исходный '!AG13),'исходный '!AG13,MIN(--'исходный '!AG13,7,IF(WEEKDAY(AG$9)=7,5,7)))),),IF(VLOOKUP($B16,приказы!$B$11:$C$50,2,0)=8,IFERROR(IF(OR(AND(WEEKDAY(AG$10,2)&gt;5,SUMPRODUCT(N(AG$10=Перенос_С))=0),SUMPRODUCT((AG$10=праздники)+(AG$10=Перенос_На))&gt;0),"В",IF(ISERR(--'исходный '!AG13),'исходный '!AG13,MIN(--'исходный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35">
        <f>IF(VLOOKUP($B16,приказы!$B$11:$C$50,2,0)=7,IFERROR(IF(OR(WEEKDAY(AH$10)=1,SUMPRODUCT(N(AH$10=праздники))&gt;0),"В",IF(ISERR(--'исходный '!AH13),'исходный '!AH13,MIN(--'исходный '!AH13,7,IF(WEEKDAY(AH$9)=7,5,7)))),),IF(VLOOKUP($B16,приказы!$B$11:$C$50,2,0)=8,IFERROR(IF(OR(AND(WEEKDAY(AH$10,2)&gt;5,SUMPRODUCT(N(AH$10=Перенос_С))=0),SUMPRODUCT((AH$10=праздники)+(AH$10=Перенос_На))&gt;0),"В",IF(ISERR(--'исходный '!AH13),'исходный '!AH13,MIN(--'исходный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22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 x14ac:dyDescent="0.2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IF(VLOOKUP($B17,приказы!$B$11:$C$50,2,0)=7,IFERROR(IF(OR(WEEKDAY(D$10)=1,SUMPRODUCT(N(D$10=праздники))&gt;0),"В",IF(ISERR(--'исходный '!D14),'исходный '!D14,MIN(--'исходный '!D14,7,IF(WEEKDAY(D$9)=7,5,7)))),),IF(VLOOKUP($B17,приказы!$B$11:$C$50,2,0)=8,IFERROR(IF(OR(AND(WEEKDAY(D$10,2)&gt;5,SUMPRODUCT(N(D$10=Перенос_С))=0),SUMPRODUCT((D$10=праздники)+(D$10=Перенос_На))&gt;0),"В",IF(ISERR(--'исходный '!D14),'исходный '!D14,MIN(--'исходный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35">
        <f>IF(VLOOKUP($B17,приказы!$B$11:$C$50,2,0)=7,IFERROR(IF(OR(WEEKDAY(E$10)=1,SUMPRODUCT(N(E$10=праздники))&gt;0),"В",IF(ISERR(--'исходный '!E14),'исходный '!E14,MIN(--'исходный '!E14,7,IF(WEEKDAY(E$9)=7,5,7)))),),IF(VLOOKUP($B17,приказы!$B$11:$C$50,2,0)=8,IFERROR(IF(OR(AND(WEEKDAY(E$10,2)&gt;5,SUMPRODUCT(N(E$10=Перенос_С))=0),SUMPRODUCT((E$10=праздники)+(E$10=Перенос_На))&gt;0),"В",IF(ISERR(--'исходный '!E14),'исходный '!E14,MIN(--'исходный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35">
        <f>IF(VLOOKUP($B17,приказы!$B$11:$C$50,2,0)=7,IFERROR(IF(OR(WEEKDAY(F$10)=1,SUMPRODUCT(N(F$10=праздники))&gt;0),"В",IF(ISERR(--'исходный '!F14),'исходный '!F14,MIN(--'исходный '!F14,7,IF(WEEKDAY(F$9)=7,5,7)))),),IF(VLOOKUP($B17,приказы!$B$11:$C$50,2,0)=8,IFERROR(IF(OR(AND(WEEKDAY(F$10,2)&gt;5,SUMPRODUCT(N(F$10=Перенос_С))=0),SUMPRODUCT((F$10=праздники)+(F$10=Перенос_На))&gt;0),"В",IF(ISERR(--'исходный '!F14),'исходный '!F14,MIN(--'исходный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35" t="str">
        <f>IF(VLOOKUP($B17,приказы!$B$11:$C$50,2,0)=7,IFERROR(IF(OR(WEEKDAY(G$10)=1,SUMPRODUCT(N(G$10=праздники))&gt;0),"В",IF(ISERR(--'исходный '!G14),'исходный '!G14,MIN(--'исходный '!G14,7,IF(WEEKDAY(G$9)=7,5,7)))),),IF(VLOOKUP($B17,приказы!$B$11:$C$50,2,0)=8,IFERROR(IF(OR(AND(WEEKDAY(G$10,2)&gt;5,SUMPRODUCT(N(G$10=Перенос_С))=0),SUMPRODUCT((G$10=праздники)+(G$10=Перенос_На))&gt;0),"В",IF(ISERR(--'исходный '!G14),'исходный '!G14,MIN(--'исходный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35" t="str">
        <f>IF(VLOOKUP($B17,приказы!$B$11:$C$50,2,0)=7,IFERROR(IF(OR(WEEKDAY(H$10)=1,SUMPRODUCT(N(H$10=праздники))&gt;0),"В",IF(ISERR(--'исходный '!H14),'исходный '!H14,MIN(--'исходный '!H14,7,IF(WEEKDAY(H$9)=7,5,7)))),),IF(VLOOKUP($B17,приказы!$B$11:$C$50,2,0)=8,IFERROR(IF(OR(AND(WEEKDAY(H$10,2)&gt;5,SUMPRODUCT(N(H$10=Перенос_С))=0),SUMPRODUCT((H$10=праздники)+(H$10=Перенос_На))&gt;0),"В",IF(ISERR(--'исходный '!H14),'исходный '!H14,MIN(--'исходный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35" t="str">
        <f>IF(VLOOKUP($B17,приказы!$B$11:$C$50,2,0)=7,IFERROR(IF(OR(WEEKDAY(I$10)=1,SUMPRODUCT(N(I$10=праздники))&gt;0),"В",IF(ISERR(--'исходный '!I14),'исходный '!I14,MIN(--'исходный '!I14,7,IF(WEEKDAY(I$9)=7,5,7)))),),IF(VLOOKUP($B17,приказы!$B$11:$C$50,2,0)=8,IFERROR(IF(OR(AND(WEEKDAY(I$10,2)&gt;5,SUMPRODUCT(N(I$10=Перенос_С))=0),SUMPRODUCT((I$10=праздники)+(I$10=Перенос_На))&gt;0),"В",IF(ISERR(--'исходный '!I14),'исходный '!I14,MIN(--'исходный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35" t="str">
        <f>IF(VLOOKUP($B17,приказы!$B$11:$C$50,2,0)=7,IFERROR(IF(OR(WEEKDAY(J$10)=1,SUMPRODUCT(N(J$10=праздники))&gt;0),"В",IF(ISERR(--'исходный '!J14),'исходный '!J14,MIN(--'исходный '!J14,7,IF(WEEKDAY(J$9)=7,5,7)))),),IF(VLOOKUP($B17,приказы!$B$11:$C$50,2,0)=8,IFERROR(IF(OR(AND(WEEKDAY(J$10,2)&gt;5,SUMPRODUCT(N(J$10=Перенос_С))=0),SUMPRODUCT((J$10=праздники)+(J$10=Перенос_На))&gt;0),"В",IF(ISERR(--'исходный '!J14),'исходный '!J14,MIN(--'исходный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35" t="str">
        <f>IF(VLOOKUP($B17,приказы!$B$11:$C$50,2,0)=7,IFERROR(IF(OR(WEEKDAY(K$10)=1,SUMPRODUCT(N(K$10=праздники))&gt;0),"В",IF(ISERR(--'исходный '!K14),'исходный '!K14,MIN(--'исходный '!K14,7,IF(WEEKDAY(K$9)=7,5,7)))),),IF(VLOOKUP($B17,приказы!$B$11:$C$50,2,0)=8,IFERROR(IF(OR(AND(WEEKDAY(K$10,2)&gt;5,SUMPRODUCT(N(K$10=Перенос_С))=0),SUMPRODUCT((K$10=праздники)+(K$10=Перенос_На))&gt;0),"В",IF(ISERR(--'исходный '!K14),'исходный '!K14,MIN(--'исходный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35" t="str">
        <f>IF(VLOOKUP($B17,приказы!$B$11:$C$50,2,0)=7,IFERROR(IF(OR(WEEKDAY(L$10)=1,SUMPRODUCT(N(L$10=праздники))&gt;0),"В",IF(ISERR(--'исходный '!L14),'исходный '!L14,MIN(--'исходный '!L14,7,IF(WEEKDAY(L$9)=7,5,7)))),),IF(VLOOKUP($B17,приказы!$B$11:$C$50,2,0)=8,IFERROR(IF(OR(AND(WEEKDAY(L$10,2)&gt;5,SUMPRODUCT(N(L$10=Перенос_С))=0),SUMPRODUCT((L$10=праздники)+(L$10=Перенос_На))&gt;0),"В",IF(ISERR(--'исходный '!L14),'исходный '!L14,MIN(--'исходный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35" t="str">
        <f>IF(VLOOKUP($B17,приказы!$B$11:$C$50,2,0)=7,IFERROR(IF(OR(WEEKDAY(M$10)=1,SUMPRODUCT(N(M$10=праздники))&gt;0),"В",IF(ISERR(--'исходный '!M14),'исходный '!M14,MIN(--'исходный '!M14,7,IF(WEEKDAY(M$9)=7,5,7)))),),IF(VLOOKUP($B17,приказы!$B$11:$C$50,2,0)=8,IFERROR(IF(OR(AND(WEEKDAY(M$10,2)&gt;5,SUMPRODUCT(N(M$10=Перенос_С))=0),SUMPRODUCT((M$10=праздники)+(M$10=Перенос_На))&gt;0),"В",IF(ISERR(--'исходный '!M14),'исходный '!M14,MIN(--'исходный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35" t="str">
        <f>IF(VLOOKUP($B17,приказы!$B$11:$C$50,2,0)=7,IFERROR(IF(OR(WEEKDAY(N$10)=1,SUMPRODUCT(N(N$10=праздники))&gt;0),"В",IF(ISERR(--'исходный '!N14),'исходный '!N14,MIN(--'исходный '!N14,7,IF(WEEKDAY(N$9)=7,5,7)))),),IF(VLOOKUP($B17,приказы!$B$11:$C$50,2,0)=8,IFERROR(IF(OR(AND(WEEKDAY(N$10,2)&gt;5,SUMPRODUCT(N(N$10=Перенос_С))=0),SUMPRODUCT((N$10=праздники)+(N$10=Перенос_На))&gt;0),"В",IF(ISERR(--'исходный '!N14),'исходный '!N14,MIN(--'исходный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35" t="str">
        <f>IF(VLOOKUP($B17,приказы!$B$11:$C$50,2,0)=7,IFERROR(IF(OR(WEEKDAY(O$10)=1,SUMPRODUCT(N(O$10=праздники))&gt;0),"В",IF(ISERR(--'исходный '!O14),'исходный '!O14,MIN(--'исходный '!O14,7,IF(WEEKDAY(O$9)=7,5,7)))),),IF(VLOOKUP($B17,приказы!$B$11:$C$50,2,0)=8,IFERROR(IF(OR(AND(WEEKDAY(O$10,2)&gt;5,SUMPRODUCT(N(O$10=Перенос_С))=0),SUMPRODUCT((O$10=праздники)+(O$10=Перенос_На))&gt;0),"В",IF(ISERR(--'исходный '!O14),'исходный '!O14,MIN(--'исходный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35" t="str">
        <f>IF(VLOOKUP($B17,приказы!$B$11:$C$50,2,0)=7,IFERROR(IF(OR(WEEKDAY(P$10)=1,SUMPRODUCT(N(P$10=праздники))&gt;0),"В",IF(ISERR(--'исходный '!P14),'исходный '!P14,MIN(--'исходный '!P14,7,IF(WEEKDAY(P$9)=7,5,7)))),),IF(VLOOKUP($B17,приказы!$B$11:$C$50,2,0)=8,IFERROR(IF(OR(AND(WEEKDAY(P$10,2)&gt;5,SUMPRODUCT(N(P$10=Перенос_С))=0),SUMPRODUCT((P$10=праздники)+(P$10=Перенос_На))&gt;0),"В",IF(ISERR(--'исходный '!P14),'исходный '!P14,MIN(--'исходный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35" t="str">
        <f>IF(VLOOKUP($B17,приказы!$B$11:$C$50,2,0)=7,IFERROR(IF(OR(WEEKDAY(Q$10)=1,SUMPRODUCT(N(Q$10=праздники))&gt;0),"В",IF(ISERR(--'исходный '!Q14),'исходный '!Q14,MIN(--'исходный '!Q14,7,IF(WEEKDAY(Q$9)=7,5,7)))),),IF(VLOOKUP($B17,приказы!$B$11:$C$50,2,0)=8,IFERROR(IF(OR(AND(WEEKDAY(Q$10,2)&gt;5,SUMPRODUCT(N(Q$10=Перенос_С))=0),SUMPRODUCT((Q$10=праздники)+(Q$10=Перенос_На))&gt;0),"В",IF(ISERR(--'исходный '!Q14),'исходный '!Q14,MIN(--'исходный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35" t="str">
        <f>IF(VLOOKUP($B17,приказы!$B$11:$C$50,2,0)=7,IFERROR(IF(OR(WEEKDAY(R$10)=1,SUMPRODUCT(N(R$10=праздники))&gt;0),"В",IF(ISERR(--'исходный '!R14),'исходный '!R14,MIN(--'исходный '!R14,7,IF(WEEKDAY(R$9)=7,5,7)))),),IF(VLOOKUP($B17,приказы!$B$11:$C$50,2,0)=8,IFERROR(IF(OR(AND(WEEKDAY(R$10,2)&gt;5,SUMPRODUCT(N(R$10=Перенос_С))=0),SUMPRODUCT((R$10=праздники)+(R$10=Перенос_На))&gt;0),"В",IF(ISERR(--'исходный '!R14),'исходный '!R14,MIN(--'исходный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35" t="str">
        <f>IF(VLOOKUP($B17,приказы!$B$11:$C$50,2,0)=7,IFERROR(IF(OR(WEEKDAY(S$10)=1,SUMPRODUCT(N(S$10=праздники))&gt;0),"В",IF(ISERR(--'исходный '!S14),'исходный '!S14,MIN(--'исходный '!S14,7,IF(WEEKDAY(S$9)=7,5,7)))),),IF(VLOOKUP($B17,приказы!$B$11:$C$50,2,0)=8,IFERROR(IF(OR(AND(WEEKDAY(S$10,2)&gt;5,SUMPRODUCT(N(S$10=Перенос_С))=0),SUMPRODUCT((S$10=праздники)+(S$10=Перенос_На))&gt;0),"В",IF(ISERR(--'исходный '!S14),'исходный '!S14,MIN(--'исходный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35" t="str">
        <f>IF(VLOOKUP($B17,приказы!$B$11:$C$50,2,0)=7,IFERROR(IF(OR(WEEKDAY(T$10)=1,SUMPRODUCT(N(T$10=праздники))&gt;0),"В",IF(ISERR(--'исходный '!T14),'исходный '!T14,MIN(--'исходный '!T14,7,IF(WEEKDAY(T$9)=7,5,7)))),),IF(VLOOKUP($B17,приказы!$B$11:$C$50,2,0)=8,IFERROR(IF(OR(AND(WEEKDAY(T$10,2)&gt;5,SUMPRODUCT(N(T$10=Перенос_С))=0),SUMPRODUCT((T$10=праздники)+(T$10=Перенос_На))&gt;0),"В",IF(ISERR(--'исходный '!T14),'исходный '!T14,MIN(--'исходный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35">
        <f>IF(VLOOKUP($B17,приказы!$B$11:$C$50,2,0)=7,IFERROR(IF(OR(WEEKDAY(U$10)=1,SUMPRODUCT(N(U$10=праздники))&gt;0),"В",IF(ISERR(--'исходный '!U14),'исходный '!U14,MIN(--'исходный '!U14,7,IF(WEEKDAY(U$9)=7,5,7)))),),IF(VLOOKUP($B17,приказы!$B$11:$C$50,2,0)=8,IFERROR(IF(OR(AND(WEEKDAY(U$10,2)&gt;5,SUMPRODUCT(N(U$10=Перенос_С))=0),SUMPRODUCT((U$10=праздники)+(U$10=Перенос_На))&gt;0),"В",IF(ISERR(--'исходный '!U14),'исходный '!U14,MIN(--'исходный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35">
        <f>IF(VLOOKUP($B17,приказы!$B$11:$C$50,2,0)=7,IFERROR(IF(OR(WEEKDAY(V$10)=1,SUMPRODUCT(N(V$10=праздники))&gt;0),"В",IF(ISERR(--'исходный '!V14),'исходный '!V14,MIN(--'исходный '!V14,7,IF(WEEKDAY(V$9)=7,5,7)))),),IF(VLOOKUP($B17,приказы!$B$11:$C$50,2,0)=8,IFERROR(IF(OR(AND(WEEKDAY(V$10,2)&gt;5,SUMPRODUCT(N(V$10=Перенос_С))=0),SUMPRODUCT((V$10=праздники)+(V$10=Перенос_На))&gt;0),"В",IF(ISERR(--'исходный '!V14),'исходный '!V14,MIN(--'исходный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35">
        <f>IF(VLOOKUP($B17,приказы!$B$11:$C$50,2,0)=7,IFERROR(IF(OR(WEEKDAY(W$10)=1,SUMPRODUCT(N(W$10=праздники))&gt;0),"В",IF(ISERR(--'исходный '!W14),'исходный '!W14,MIN(--'исходный '!W14,7,IF(WEEKDAY(W$9)=7,5,7)))),),IF(VLOOKUP($B17,приказы!$B$11:$C$50,2,0)=8,IFERROR(IF(OR(AND(WEEKDAY(W$10,2)&gt;5,SUMPRODUCT(N(W$10=Перенос_С))=0),SUMPRODUCT((W$10=праздники)+(W$10=Перенос_На))&gt;0),"В",IF(ISERR(--'исходный '!W14),'исходный '!W14,MIN(--'исходный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35">
        <f>IF(VLOOKUP($B17,приказы!$B$11:$C$50,2,0)=7,IFERROR(IF(OR(WEEKDAY(X$10)=1,SUMPRODUCT(N(X$10=праздники))&gt;0),"В",IF(ISERR(--'исходный '!X14),'исходный '!X14,MIN(--'исходный '!X14,7,IF(WEEKDAY(X$9)=7,5,7)))),),IF(VLOOKUP($B17,приказы!$B$11:$C$50,2,0)=8,IFERROR(IF(OR(AND(WEEKDAY(X$10,2)&gt;5,SUMPRODUCT(N(X$10=Перенос_С))=0),SUMPRODUCT((X$10=праздники)+(X$10=Перенос_На))&gt;0),"В",IF(ISERR(--'исходный '!X14),'исходный '!X14,MIN(--'исходный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35">
        <f>IF(VLOOKUP($B17,приказы!$B$11:$C$50,2,0)=7,IFERROR(IF(OR(WEEKDAY(Y$10)=1,SUMPRODUCT(N(Y$10=праздники))&gt;0),"В",IF(ISERR(--'исходный '!Y14),'исходный '!Y14,MIN(--'исходный '!Y14,7,IF(WEEKDAY(Y$9)=7,5,7)))),),IF(VLOOKUP($B17,приказы!$B$11:$C$50,2,0)=8,IFERROR(IF(OR(AND(WEEKDAY(Y$10,2)&gt;5,SUMPRODUCT(N(Y$10=Перенос_С))=0),SUMPRODUCT((Y$10=праздники)+(Y$10=Перенос_На))&gt;0),"В",IF(ISERR(--'исходный '!Y14),'исходный '!Y14,MIN(--'исходный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35">
        <f>IF(VLOOKUP($B17,приказы!$B$11:$C$50,2,0)=7,IFERROR(IF(OR(WEEKDAY(Z$10)=1,SUMPRODUCT(N(Z$10=праздники))&gt;0),"В",IF(ISERR(--'исходный '!Z14),'исходный '!Z14,MIN(--'исходный '!Z14,7,IF(WEEKDAY(Z$9)=7,5,7)))),),IF(VLOOKUP($B17,приказы!$B$11:$C$50,2,0)=8,IFERROR(IF(OR(AND(WEEKDAY(Z$10,2)&gt;5,SUMPRODUCT(N(Z$10=Перенос_С))=0),SUMPRODUCT((Z$10=праздники)+(Z$10=Перенос_На))&gt;0),"В",IF(ISERR(--'исходный '!Z14),'исходный '!Z14,MIN(--'исходный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35">
        <f>IF(VLOOKUP($B17,приказы!$B$11:$C$50,2,0)=7,IFERROR(IF(OR(WEEKDAY(AA$10)=1,SUMPRODUCT(N(AA$10=праздники))&gt;0),"В",IF(ISERR(--'исходный '!AA14),'исходный '!AA14,MIN(--'исходный '!AA14,7,IF(WEEKDAY(AA$9)=7,5,7)))),),IF(VLOOKUP($B17,приказы!$B$11:$C$50,2,0)=8,IFERROR(IF(OR(AND(WEEKDAY(AA$10,2)&gt;5,SUMPRODUCT(N(AA$10=Перенос_С))=0),SUMPRODUCT((AA$10=праздники)+(AA$10=Перенос_На))&gt;0),"В",IF(ISERR(--'исходный '!AA14),'исходный '!AA14,MIN(--'исходный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35">
        <f>IF(VLOOKUP($B17,приказы!$B$11:$C$50,2,0)=7,IFERROR(IF(OR(WEEKDAY(AB$10)=1,SUMPRODUCT(N(AB$10=праздники))&gt;0),"В",IF(ISERR(--'исходный '!AB14),'исходный '!AB14,MIN(--'исходный '!AB14,7,IF(WEEKDAY(AB$9)=7,5,7)))),),IF(VLOOKUP($B17,приказы!$B$11:$C$50,2,0)=8,IFERROR(IF(OR(AND(WEEKDAY(AB$10,2)&gt;5,SUMPRODUCT(N(AB$10=Перенос_С))=0),SUMPRODUCT((AB$10=праздники)+(AB$10=Перенос_На))&gt;0),"В",IF(ISERR(--'исходный '!AB14),'исходный '!AB14,MIN(--'исходный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35">
        <f>IF(VLOOKUP($B17,приказы!$B$11:$C$50,2,0)=7,IFERROR(IF(OR(WEEKDAY(AC$10)=1,SUMPRODUCT(N(AC$10=праздники))&gt;0),"В",IF(ISERR(--'исходный '!AC14),'исходный '!AC14,MIN(--'исходный '!AC14,7,IF(WEEKDAY(AC$9)=7,5,7)))),),IF(VLOOKUP($B17,приказы!$B$11:$C$50,2,0)=8,IFERROR(IF(OR(AND(WEEKDAY(AC$10,2)&gt;5,SUMPRODUCT(N(AC$10=Перенос_С))=0),SUMPRODUCT((AC$10=праздники)+(AC$10=Перенос_На))&gt;0),"В",IF(ISERR(--'исходный '!AC14),'исходный '!AC14,MIN(--'исходный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35">
        <f>IF(VLOOKUP($B17,приказы!$B$11:$C$50,2,0)=7,IFERROR(IF(OR(WEEKDAY(AD$10)=1,SUMPRODUCT(N(AD$10=праздники))&gt;0),"В",IF(ISERR(--'исходный '!AD14),'исходный '!AD14,MIN(--'исходный '!AD14,7,IF(WEEKDAY(AD$9)=7,5,7)))),),IF(VLOOKUP($B17,приказы!$B$11:$C$50,2,0)=8,IFERROR(IF(OR(AND(WEEKDAY(AD$10,2)&gt;5,SUMPRODUCT(N(AD$10=Перенос_С))=0),SUMPRODUCT((AD$10=праздники)+(AD$10=Перенос_На))&gt;0),"В",IF(ISERR(--'исходный '!AD14),'исходный '!AD14,MIN(--'исходный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35">
        <f>IF(VLOOKUP($B17,приказы!$B$11:$C$50,2,0)=7,IFERROR(IF(OR(WEEKDAY(AE$10)=1,SUMPRODUCT(N(AE$10=праздники))&gt;0),"В",IF(ISERR(--'исходный '!AE14),'исходный '!AE14,MIN(--'исходный '!AE14,7,IF(WEEKDAY(AE$9)=7,5,7)))),),IF(VLOOKUP($B17,приказы!$B$11:$C$50,2,0)=8,IFERROR(IF(OR(AND(WEEKDAY(AE$10,2)&gt;5,SUMPRODUCT(N(AE$10=Перенос_С))=0),SUMPRODUCT((AE$10=праздники)+(AE$10=Перенос_На))&gt;0),"В",IF(ISERR(--'исходный '!AE14),'исходный '!AE14,MIN(--'исходный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35">
        <f>IF(VLOOKUP($B17,приказы!$B$11:$C$50,2,0)=7,IFERROR(IF(OR(WEEKDAY(AF$10)=1,SUMPRODUCT(N(AF$10=праздники))&gt;0),"В",IF(ISERR(--'исходный '!AF14),'исходный '!AF14,MIN(--'исходный '!AF14,7,IF(WEEKDAY(AF$9)=7,5,7)))),),IF(VLOOKUP($B17,приказы!$B$11:$C$50,2,0)=8,IFERROR(IF(OR(AND(WEEKDAY(AF$10,2)&gt;5,SUMPRODUCT(N(AF$10=Перенос_С))=0),SUMPRODUCT((AF$10=праздники)+(AF$10=Перенос_На))&gt;0),"В",IF(ISERR(--'исходный '!AF14),'исходный '!AF14,MIN(--'исходный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35">
        <f>IF(VLOOKUP($B17,приказы!$B$11:$C$50,2,0)=7,IFERROR(IF(OR(WEEKDAY(AG$10)=1,SUMPRODUCT(N(AG$10=праздники))&gt;0),"В",IF(ISERR(--'исходный '!AG14),'исходный '!AG14,MIN(--'исходный '!AG14,7,IF(WEEKDAY(AG$9)=7,5,7)))),),IF(VLOOKUP($B17,приказы!$B$11:$C$50,2,0)=8,IFERROR(IF(OR(AND(WEEKDAY(AG$10,2)&gt;5,SUMPRODUCT(N(AG$10=Перенос_С))=0),SUMPRODUCT((AG$10=праздники)+(AG$10=Перенос_На))&gt;0),"В",IF(ISERR(--'исходный '!AG14),'исходный '!AG14,MIN(--'исходный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35">
        <f>IF(VLOOKUP($B17,приказы!$B$11:$C$50,2,0)=7,IFERROR(IF(OR(WEEKDAY(AH$10)=1,SUMPRODUCT(N(AH$10=праздники))&gt;0),"В",IF(ISERR(--'исходный '!AH14),'исходный '!AH14,MIN(--'исходный '!AH14,7,IF(WEEKDAY(AH$9)=7,5,7)))),),IF(VLOOKUP($B17,приказы!$B$11:$C$50,2,0)=8,IFERROR(IF(OR(AND(WEEKDAY(AH$10,2)&gt;5,SUMPRODUCT(N(AH$10=Перенос_С))=0),SUMPRODUCT((AH$10=праздники)+(AH$10=Перенос_На))&gt;0),"В",IF(ISERR(--'исходный '!AH14),'исходный '!AH14,MIN(--'исходный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22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 x14ac:dyDescent="0.2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IF(VLOOKUP($B18,приказы!$B$11:$C$50,2,0)=7,IFERROR(IF(OR(WEEKDAY(D$10)=1,SUMPRODUCT(N(D$10=праздники))&gt;0),"В",IF(ISERR(--'исходный '!D15),'исходный '!D15,MIN(--'исходный '!D15,7,IF(WEEKDAY(D$9)=7,5,7)))),),IF(VLOOKUP($B18,приказы!$B$11:$C$50,2,0)=8,IFERROR(IF(OR(AND(WEEKDAY(D$10,2)&gt;5,SUMPRODUCT(N(D$10=Перенос_С))=0),SUMPRODUCT((D$10=праздники)+(D$10=Перенос_На))&gt;0),"В",IF(ISERR(--'исходный '!D15),'исходный '!D15,MIN(--'исходный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35">
        <f>IF(VLOOKUP($B18,приказы!$B$11:$C$50,2,0)=7,IFERROR(IF(OR(WEEKDAY(E$10)=1,SUMPRODUCT(N(E$10=праздники))&gt;0),"В",IF(ISERR(--'исходный '!E15),'исходный '!E15,MIN(--'исходный '!E15,7,IF(WEEKDAY(E$9)=7,5,7)))),),IF(VLOOKUP($B18,приказы!$B$11:$C$50,2,0)=8,IFERROR(IF(OR(AND(WEEKDAY(E$10,2)&gt;5,SUMPRODUCT(N(E$10=Перенос_С))=0),SUMPRODUCT((E$10=праздники)+(E$10=Перенос_На))&gt;0),"В",IF(ISERR(--'исходный '!E15),'исходный '!E15,MIN(--'исходный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35">
        <f>IF(VLOOKUP($B18,приказы!$B$11:$C$50,2,0)=7,IFERROR(IF(OR(WEEKDAY(F$10)=1,SUMPRODUCT(N(F$10=праздники))&gt;0),"В",IF(ISERR(--'исходный '!F15),'исходный '!F15,MIN(--'исходный '!F15,7,IF(WEEKDAY(F$9)=7,5,7)))),),IF(VLOOKUP($B18,приказы!$B$11:$C$50,2,0)=8,IFERROR(IF(OR(AND(WEEKDAY(F$10,2)&gt;5,SUMPRODUCT(N(F$10=Перенос_С))=0),SUMPRODUCT((F$10=праздники)+(F$10=Перенос_На))&gt;0),"В",IF(ISERR(--'исходный '!F15),'исходный '!F15,MIN(--'исходный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35">
        <f>IF(VLOOKUP($B18,приказы!$B$11:$C$50,2,0)=7,IFERROR(IF(OR(WEEKDAY(G$10)=1,SUMPRODUCT(N(G$10=праздники))&gt;0),"В",IF(ISERR(--'исходный '!G15),'исходный '!G15,MIN(--'исходный '!G15,7,IF(WEEKDAY(G$9)=7,5,7)))),),IF(VLOOKUP($B18,приказы!$B$11:$C$50,2,0)=8,IFERROR(IF(OR(AND(WEEKDAY(G$10,2)&gt;5,SUMPRODUCT(N(G$10=Перенос_С))=0),SUMPRODUCT((G$10=праздники)+(G$10=Перенос_На))&gt;0),"В",IF(ISERR(--'исходный '!G15),'исходный '!G15,MIN(--'исходный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35">
        <f>IF(VLOOKUP($B18,приказы!$B$11:$C$50,2,0)=7,IFERROR(IF(OR(WEEKDAY(H$10)=1,SUMPRODUCT(N(H$10=праздники))&gt;0),"В",IF(ISERR(--'исходный '!H15),'исходный '!H15,MIN(--'исходный '!H15,7,IF(WEEKDAY(H$9)=7,5,7)))),),IF(VLOOKUP($B18,приказы!$B$11:$C$50,2,0)=8,IFERROR(IF(OR(AND(WEEKDAY(H$10,2)&gt;5,SUMPRODUCT(N(H$10=Перенос_С))=0),SUMPRODUCT((H$10=праздники)+(H$10=Перенос_На))&gt;0),"В",IF(ISERR(--'исходный '!H15),'исходный '!H15,MIN(--'исходный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35">
        <f>IF(VLOOKUP($B18,приказы!$B$11:$C$50,2,0)=7,IFERROR(IF(OR(WEEKDAY(I$10)=1,SUMPRODUCT(N(I$10=праздники))&gt;0),"В",IF(ISERR(--'исходный '!I15),'исходный '!I15,MIN(--'исходный '!I15,7,IF(WEEKDAY(I$9)=7,5,7)))),),IF(VLOOKUP($B18,приказы!$B$11:$C$50,2,0)=8,IFERROR(IF(OR(AND(WEEKDAY(I$10,2)&gt;5,SUMPRODUCT(N(I$10=Перенос_С))=0),SUMPRODUCT((I$10=праздники)+(I$10=Перенос_На))&gt;0),"В",IF(ISERR(--'исходный '!I15),'исходный '!I15,MIN(--'исходный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35">
        <f>IF(VLOOKUP($B18,приказы!$B$11:$C$50,2,0)=7,IFERROR(IF(OR(WEEKDAY(J$10)=1,SUMPRODUCT(N(J$10=праздники))&gt;0),"В",IF(ISERR(--'исходный '!J15),'исходный '!J15,MIN(--'исходный '!J15,7,IF(WEEKDAY(J$9)=7,5,7)))),),IF(VLOOKUP($B18,приказы!$B$11:$C$50,2,0)=8,IFERROR(IF(OR(AND(WEEKDAY(J$10,2)&gt;5,SUMPRODUCT(N(J$10=Перенос_С))=0),SUMPRODUCT((J$10=праздники)+(J$10=Перенос_На))&gt;0),"В",IF(ISERR(--'исходный '!J15),'исходный '!J15,MIN(--'исходный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35">
        <f>IF(VLOOKUP($B18,приказы!$B$11:$C$50,2,0)=7,IFERROR(IF(OR(WEEKDAY(K$10)=1,SUMPRODUCT(N(K$10=праздники))&gt;0),"В",IF(ISERR(--'исходный '!K15),'исходный '!K15,MIN(--'исходный '!K15,7,IF(WEEKDAY(K$9)=7,5,7)))),),IF(VLOOKUP($B18,приказы!$B$11:$C$50,2,0)=8,IFERROR(IF(OR(AND(WEEKDAY(K$10,2)&gt;5,SUMPRODUCT(N(K$10=Перенос_С))=0),SUMPRODUCT((K$10=праздники)+(K$10=Перенос_На))&gt;0),"В",IF(ISERR(--'исходный '!K15),'исходный '!K15,MIN(--'исходный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35">
        <f>IF(VLOOKUP($B18,приказы!$B$11:$C$50,2,0)=7,IFERROR(IF(OR(WEEKDAY(L$10)=1,SUMPRODUCT(N(L$10=праздники))&gt;0),"В",IF(ISERR(--'исходный '!L15),'исходный '!L15,MIN(--'исходный '!L15,7,IF(WEEKDAY(L$9)=7,5,7)))),),IF(VLOOKUP($B18,приказы!$B$11:$C$50,2,0)=8,IFERROR(IF(OR(AND(WEEKDAY(L$10,2)&gt;5,SUMPRODUCT(N(L$10=Перенос_С))=0),SUMPRODUCT((L$10=праздники)+(L$10=Перенос_На))&gt;0),"В",IF(ISERR(--'исходный '!L15),'исходный '!L15,MIN(--'исходный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35">
        <f>IF(VLOOKUP($B18,приказы!$B$11:$C$50,2,0)=7,IFERROR(IF(OR(WEEKDAY(M$10)=1,SUMPRODUCT(N(M$10=праздники))&gt;0),"В",IF(ISERR(--'исходный '!M15),'исходный '!M15,MIN(--'исходный '!M15,7,IF(WEEKDAY(M$9)=7,5,7)))),),IF(VLOOKUP($B18,приказы!$B$11:$C$50,2,0)=8,IFERROR(IF(OR(AND(WEEKDAY(M$10,2)&gt;5,SUMPRODUCT(N(M$10=Перенос_С))=0),SUMPRODUCT((M$10=праздники)+(M$10=Перенос_На))&gt;0),"В",IF(ISERR(--'исходный '!M15),'исходный '!M15,MIN(--'исходный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35">
        <f>IF(VLOOKUP($B18,приказы!$B$11:$C$50,2,0)=7,IFERROR(IF(OR(WEEKDAY(N$10)=1,SUMPRODUCT(N(N$10=праздники))&gt;0),"В",IF(ISERR(--'исходный '!N15),'исходный '!N15,MIN(--'исходный '!N15,7,IF(WEEKDAY(N$9)=7,5,7)))),),IF(VLOOKUP($B18,приказы!$B$11:$C$50,2,0)=8,IFERROR(IF(OR(AND(WEEKDAY(N$10,2)&gt;5,SUMPRODUCT(N(N$10=Перенос_С))=0),SUMPRODUCT((N$10=праздники)+(N$10=Перенос_На))&gt;0),"В",IF(ISERR(--'исходный '!N15),'исходный '!N15,MIN(--'исходный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35">
        <f>IF(VLOOKUP($B18,приказы!$B$11:$C$50,2,0)=7,IFERROR(IF(OR(WEEKDAY(O$10)=1,SUMPRODUCT(N(O$10=праздники))&gt;0),"В",IF(ISERR(--'исходный '!O15),'исходный '!O15,MIN(--'исходный '!O15,7,IF(WEEKDAY(O$9)=7,5,7)))),),IF(VLOOKUP($B18,приказы!$B$11:$C$50,2,0)=8,IFERROR(IF(OR(AND(WEEKDAY(O$10,2)&gt;5,SUMPRODUCT(N(O$10=Перенос_С))=0),SUMPRODUCT((O$10=праздники)+(O$10=Перенос_На))&gt;0),"В",IF(ISERR(--'исходный '!O15),'исходный '!O15,MIN(--'исходный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35">
        <f>IF(VLOOKUP($B18,приказы!$B$11:$C$50,2,0)=7,IFERROR(IF(OR(WEEKDAY(P$10)=1,SUMPRODUCT(N(P$10=праздники))&gt;0),"В",IF(ISERR(--'исходный '!P15),'исходный '!P15,MIN(--'исходный '!P15,7,IF(WEEKDAY(P$9)=7,5,7)))),),IF(VLOOKUP($B18,приказы!$B$11:$C$50,2,0)=8,IFERROR(IF(OR(AND(WEEKDAY(P$10,2)&gt;5,SUMPRODUCT(N(P$10=Перенос_С))=0),SUMPRODUCT((P$10=праздники)+(P$10=Перенос_На))&gt;0),"В",IF(ISERR(--'исходный '!P15),'исходный '!P15,MIN(--'исходный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35">
        <f>IF(VLOOKUP($B18,приказы!$B$11:$C$50,2,0)=7,IFERROR(IF(OR(WEEKDAY(Q$10)=1,SUMPRODUCT(N(Q$10=праздники))&gt;0),"В",IF(ISERR(--'исходный '!Q15),'исходный '!Q15,MIN(--'исходный '!Q15,7,IF(WEEKDAY(Q$9)=7,5,7)))),),IF(VLOOKUP($B18,приказы!$B$11:$C$50,2,0)=8,IFERROR(IF(OR(AND(WEEKDAY(Q$10,2)&gt;5,SUMPRODUCT(N(Q$10=Перенос_С))=0),SUMPRODUCT((Q$10=праздники)+(Q$10=Перенос_На))&gt;0),"В",IF(ISERR(--'исходный '!Q15),'исходный '!Q15,MIN(--'исходный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35">
        <f>IF(VLOOKUP($B18,приказы!$B$11:$C$50,2,0)=7,IFERROR(IF(OR(WEEKDAY(R$10)=1,SUMPRODUCT(N(R$10=праздники))&gt;0),"В",IF(ISERR(--'исходный '!R15),'исходный '!R15,MIN(--'исходный '!R15,7,IF(WEEKDAY(R$9)=7,5,7)))),),IF(VLOOKUP($B18,приказы!$B$11:$C$50,2,0)=8,IFERROR(IF(OR(AND(WEEKDAY(R$10,2)&gt;5,SUMPRODUCT(N(R$10=Перенос_С))=0),SUMPRODUCT((R$10=праздники)+(R$10=Перенос_На))&gt;0),"В",IF(ISERR(--'исходный '!R15),'исходный '!R15,MIN(--'исходный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35" t="str">
        <f>IF(VLOOKUP($B18,приказы!$B$11:$C$50,2,0)=7,IFERROR(IF(OR(WEEKDAY(S$10)=1,SUMPRODUCT(N(S$10=праздники))&gt;0),"В",IF(ISERR(--'исходный '!S15),'исходный '!S15,MIN(--'исходный '!S15,7,IF(WEEKDAY(S$9)=7,5,7)))),),IF(VLOOKUP($B18,приказы!$B$11:$C$50,2,0)=8,IFERROR(IF(OR(AND(WEEKDAY(S$10,2)&gt;5,SUMPRODUCT(N(S$10=Перенос_С))=0),SUMPRODUCT((S$10=праздники)+(S$10=Перенос_На))&gt;0),"В",IF(ISERR(--'исходный '!S15),'исходный '!S15,MIN(--'исходный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35">
        <f>IF(VLOOKUP($B18,приказы!$B$11:$C$50,2,0)=7,IFERROR(IF(OR(WEEKDAY(T$10)=1,SUMPRODUCT(N(T$10=праздники))&gt;0),"В",IF(ISERR(--'исходный '!T15),'исходный '!T15,MIN(--'исходный '!T15,7,IF(WEEKDAY(T$9)=7,5,7)))),),IF(VLOOKUP($B18,приказы!$B$11:$C$50,2,0)=8,IFERROR(IF(OR(AND(WEEKDAY(T$10,2)&gt;5,SUMPRODUCT(N(T$10=Перенос_С))=0),SUMPRODUCT((T$10=праздники)+(T$10=Перенос_На))&gt;0),"В",IF(ISERR(--'исходный '!T15),'исходный '!T15,MIN(--'исходный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35" t="str">
        <f>IF(VLOOKUP($B18,приказы!$B$11:$C$50,2,0)=7,IFERROR(IF(OR(WEEKDAY(U$10)=1,SUMPRODUCT(N(U$10=праздники))&gt;0),"В",IF(ISERR(--'исходный '!U15),'исходный '!U15,MIN(--'исходный '!U15,7,IF(WEEKDAY(U$9)=7,5,7)))),),IF(VLOOKUP($B18,приказы!$B$11:$C$50,2,0)=8,IFERROR(IF(OR(AND(WEEKDAY(U$10,2)&gt;5,SUMPRODUCT(N(U$10=Перенос_С))=0),SUMPRODUCT((U$10=праздники)+(U$10=Перенос_На))&gt;0),"В",IF(ISERR(--'исходный '!U15),'исходный '!U15,MIN(--'исходный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35" t="str">
        <f>IF(VLOOKUP($B18,приказы!$B$11:$C$50,2,0)=7,IFERROR(IF(OR(WEEKDAY(V$10)=1,SUMPRODUCT(N(V$10=праздники))&gt;0),"В",IF(ISERR(--'исходный '!V15),'исходный '!V15,MIN(--'исходный '!V15,7,IF(WEEKDAY(V$9)=7,5,7)))),),IF(VLOOKUP($B18,приказы!$B$11:$C$50,2,0)=8,IFERROR(IF(OR(AND(WEEKDAY(V$10,2)&gt;5,SUMPRODUCT(N(V$10=Перенос_С))=0),SUMPRODUCT((V$10=праздники)+(V$10=Перенос_На))&gt;0),"В",IF(ISERR(--'исходный '!V15),'исходный '!V15,MIN(--'исходный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35" t="str">
        <f>IF(VLOOKUP($B18,приказы!$B$11:$C$50,2,0)=7,IFERROR(IF(OR(WEEKDAY(W$10)=1,SUMPRODUCT(N(W$10=праздники))&gt;0),"В",IF(ISERR(--'исходный '!W15),'исходный '!W15,MIN(--'исходный '!W15,7,IF(WEEKDAY(W$9)=7,5,7)))),),IF(VLOOKUP($B18,приказы!$B$11:$C$50,2,0)=8,IFERROR(IF(OR(AND(WEEKDAY(W$10,2)&gt;5,SUMPRODUCT(N(W$10=Перенос_С))=0),SUMPRODUCT((W$10=праздники)+(W$10=Перенос_На))&gt;0),"В",IF(ISERR(--'исходный '!W15),'исходный '!W15,MIN(--'исходный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35">
        <f>IF(VLOOKUP($B18,приказы!$B$11:$C$50,2,0)=7,IFERROR(IF(OR(WEEKDAY(X$10)=1,SUMPRODUCT(N(X$10=праздники))&gt;0),"В",IF(ISERR(--'исходный '!X15),'исходный '!X15,MIN(--'исходный '!X15,7,IF(WEEKDAY(X$9)=7,5,7)))),),IF(VLOOKUP($B18,приказы!$B$11:$C$50,2,0)=8,IFERROR(IF(OR(AND(WEEKDAY(X$10,2)&gt;5,SUMPRODUCT(N(X$10=Перенос_С))=0),SUMPRODUCT((X$10=праздники)+(X$10=Перенос_На))&gt;0),"В",IF(ISERR(--'исходный '!X15),'исходный '!X15,MIN(--'исходный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35" t="str">
        <f>IF(VLOOKUP($B18,приказы!$B$11:$C$50,2,0)=7,IFERROR(IF(OR(WEEKDAY(Y$10)=1,SUMPRODUCT(N(Y$10=праздники))&gt;0),"В",IF(ISERR(--'исходный '!Y15),'исходный '!Y15,MIN(--'исходный '!Y15,7,IF(WEEKDAY(Y$9)=7,5,7)))),),IF(VLOOKUP($B18,приказы!$B$11:$C$50,2,0)=8,IFERROR(IF(OR(AND(WEEKDAY(Y$10,2)&gt;5,SUMPRODUCT(N(Y$10=Перенос_С))=0),SUMPRODUCT((Y$10=праздники)+(Y$10=Перенос_На))&gt;0),"В",IF(ISERR(--'исходный '!Y15),'исходный '!Y15,MIN(--'исходный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35">
        <f>IF(VLOOKUP($B18,приказы!$B$11:$C$50,2,0)=7,IFERROR(IF(OR(WEEKDAY(Z$10)=1,SUMPRODUCT(N(Z$10=праздники))&gt;0),"В",IF(ISERR(--'исходный '!Z15),'исходный '!Z15,MIN(--'исходный '!Z15,7,IF(WEEKDAY(Z$9)=7,5,7)))),),IF(VLOOKUP($B18,приказы!$B$11:$C$50,2,0)=8,IFERROR(IF(OR(AND(WEEKDAY(Z$10,2)&gt;5,SUMPRODUCT(N(Z$10=Перенос_С))=0),SUMPRODUCT((Z$10=праздники)+(Z$10=Перенос_На))&gt;0),"В",IF(ISERR(--'исходный '!Z15),'исходный '!Z15,MIN(--'исходный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35">
        <f>IF(VLOOKUP($B18,приказы!$B$11:$C$50,2,0)=7,IFERROR(IF(OR(WEEKDAY(AA$10)=1,SUMPRODUCT(N(AA$10=праздники))&gt;0),"В",IF(ISERR(--'исходный '!AA15),'исходный '!AA15,MIN(--'исходный '!AA15,7,IF(WEEKDAY(AA$9)=7,5,7)))),),IF(VLOOKUP($B18,приказы!$B$11:$C$50,2,0)=8,IFERROR(IF(OR(AND(WEEKDAY(AA$10,2)&gt;5,SUMPRODUCT(N(AA$10=Перенос_С))=0),SUMPRODUCT((AA$10=праздники)+(AA$10=Перенос_На))&gt;0),"В",IF(ISERR(--'исходный '!AA15),'исходный '!AA15,MIN(--'исходный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35" t="str">
        <f>IF(VLOOKUP($B18,приказы!$B$11:$C$50,2,0)=7,IFERROR(IF(OR(WEEKDAY(AB$10)=1,SUMPRODUCT(N(AB$10=праздники))&gt;0),"В",IF(ISERR(--'исходный '!AB15),'исходный '!AB15,MIN(--'исходный '!AB15,7,IF(WEEKDAY(AB$9)=7,5,7)))),),IF(VLOOKUP($B18,приказы!$B$11:$C$50,2,0)=8,IFERROR(IF(OR(AND(WEEKDAY(AB$10,2)&gt;5,SUMPRODUCT(N(AB$10=Перенос_С))=0),SUMPRODUCT((AB$10=праздники)+(AB$10=Перенос_На))&gt;0),"В",IF(ISERR(--'исходный '!AB15),'исходный '!AB15,MIN(--'исходный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35" t="str">
        <f>IF(VLOOKUP($B18,приказы!$B$11:$C$50,2,0)=7,IFERROR(IF(OR(WEEKDAY(AC$10)=1,SUMPRODUCT(N(AC$10=праздники))&gt;0),"В",IF(ISERR(--'исходный '!AC15),'исходный '!AC15,MIN(--'исходный '!AC15,7,IF(WEEKDAY(AC$9)=7,5,7)))),),IF(VLOOKUP($B18,приказы!$B$11:$C$50,2,0)=8,IFERROR(IF(OR(AND(WEEKDAY(AC$10,2)&gt;5,SUMPRODUCT(N(AC$10=Перенос_С))=0),SUMPRODUCT((AC$10=праздники)+(AC$10=Перенос_На))&gt;0),"В",IF(ISERR(--'исходный '!AC15),'исходный '!AC15,MIN(--'исходный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35" t="str">
        <f>IF(VLOOKUP($B18,приказы!$B$11:$C$50,2,0)=7,IFERROR(IF(OR(WEEKDAY(AD$10)=1,SUMPRODUCT(N(AD$10=праздники))&gt;0),"В",IF(ISERR(--'исходный '!AD15),'исходный '!AD15,MIN(--'исходный '!AD15,7,IF(WEEKDAY(AD$9)=7,5,7)))),),IF(VLOOKUP($B18,приказы!$B$11:$C$50,2,0)=8,IFERROR(IF(OR(AND(WEEKDAY(AD$10,2)&gt;5,SUMPRODUCT(N(AD$10=Перенос_С))=0),SUMPRODUCT((AD$10=праздники)+(AD$10=Перенос_На))&gt;0),"В",IF(ISERR(--'исходный '!AD15),'исходный '!AD15,MIN(--'исходный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35">
        <f>IF(VLOOKUP($B18,приказы!$B$11:$C$50,2,0)=7,IFERROR(IF(OR(WEEKDAY(AE$10)=1,SUMPRODUCT(N(AE$10=праздники))&gt;0),"В",IF(ISERR(--'исходный '!AE15),'исходный '!AE15,MIN(--'исходный '!AE15,7,IF(WEEKDAY(AE$9)=7,5,7)))),),IF(VLOOKUP($B18,приказы!$B$11:$C$50,2,0)=8,IFERROR(IF(OR(AND(WEEKDAY(AE$10,2)&gt;5,SUMPRODUCT(N(AE$10=Перенос_С))=0),SUMPRODUCT((AE$10=праздники)+(AE$10=Перенос_На))&gt;0),"В",IF(ISERR(--'исходный '!AE15),'исходный '!AE15,MIN(--'исходный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35">
        <f>IF(VLOOKUP($B18,приказы!$B$11:$C$50,2,0)=7,IFERROR(IF(OR(WEEKDAY(AF$10)=1,SUMPRODUCT(N(AF$10=праздники))&gt;0),"В",IF(ISERR(--'исходный '!AF15),'исходный '!AF15,MIN(--'исходный '!AF15,7,IF(WEEKDAY(AF$9)=7,5,7)))),),IF(VLOOKUP($B18,приказы!$B$11:$C$50,2,0)=8,IFERROR(IF(OR(AND(WEEKDAY(AF$10,2)&gt;5,SUMPRODUCT(N(AF$10=Перенос_С))=0),SUMPRODUCT((AF$10=праздники)+(AF$10=Перенос_На))&gt;0),"В",IF(ISERR(--'исходный '!AF15),'исходный '!AF15,MIN(--'исходный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35" t="str">
        <f>IF(VLOOKUP($B18,приказы!$B$11:$C$50,2,0)=7,IFERROR(IF(OR(WEEKDAY(AG$10)=1,SUMPRODUCT(N(AG$10=праздники))&gt;0),"В",IF(ISERR(--'исходный '!AG15),'исходный '!AG15,MIN(--'исходный '!AG15,7,IF(WEEKDAY(AG$9)=7,5,7)))),),IF(VLOOKUP($B18,приказы!$B$11:$C$50,2,0)=8,IFERROR(IF(OR(AND(WEEKDAY(AG$10,2)&gt;5,SUMPRODUCT(N(AG$10=Перенос_С))=0),SUMPRODUCT((AG$10=праздники)+(AG$10=Перенос_На))&gt;0),"В",IF(ISERR(--'исходный '!AG15),'исходный '!AG15,MIN(--'исходный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35" t="str">
        <f>IF(VLOOKUP($B18,приказы!$B$11:$C$50,2,0)=7,IFERROR(IF(OR(WEEKDAY(AH$10)=1,SUMPRODUCT(N(AH$10=праздники))&gt;0),"В",IF(ISERR(--'исходный '!AH15),'исходный '!AH15,MIN(--'исходный '!AH15,7,IF(WEEKDAY(AH$9)=7,5,7)))),),IF(VLOOKUP($B18,приказы!$B$11:$C$50,2,0)=8,IFERROR(IF(OR(AND(WEEKDAY(AH$10,2)&gt;5,SUMPRODUCT(N(AH$10=Перенос_С))=0),SUMPRODUCT((AH$10=праздники)+(AH$10=Перенос_На))&gt;0),"В",IF(ISERR(--'исходный '!AH15),'исходный '!AH15,MIN(--'исходный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22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 x14ac:dyDescent="0.2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IF(VLOOKUP($B19,приказы!$B$11:$C$50,2,0)=7,IFERROR(IF(OR(WEEKDAY(D$10)=1,SUMPRODUCT(N(D$10=праздники))&gt;0),"В",IF(ISERR(--'исходный '!D16),'исходный '!D16,MIN(--'исходный '!D16,7,IF(WEEKDAY(D$9)=7,5,7)))),),IF(VLOOKUP($B19,приказы!$B$11:$C$50,2,0)=8,IFERROR(IF(OR(AND(WEEKDAY(D$10,2)&gt;5,SUMPRODUCT(N(D$10=Перенос_С))=0),SUMPRODUCT((D$10=праздники)+(D$10=Перенос_На))&gt;0),"В",IF(ISERR(--'исходный '!D16),'исходный '!D16,MIN(--'исходный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35">
        <f>IF(VLOOKUP($B19,приказы!$B$11:$C$50,2,0)=7,IFERROR(IF(OR(WEEKDAY(E$10)=1,SUMPRODUCT(N(E$10=праздники))&gt;0),"В",IF(ISERR(--'исходный '!E16),'исходный '!E16,MIN(--'исходный '!E16,7,IF(WEEKDAY(E$9)=7,5,7)))),),IF(VLOOKUP($B19,приказы!$B$11:$C$50,2,0)=8,IFERROR(IF(OR(AND(WEEKDAY(E$10,2)&gt;5,SUMPRODUCT(N(E$10=Перенос_С))=0),SUMPRODUCT((E$10=праздники)+(E$10=Перенос_На))&gt;0),"В",IF(ISERR(--'исходный '!E16),'исходный '!E16,MIN(--'исходный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35">
        <f>IF(VLOOKUP($B19,приказы!$B$11:$C$50,2,0)=7,IFERROR(IF(OR(WEEKDAY(F$10)=1,SUMPRODUCT(N(F$10=праздники))&gt;0),"В",IF(ISERR(--'исходный '!F16),'исходный '!F16,MIN(--'исходный '!F16,7,IF(WEEKDAY(F$9)=7,5,7)))),),IF(VLOOKUP($B19,приказы!$B$11:$C$50,2,0)=8,IFERROR(IF(OR(AND(WEEKDAY(F$10,2)&gt;5,SUMPRODUCT(N(F$10=Перенос_С))=0),SUMPRODUCT((F$10=праздники)+(F$10=Перенос_На))&gt;0),"В",IF(ISERR(--'исходный '!F16),'исходный '!F16,MIN(--'исходный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35">
        <f>IF(VLOOKUP($B19,приказы!$B$11:$C$50,2,0)=7,IFERROR(IF(OR(WEEKDAY(G$10)=1,SUMPRODUCT(N(G$10=праздники))&gt;0),"В",IF(ISERR(--'исходный '!G16),'исходный '!G16,MIN(--'исходный '!G16,7,IF(WEEKDAY(G$9)=7,5,7)))),),IF(VLOOKUP($B19,приказы!$B$11:$C$50,2,0)=8,IFERROR(IF(OR(AND(WEEKDAY(G$10,2)&gt;5,SUMPRODUCT(N(G$10=Перенос_С))=0),SUMPRODUCT((G$10=праздники)+(G$10=Перенос_На))&gt;0),"В",IF(ISERR(--'исходный '!G16),'исходный '!G16,MIN(--'исходный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35">
        <f>IF(VLOOKUP($B19,приказы!$B$11:$C$50,2,0)=7,IFERROR(IF(OR(WEEKDAY(H$10)=1,SUMPRODUCT(N(H$10=праздники))&gt;0),"В",IF(ISERR(--'исходный '!H16),'исходный '!H16,MIN(--'исходный '!H16,7,IF(WEEKDAY(H$9)=7,5,7)))),),IF(VLOOKUP($B19,приказы!$B$11:$C$50,2,0)=8,IFERROR(IF(OR(AND(WEEKDAY(H$10,2)&gt;5,SUMPRODUCT(N(H$10=Перенос_С))=0),SUMPRODUCT((H$10=праздники)+(H$10=Перенос_На))&gt;0),"В",IF(ISERR(--'исходный '!H16),'исходный '!H16,MIN(--'исходный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35">
        <f>IF(VLOOKUP($B19,приказы!$B$11:$C$50,2,0)=7,IFERROR(IF(OR(WEEKDAY(I$10)=1,SUMPRODUCT(N(I$10=праздники))&gt;0),"В",IF(ISERR(--'исходный '!I16),'исходный '!I16,MIN(--'исходный '!I16,7,IF(WEEKDAY(I$9)=7,5,7)))),),IF(VLOOKUP($B19,приказы!$B$11:$C$50,2,0)=8,IFERROR(IF(OR(AND(WEEKDAY(I$10,2)&gt;5,SUMPRODUCT(N(I$10=Перенос_С))=0),SUMPRODUCT((I$10=праздники)+(I$10=Перенос_На))&gt;0),"В",IF(ISERR(--'исходный '!I16),'исходный '!I16,MIN(--'исходный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35">
        <f>IF(VLOOKUP($B19,приказы!$B$11:$C$50,2,0)=7,IFERROR(IF(OR(WEEKDAY(J$10)=1,SUMPRODUCT(N(J$10=праздники))&gt;0),"В",IF(ISERR(--'исходный '!J16),'исходный '!J16,MIN(--'исходный '!J16,7,IF(WEEKDAY(J$9)=7,5,7)))),),IF(VLOOKUP($B19,приказы!$B$11:$C$50,2,0)=8,IFERROR(IF(OR(AND(WEEKDAY(J$10,2)&gt;5,SUMPRODUCT(N(J$10=Перенос_С))=0),SUMPRODUCT((J$10=праздники)+(J$10=Перенос_На))&gt;0),"В",IF(ISERR(--'исходный '!J16),'исходный '!J16,MIN(--'исходный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35">
        <f>IF(VLOOKUP($B19,приказы!$B$11:$C$50,2,0)=7,IFERROR(IF(OR(WEEKDAY(K$10)=1,SUMPRODUCT(N(K$10=праздники))&gt;0),"В",IF(ISERR(--'исходный '!K16),'исходный '!K16,MIN(--'исходный '!K16,7,IF(WEEKDAY(K$9)=7,5,7)))),),IF(VLOOKUP($B19,приказы!$B$11:$C$50,2,0)=8,IFERROR(IF(OR(AND(WEEKDAY(K$10,2)&gt;5,SUMPRODUCT(N(K$10=Перенос_С))=0),SUMPRODUCT((K$10=праздники)+(K$10=Перенос_На))&gt;0),"В",IF(ISERR(--'исходный '!K16),'исходный '!K16,MIN(--'исходный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35">
        <f>IF(VLOOKUP($B19,приказы!$B$11:$C$50,2,0)=7,IFERROR(IF(OR(WEEKDAY(L$10)=1,SUMPRODUCT(N(L$10=праздники))&gt;0),"В",IF(ISERR(--'исходный '!L16),'исходный '!L16,MIN(--'исходный '!L16,7,IF(WEEKDAY(L$9)=7,5,7)))),),IF(VLOOKUP($B19,приказы!$B$11:$C$50,2,0)=8,IFERROR(IF(OR(AND(WEEKDAY(L$10,2)&gt;5,SUMPRODUCT(N(L$10=Перенос_С))=0),SUMPRODUCT((L$10=праздники)+(L$10=Перенос_На))&gt;0),"В",IF(ISERR(--'исходный '!L16),'исходный '!L16,MIN(--'исходный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35">
        <f>IF(VLOOKUP($B19,приказы!$B$11:$C$50,2,0)=7,IFERROR(IF(OR(WEEKDAY(M$10)=1,SUMPRODUCT(N(M$10=праздники))&gt;0),"В",IF(ISERR(--'исходный '!M16),'исходный '!M16,MIN(--'исходный '!M16,7,IF(WEEKDAY(M$9)=7,5,7)))),),IF(VLOOKUP($B19,приказы!$B$11:$C$50,2,0)=8,IFERROR(IF(OR(AND(WEEKDAY(M$10,2)&gt;5,SUMPRODUCT(N(M$10=Перенос_С))=0),SUMPRODUCT((M$10=праздники)+(M$10=Перенос_На))&gt;0),"В",IF(ISERR(--'исходный '!M16),'исходный '!M16,MIN(--'исходный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35">
        <f>IF(VLOOKUP($B19,приказы!$B$11:$C$50,2,0)=7,IFERROR(IF(OR(WEEKDAY(N$10)=1,SUMPRODUCT(N(N$10=праздники))&gt;0),"В",IF(ISERR(--'исходный '!N16),'исходный '!N16,MIN(--'исходный '!N16,7,IF(WEEKDAY(N$9)=7,5,7)))),),IF(VLOOKUP($B19,приказы!$B$11:$C$50,2,0)=8,IFERROR(IF(OR(AND(WEEKDAY(N$10,2)&gt;5,SUMPRODUCT(N(N$10=Перенос_С))=0),SUMPRODUCT((N$10=праздники)+(N$10=Перенос_На))&gt;0),"В",IF(ISERR(--'исходный '!N16),'исходный '!N16,MIN(--'исходный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35">
        <f>IF(VLOOKUP($B19,приказы!$B$11:$C$50,2,0)=7,IFERROR(IF(OR(WEEKDAY(O$10)=1,SUMPRODUCT(N(O$10=праздники))&gt;0),"В",IF(ISERR(--'исходный '!O16),'исходный '!O16,MIN(--'исходный '!O16,7,IF(WEEKDAY(O$9)=7,5,7)))),),IF(VLOOKUP($B19,приказы!$B$11:$C$50,2,0)=8,IFERROR(IF(OR(AND(WEEKDAY(O$10,2)&gt;5,SUMPRODUCT(N(O$10=Перенос_С))=0),SUMPRODUCT((O$10=праздники)+(O$10=Перенос_На))&gt;0),"В",IF(ISERR(--'исходный '!O16),'исходный '!O16,MIN(--'исходный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35">
        <f>IF(VLOOKUP($B19,приказы!$B$11:$C$50,2,0)=7,IFERROR(IF(OR(WEEKDAY(P$10)=1,SUMPRODUCT(N(P$10=праздники))&gt;0),"В",IF(ISERR(--'исходный '!P16),'исходный '!P16,MIN(--'исходный '!P16,7,IF(WEEKDAY(P$9)=7,5,7)))),),IF(VLOOKUP($B19,приказы!$B$11:$C$50,2,0)=8,IFERROR(IF(OR(AND(WEEKDAY(P$10,2)&gt;5,SUMPRODUCT(N(P$10=Перенос_С))=0),SUMPRODUCT((P$10=праздники)+(P$10=Перенос_На))&gt;0),"В",IF(ISERR(--'исходный '!P16),'исходный '!P16,MIN(--'исходный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35">
        <f>IF(VLOOKUP($B19,приказы!$B$11:$C$50,2,0)=7,IFERROR(IF(OR(WEEKDAY(Q$10)=1,SUMPRODUCT(N(Q$10=праздники))&gt;0),"В",IF(ISERR(--'исходный '!Q16),'исходный '!Q16,MIN(--'исходный '!Q16,7,IF(WEEKDAY(Q$9)=7,5,7)))),),IF(VLOOKUP($B19,приказы!$B$11:$C$50,2,0)=8,IFERROR(IF(OR(AND(WEEKDAY(Q$10,2)&gt;5,SUMPRODUCT(N(Q$10=Перенос_С))=0),SUMPRODUCT((Q$10=праздники)+(Q$10=Перенос_На))&gt;0),"В",IF(ISERR(--'исходный '!Q16),'исходный '!Q16,MIN(--'исходный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35">
        <f>IF(VLOOKUP($B19,приказы!$B$11:$C$50,2,0)=7,IFERROR(IF(OR(WEEKDAY(R$10)=1,SUMPRODUCT(N(R$10=праздники))&gt;0),"В",IF(ISERR(--'исходный '!R16),'исходный '!R16,MIN(--'исходный '!R16,7,IF(WEEKDAY(R$9)=7,5,7)))),),IF(VLOOKUP($B19,приказы!$B$11:$C$50,2,0)=8,IFERROR(IF(OR(AND(WEEKDAY(R$10,2)&gt;5,SUMPRODUCT(N(R$10=Перенос_С))=0),SUMPRODUCT((R$10=праздники)+(R$10=Перенос_На))&gt;0),"В",IF(ISERR(--'исходный '!R16),'исходный '!R16,MIN(--'исходный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35">
        <f>IF(VLOOKUP($B19,приказы!$B$11:$C$50,2,0)=7,IFERROR(IF(OR(WEEKDAY(S$10)=1,SUMPRODUCT(N(S$10=праздники))&gt;0),"В",IF(ISERR(--'исходный '!S16),'исходный '!S16,MIN(--'исходный '!S16,7,IF(WEEKDAY(S$9)=7,5,7)))),),IF(VLOOKUP($B19,приказы!$B$11:$C$50,2,0)=8,IFERROR(IF(OR(AND(WEEKDAY(S$10,2)&gt;5,SUMPRODUCT(N(S$10=Перенос_С))=0),SUMPRODUCT((S$10=праздники)+(S$10=Перенос_На))&gt;0),"В",IF(ISERR(--'исходный '!S16),'исходный '!S16,MIN(--'исходный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35">
        <f>IF(VLOOKUP($B19,приказы!$B$11:$C$50,2,0)=7,IFERROR(IF(OR(WEEKDAY(T$10)=1,SUMPRODUCT(N(T$10=праздники))&gt;0),"В",IF(ISERR(--'исходный '!T16),'исходный '!T16,MIN(--'исходный '!T16,7,IF(WEEKDAY(T$9)=7,5,7)))),),IF(VLOOKUP($B19,приказы!$B$11:$C$50,2,0)=8,IFERROR(IF(OR(AND(WEEKDAY(T$10,2)&gt;5,SUMPRODUCT(N(T$10=Перенос_С))=0),SUMPRODUCT((T$10=праздники)+(T$10=Перенос_На))&gt;0),"В",IF(ISERR(--'исходный '!T16),'исходный '!T16,MIN(--'исходный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35">
        <f>IF(VLOOKUP($B19,приказы!$B$11:$C$50,2,0)=7,IFERROR(IF(OR(WEEKDAY(U$10)=1,SUMPRODUCT(N(U$10=праздники))&gt;0),"В",IF(ISERR(--'исходный '!U16),'исходный '!U16,MIN(--'исходный '!U16,7,IF(WEEKDAY(U$9)=7,5,7)))),),IF(VLOOKUP($B19,приказы!$B$11:$C$50,2,0)=8,IFERROR(IF(OR(AND(WEEKDAY(U$10,2)&gt;5,SUMPRODUCT(N(U$10=Перенос_С))=0),SUMPRODUCT((U$10=праздники)+(U$10=Перенос_На))&gt;0),"В",IF(ISERR(--'исходный '!U16),'исходный '!U16,MIN(--'исходный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35">
        <f>IF(VLOOKUP($B19,приказы!$B$11:$C$50,2,0)=7,IFERROR(IF(OR(WEEKDAY(V$10)=1,SUMPRODUCT(N(V$10=праздники))&gt;0),"В",IF(ISERR(--'исходный '!V16),'исходный '!V16,MIN(--'исходный '!V16,7,IF(WEEKDAY(V$9)=7,5,7)))),),IF(VLOOKUP($B19,приказы!$B$11:$C$50,2,0)=8,IFERROR(IF(OR(AND(WEEKDAY(V$10,2)&gt;5,SUMPRODUCT(N(V$10=Перенос_С))=0),SUMPRODUCT((V$10=праздники)+(V$10=Перенос_На))&gt;0),"В",IF(ISERR(--'исходный '!V16),'исходный '!V16,MIN(--'исходный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35">
        <f>IF(VLOOKUP($B19,приказы!$B$11:$C$50,2,0)=7,IFERROR(IF(OR(WEEKDAY(W$10)=1,SUMPRODUCT(N(W$10=праздники))&gt;0),"В",IF(ISERR(--'исходный '!W16),'исходный '!W16,MIN(--'исходный '!W16,7,IF(WEEKDAY(W$9)=7,5,7)))),),IF(VLOOKUP($B19,приказы!$B$11:$C$50,2,0)=8,IFERROR(IF(OR(AND(WEEKDAY(W$10,2)&gt;5,SUMPRODUCT(N(W$10=Перенос_С))=0),SUMPRODUCT((W$10=праздники)+(W$10=Перенос_На))&gt;0),"В",IF(ISERR(--'исходный '!W16),'исходный '!W16,MIN(--'исходный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35">
        <f>IF(VLOOKUP($B19,приказы!$B$11:$C$50,2,0)=7,IFERROR(IF(OR(WEEKDAY(X$10)=1,SUMPRODUCT(N(X$10=праздники))&gt;0),"В",IF(ISERR(--'исходный '!X16),'исходный '!X16,MIN(--'исходный '!X16,7,IF(WEEKDAY(X$9)=7,5,7)))),),IF(VLOOKUP($B19,приказы!$B$11:$C$50,2,0)=8,IFERROR(IF(OR(AND(WEEKDAY(X$10,2)&gt;5,SUMPRODUCT(N(X$10=Перенос_С))=0),SUMPRODUCT((X$10=праздники)+(X$10=Перенос_На))&gt;0),"В",IF(ISERR(--'исходный '!X16),'исходный '!X16,MIN(--'исходный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35">
        <f>IF(VLOOKUP($B19,приказы!$B$11:$C$50,2,0)=7,IFERROR(IF(OR(WEEKDAY(Y$10)=1,SUMPRODUCT(N(Y$10=праздники))&gt;0),"В",IF(ISERR(--'исходный '!Y16),'исходный '!Y16,MIN(--'исходный '!Y16,7,IF(WEEKDAY(Y$9)=7,5,7)))),),IF(VLOOKUP($B19,приказы!$B$11:$C$50,2,0)=8,IFERROR(IF(OR(AND(WEEKDAY(Y$10,2)&gt;5,SUMPRODUCT(N(Y$10=Перенос_С))=0),SUMPRODUCT((Y$10=праздники)+(Y$10=Перенос_На))&gt;0),"В",IF(ISERR(--'исходный '!Y16),'исходный '!Y16,MIN(--'исходный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35">
        <f>IF(VLOOKUP($B19,приказы!$B$11:$C$50,2,0)=7,IFERROR(IF(OR(WEEKDAY(Z$10)=1,SUMPRODUCT(N(Z$10=праздники))&gt;0),"В",IF(ISERR(--'исходный '!Z16),'исходный '!Z16,MIN(--'исходный '!Z16,7,IF(WEEKDAY(Z$9)=7,5,7)))),),IF(VLOOKUP($B19,приказы!$B$11:$C$50,2,0)=8,IFERROR(IF(OR(AND(WEEKDAY(Z$10,2)&gt;5,SUMPRODUCT(N(Z$10=Перенос_С))=0),SUMPRODUCT((Z$10=праздники)+(Z$10=Перенос_На))&gt;0),"В",IF(ISERR(--'исходный '!Z16),'исходный '!Z16,MIN(--'исходный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35">
        <f>IF(VLOOKUP($B19,приказы!$B$11:$C$50,2,0)=7,IFERROR(IF(OR(WEEKDAY(AA$10)=1,SUMPRODUCT(N(AA$10=праздники))&gt;0),"В",IF(ISERR(--'исходный '!AA16),'исходный '!AA16,MIN(--'исходный '!AA16,7,IF(WEEKDAY(AA$9)=7,5,7)))),),IF(VLOOKUP($B19,приказы!$B$11:$C$50,2,0)=8,IFERROR(IF(OR(AND(WEEKDAY(AA$10,2)&gt;5,SUMPRODUCT(N(AA$10=Перенос_С))=0),SUMPRODUCT((AA$10=праздники)+(AA$10=Перенос_На))&gt;0),"В",IF(ISERR(--'исходный '!AA16),'исходный '!AA16,MIN(--'исходный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35">
        <f>IF(VLOOKUP($B19,приказы!$B$11:$C$50,2,0)=7,IFERROR(IF(OR(WEEKDAY(AB$10)=1,SUMPRODUCT(N(AB$10=праздники))&gt;0),"В",IF(ISERR(--'исходный '!AB16),'исходный '!AB16,MIN(--'исходный '!AB16,7,IF(WEEKDAY(AB$9)=7,5,7)))),),IF(VLOOKUP($B19,приказы!$B$11:$C$50,2,0)=8,IFERROR(IF(OR(AND(WEEKDAY(AB$10,2)&gt;5,SUMPRODUCT(N(AB$10=Перенос_С))=0),SUMPRODUCT((AB$10=праздники)+(AB$10=Перенос_На))&gt;0),"В",IF(ISERR(--'исходный '!AB16),'исходный '!AB16,MIN(--'исходный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35">
        <f>IF(VLOOKUP($B19,приказы!$B$11:$C$50,2,0)=7,IFERROR(IF(OR(WEEKDAY(AC$10)=1,SUMPRODUCT(N(AC$10=праздники))&gt;0),"В",IF(ISERR(--'исходный '!AC16),'исходный '!AC16,MIN(--'исходный '!AC16,7,IF(WEEKDAY(AC$9)=7,5,7)))),),IF(VLOOKUP($B19,приказы!$B$11:$C$50,2,0)=8,IFERROR(IF(OR(AND(WEEKDAY(AC$10,2)&gt;5,SUMPRODUCT(N(AC$10=Перенос_С))=0),SUMPRODUCT((AC$10=праздники)+(AC$10=Перенос_На))&gt;0),"В",IF(ISERR(--'исходный '!AC16),'исходный '!AC16,MIN(--'исходный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35">
        <f>IF(VLOOKUP($B19,приказы!$B$11:$C$50,2,0)=7,IFERROR(IF(OR(WEEKDAY(AD$10)=1,SUMPRODUCT(N(AD$10=праздники))&gt;0),"В",IF(ISERR(--'исходный '!AD16),'исходный '!AD16,MIN(--'исходный '!AD16,7,IF(WEEKDAY(AD$9)=7,5,7)))),),IF(VLOOKUP($B19,приказы!$B$11:$C$50,2,0)=8,IFERROR(IF(OR(AND(WEEKDAY(AD$10,2)&gt;5,SUMPRODUCT(N(AD$10=Перенос_С))=0),SUMPRODUCT((AD$10=праздники)+(AD$10=Перенос_На))&gt;0),"В",IF(ISERR(--'исходный '!AD16),'исходный '!AD16,MIN(--'исходный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35">
        <f>IF(VLOOKUP($B19,приказы!$B$11:$C$50,2,0)=7,IFERROR(IF(OR(WEEKDAY(AE$10)=1,SUMPRODUCT(N(AE$10=праздники))&gt;0),"В",IF(ISERR(--'исходный '!AE16),'исходный '!AE16,MIN(--'исходный '!AE16,7,IF(WEEKDAY(AE$9)=7,5,7)))),),IF(VLOOKUP($B19,приказы!$B$11:$C$50,2,0)=8,IFERROR(IF(OR(AND(WEEKDAY(AE$10,2)&gt;5,SUMPRODUCT(N(AE$10=Перенос_С))=0),SUMPRODUCT((AE$10=праздники)+(AE$10=Перенос_На))&gt;0),"В",IF(ISERR(--'исходный '!AE16),'исходный '!AE16,MIN(--'исходный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35">
        <f>IF(VLOOKUP($B19,приказы!$B$11:$C$50,2,0)=7,IFERROR(IF(OR(WEEKDAY(AF$10)=1,SUMPRODUCT(N(AF$10=праздники))&gt;0),"В",IF(ISERR(--'исходный '!AF16),'исходный '!AF16,MIN(--'исходный '!AF16,7,IF(WEEKDAY(AF$9)=7,5,7)))),),IF(VLOOKUP($B19,приказы!$B$11:$C$50,2,0)=8,IFERROR(IF(OR(AND(WEEKDAY(AF$10,2)&gt;5,SUMPRODUCT(N(AF$10=Перенос_С))=0),SUMPRODUCT((AF$10=праздники)+(AF$10=Перенос_На))&gt;0),"В",IF(ISERR(--'исходный '!AF16),'исходный '!AF16,MIN(--'исходный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35">
        <f>IF(VLOOKUP($B19,приказы!$B$11:$C$50,2,0)=7,IFERROR(IF(OR(WEEKDAY(AG$10)=1,SUMPRODUCT(N(AG$10=праздники))&gt;0),"В",IF(ISERR(--'исходный '!AG16),'исходный '!AG16,MIN(--'исходный '!AG16,7,IF(WEEKDAY(AG$9)=7,5,7)))),),IF(VLOOKUP($B19,приказы!$B$11:$C$50,2,0)=8,IFERROR(IF(OR(AND(WEEKDAY(AG$10,2)&gt;5,SUMPRODUCT(N(AG$10=Перенос_С))=0),SUMPRODUCT((AG$10=праздники)+(AG$10=Перенос_На))&gt;0),"В",IF(ISERR(--'исходный '!AG16),'исходный '!AG16,MIN(--'исходный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35">
        <f>IF(VLOOKUP($B19,приказы!$B$11:$C$50,2,0)=7,IFERROR(IF(OR(WEEKDAY(AH$10)=1,SUMPRODUCT(N(AH$10=праздники))&gt;0),"В",IF(ISERR(--'исходный '!AH16),'исходный '!AH16,MIN(--'исходный '!AH16,7,IF(WEEKDAY(AH$9)=7,5,7)))),),IF(VLOOKUP($B19,приказы!$B$11:$C$50,2,0)=8,IFERROR(IF(OR(AND(WEEKDAY(AH$10,2)&gt;5,SUMPRODUCT(N(AH$10=Перенос_С))=0),SUMPRODUCT((AH$10=праздники)+(AH$10=Перенос_На))&gt;0),"В",IF(ISERR(--'исходный '!AH16),'исходный '!AH16,MIN(--'исходный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22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 x14ac:dyDescent="0.2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IF(VLOOKUP($B20,приказы!$B$11:$C$50,2,0)=7,IFERROR(IF(OR(WEEKDAY(D$10)=1,SUMPRODUCT(N(D$10=праздники))&gt;0),"В",IF(ISERR(--'исходный '!D17),'исходный '!D17,MIN(--'исходный '!D17,7,IF(WEEKDAY(D$9)=7,5,7)))),),IF(VLOOKUP($B20,приказы!$B$11:$C$50,2,0)=8,IFERROR(IF(OR(AND(WEEKDAY(D$10,2)&gt;5,SUMPRODUCT(N(D$10=Перенос_С))=0),SUMPRODUCT((D$10=праздники)+(D$10=Перенос_На))&gt;0),"В",IF(ISERR(--'исходный '!D17),'исходный '!D17,MIN(--'исходный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35">
        <f>IF(VLOOKUP($B20,приказы!$B$11:$C$50,2,0)=7,IFERROR(IF(OR(WEEKDAY(E$10)=1,SUMPRODUCT(N(E$10=праздники))&gt;0),"В",IF(ISERR(--'исходный '!E17),'исходный '!E17,MIN(--'исходный '!E17,7,IF(WEEKDAY(E$9)=7,5,7)))),),IF(VLOOKUP($B20,приказы!$B$11:$C$50,2,0)=8,IFERROR(IF(OR(AND(WEEKDAY(E$10,2)&gt;5,SUMPRODUCT(N(E$10=Перенос_С))=0),SUMPRODUCT((E$10=праздники)+(E$10=Перенос_На))&gt;0),"В",IF(ISERR(--'исходный '!E17),'исходный '!E17,MIN(--'исходный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35">
        <f>IF(VLOOKUP($B20,приказы!$B$11:$C$50,2,0)=7,IFERROR(IF(OR(WEEKDAY(F$10)=1,SUMPRODUCT(N(F$10=праздники))&gt;0),"В",IF(ISERR(--'исходный '!F17),'исходный '!F17,MIN(--'исходный '!F17,7,IF(WEEKDAY(F$9)=7,5,7)))),),IF(VLOOKUP($B20,приказы!$B$11:$C$50,2,0)=8,IFERROR(IF(OR(AND(WEEKDAY(F$10,2)&gt;5,SUMPRODUCT(N(F$10=Перенос_С))=0),SUMPRODUCT((F$10=праздники)+(F$10=Перенос_На))&gt;0),"В",IF(ISERR(--'исходный '!F17),'исходный '!F17,MIN(--'исходный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35">
        <f>IF(VLOOKUP($B20,приказы!$B$11:$C$50,2,0)=7,IFERROR(IF(OR(WEEKDAY(G$10)=1,SUMPRODUCT(N(G$10=праздники))&gt;0),"В",IF(ISERR(--'исходный '!G17),'исходный '!G17,MIN(--'исходный '!G17,7,IF(WEEKDAY(G$9)=7,5,7)))),),IF(VLOOKUP($B20,приказы!$B$11:$C$50,2,0)=8,IFERROR(IF(OR(AND(WEEKDAY(G$10,2)&gt;5,SUMPRODUCT(N(G$10=Перенос_С))=0),SUMPRODUCT((G$10=праздники)+(G$10=Перенос_На))&gt;0),"В",IF(ISERR(--'исходный '!G17),'исходный '!G17,MIN(--'исходный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35">
        <f>IF(VLOOKUP($B20,приказы!$B$11:$C$50,2,0)=7,IFERROR(IF(OR(WEEKDAY(H$10)=1,SUMPRODUCT(N(H$10=праздники))&gt;0),"В",IF(ISERR(--'исходный '!H17),'исходный '!H17,MIN(--'исходный '!H17,7,IF(WEEKDAY(H$9)=7,5,7)))),),IF(VLOOKUP($B20,приказы!$B$11:$C$50,2,0)=8,IFERROR(IF(OR(AND(WEEKDAY(H$10,2)&gt;5,SUMPRODUCT(N(H$10=Перенос_С))=0),SUMPRODUCT((H$10=праздники)+(H$10=Перенос_На))&gt;0),"В",IF(ISERR(--'исходный '!H17),'исходный '!H17,MIN(--'исходный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35">
        <f>IF(VLOOKUP($B20,приказы!$B$11:$C$50,2,0)=7,IFERROR(IF(OR(WEEKDAY(I$10)=1,SUMPRODUCT(N(I$10=праздники))&gt;0),"В",IF(ISERR(--'исходный '!I17),'исходный '!I17,MIN(--'исходный '!I17,7,IF(WEEKDAY(I$9)=7,5,7)))),),IF(VLOOKUP($B20,приказы!$B$11:$C$50,2,0)=8,IFERROR(IF(OR(AND(WEEKDAY(I$10,2)&gt;5,SUMPRODUCT(N(I$10=Перенос_С))=0),SUMPRODUCT((I$10=праздники)+(I$10=Перенос_На))&gt;0),"В",IF(ISERR(--'исходный '!I17),'исходный '!I17,MIN(--'исходный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35">
        <f>IF(VLOOKUP($B20,приказы!$B$11:$C$50,2,0)=7,IFERROR(IF(OR(WEEKDAY(J$10)=1,SUMPRODUCT(N(J$10=праздники))&gt;0),"В",IF(ISERR(--'исходный '!J17),'исходный '!J17,MIN(--'исходный '!J17,7,IF(WEEKDAY(J$9)=7,5,7)))),),IF(VLOOKUP($B20,приказы!$B$11:$C$50,2,0)=8,IFERROR(IF(OR(AND(WEEKDAY(J$10,2)&gt;5,SUMPRODUCT(N(J$10=Перенос_С))=0),SUMPRODUCT((J$10=праздники)+(J$10=Перенос_На))&gt;0),"В",IF(ISERR(--'исходный '!J17),'исходный '!J17,MIN(--'исходный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35">
        <f>IF(VLOOKUP($B20,приказы!$B$11:$C$50,2,0)=7,IFERROR(IF(OR(WEEKDAY(K$10)=1,SUMPRODUCT(N(K$10=праздники))&gt;0),"В",IF(ISERR(--'исходный '!K17),'исходный '!K17,MIN(--'исходный '!K17,7,IF(WEEKDAY(K$9)=7,5,7)))),),IF(VLOOKUP($B20,приказы!$B$11:$C$50,2,0)=8,IFERROR(IF(OR(AND(WEEKDAY(K$10,2)&gt;5,SUMPRODUCT(N(K$10=Перенос_С))=0),SUMPRODUCT((K$10=праздники)+(K$10=Перенос_На))&gt;0),"В",IF(ISERR(--'исходный '!K17),'исходный '!K17,MIN(--'исходный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35">
        <f>IF(VLOOKUP($B20,приказы!$B$11:$C$50,2,0)=7,IFERROR(IF(OR(WEEKDAY(L$10)=1,SUMPRODUCT(N(L$10=праздники))&gt;0),"В",IF(ISERR(--'исходный '!L17),'исходный '!L17,MIN(--'исходный '!L17,7,IF(WEEKDAY(L$9)=7,5,7)))),),IF(VLOOKUP($B20,приказы!$B$11:$C$50,2,0)=8,IFERROR(IF(OR(AND(WEEKDAY(L$10,2)&gt;5,SUMPRODUCT(N(L$10=Перенос_С))=0),SUMPRODUCT((L$10=праздники)+(L$10=Перенос_На))&gt;0),"В",IF(ISERR(--'исходный '!L17),'исходный '!L17,MIN(--'исходный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35">
        <f>IF(VLOOKUP($B20,приказы!$B$11:$C$50,2,0)=7,IFERROR(IF(OR(WEEKDAY(M$10)=1,SUMPRODUCT(N(M$10=праздники))&gt;0),"В",IF(ISERR(--'исходный '!M17),'исходный '!M17,MIN(--'исходный '!M17,7,IF(WEEKDAY(M$9)=7,5,7)))),),IF(VLOOKUP($B20,приказы!$B$11:$C$50,2,0)=8,IFERROR(IF(OR(AND(WEEKDAY(M$10,2)&gt;5,SUMPRODUCT(N(M$10=Перенос_С))=0),SUMPRODUCT((M$10=праздники)+(M$10=Перенос_На))&gt;0),"В",IF(ISERR(--'исходный '!M17),'исходный '!M17,MIN(--'исходный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35">
        <f>IF(VLOOKUP($B20,приказы!$B$11:$C$50,2,0)=7,IFERROR(IF(OR(WEEKDAY(N$10)=1,SUMPRODUCT(N(N$10=праздники))&gt;0),"В",IF(ISERR(--'исходный '!N17),'исходный '!N17,MIN(--'исходный '!N17,7,IF(WEEKDAY(N$9)=7,5,7)))),),IF(VLOOKUP($B20,приказы!$B$11:$C$50,2,0)=8,IFERROR(IF(OR(AND(WEEKDAY(N$10,2)&gt;5,SUMPRODUCT(N(N$10=Перенос_С))=0),SUMPRODUCT((N$10=праздники)+(N$10=Перенос_На))&gt;0),"В",IF(ISERR(--'исходный '!N17),'исходный '!N17,MIN(--'исходный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35">
        <f>IF(VLOOKUP($B20,приказы!$B$11:$C$50,2,0)=7,IFERROR(IF(OR(WEEKDAY(O$10)=1,SUMPRODUCT(N(O$10=праздники))&gt;0),"В",IF(ISERR(--'исходный '!O17),'исходный '!O17,MIN(--'исходный '!O17,7,IF(WEEKDAY(O$9)=7,5,7)))),),IF(VLOOKUP($B20,приказы!$B$11:$C$50,2,0)=8,IFERROR(IF(OR(AND(WEEKDAY(O$10,2)&gt;5,SUMPRODUCT(N(O$10=Перенос_С))=0),SUMPRODUCT((O$10=праздники)+(O$10=Перенос_На))&gt;0),"В",IF(ISERR(--'исходный '!O17),'исходный '!O17,MIN(--'исходный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35">
        <f>IF(VLOOKUP($B20,приказы!$B$11:$C$50,2,0)=7,IFERROR(IF(OR(WEEKDAY(P$10)=1,SUMPRODUCT(N(P$10=праздники))&gt;0),"В",IF(ISERR(--'исходный '!P17),'исходный '!P17,MIN(--'исходный '!P17,7,IF(WEEKDAY(P$9)=7,5,7)))),),IF(VLOOKUP($B20,приказы!$B$11:$C$50,2,0)=8,IFERROR(IF(OR(AND(WEEKDAY(P$10,2)&gt;5,SUMPRODUCT(N(P$10=Перенос_С))=0),SUMPRODUCT((P$10=праздники)+(P$10=Перенос_На))&gt;0),"В",IF(ISERR(--'исходный '!P17),'исходный '!P17,MIN(--'исходный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35">
        <f>IF(VLOOKUP($B20,приказы!$B$11:$C$50,2,0)=7,IFERROR(IF(OR(WEEKDAY(Q$10)=1,SUMPRODUCT(N(Q$10=праздники))&gt;0),"В",IF(ISERR(--'исходный '!Q17),'исходный '!Q17,MIN(--'исходный '!Q17,7,IF(WEEKDAY(Q$9)=7,5,7)))),),IF(VLOOKUP($B20,приказы!$B$11:$C$50,2,0)=8,IFERROR(IF(OR(AND(WEEKDAY(Q$10,2)&gt;5,SUMPRODUCT(N(Q$10=Перенос_С))=0),SUMPRODUCT((Q$10=праздники)+(Q$10=Перенос_На))&gt;0),"В",IF(ISERR(--'исходный '!Q17),'исходный '!Q17,MIN(--'исходный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35">
        <f>IF(VLOOKUP($B20,приказы!$B$11:$C$50,2,0)=7,IFERROR(IF(OR(WEEKDAY(R$10)=1,SUMPRODUCT(N(R$10=праздники))&gt;0),"В",IF(ISERR(--'исходный '!R17),'исходный '!R17,MIN(--'исходный '!R17,7,IF(WEEKDAY(R$9)=7,5,7)))),),IF(VLOOKUP($B20,приказы!$B$11:$C$50,2,0)=8,IFERROR(IF(OR(AND(WEEKDAY(R$10,2)&gt;5,SUMPRODUCT(N(R$10=Перенос_С))=0),SUMPRODUCT((R$10=праздники)+(R$10=Перенос_На))&gt;0),"В",IF(ISERR(--'исходный '!R17),'исходный '!R17,MIN(--'исходный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35">
        <f>IF(VLOOKUP($B20,приказы!$B$11:$C$50,2,0)=7,IFERROR(IF(OR(WEEKDAY(S$10)=1,SUMPRODUCT(N(S$10=праздники))&gt;0),"В",IF(ISERR(--'исходный '!S17),'исходный '!S17,MIN(--'исходный '!S17,7,IF(WEEKDAY(S$9)=7,5,7)))),),IF(VLOOKUP($B20,приказы!$B$11:$C$50,2,0)=8,IFERROR(IF(OR(AND(WEEKDAY(S$10,2)&gt;5,SUMPRODUCT(N(S$10=Перенос_С))=0),SUMPRODUCT((S$10=праздники)+(S$10=Перенос_На))&gt;0),"В",IF(ISERR(--'исходный '!S17),'исходный '!S17,MIN(--'исходный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35">
        <f>IF(VLOOKUP($B20,приказы!$B$11:$C$50,2,0)=7,IFERROR(IF(OR(WEEKDAY(T$10)=1,SUMPRODUCT(N(T$10=праздники))&gt;0),"В",IF(ISERR(--'исходный '!T17),'исходный '!T17,MIN(--'исходный '!T17,7,IF(WEEKDAY(T$9)=7,5,7)))),),IF(VLOOKUP($B20,приказы!$B$11:$C$50,2,0)=8,IFERROR(IF(OR(AND(WEEKDAY(T$10,2)&gt;5,SUMPRODUCT(N(T$10=Перенос_С))=0),SUMPRODUCT((T$10=праздники)+(T$10=Перенос_На))&gt;0),"В",IF(ISERR(--'исходный '!T17),'исходный '!T17,MIN(--'исходный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35">
        <f>IF(VLOOKUP($B20,приказы!$B$11:$C$50,2,0)=7,IFERROR(IF(OR(WEEKDAY(U$10)=1,SUMPRODUCT(N(U$10=праздники))&gt;0),"В",IF(ISERR(--'исходный '!U17),'исходный '!U17,MIN(--'исходный '!U17,7,IF(WEEKDAY(U$9)=7,5,7)))),),IF(VLOOKUP($B20,приказы!$B$11:$C$50,2,0)=8,IFERROR(IF(OR(AND(WEEKDAY(U$10,2)&gt;5,SUMPRODUCT(N(U$10=Перенос_С))=0),SUMPRODUCT((U$10=праздники)+(U$10=Перенос_На))&gt;0),"В",IF(ISERR(--'исходный '!U17),'исходный '!U17,MIN(--'исходный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35">
        <f>IF(VLOOKUP($B20,приказы!$B$11:$C$50,2,0)=7,IFERROR(IF(OR(WEEKDAY(V$10)=1,SUMPRODUCT(N(V$10=праздники))&gt;0),"В",IF(ISERR(--'исходный '!V17),'исходный '!V17,MIN(--'исходный '!V17,7,IF(WEEKDAY(V$9)=7,5,7)))),),IF(VLOOKUP($B20,приказы!$B$11:$C$50,2,0)=8,IFERROR(IF(OR(AND(WEEKDAY(V$10,2)&gt;5,SUMPRODUCT(N(V$10=Перенос_С))=0),SUMPRODUCT((V$10=праздники)+(V$10=Перенос_На))&gt;0),"В",IF(ISERR(--'исходный '!V17),'исходный '!V17,MIN(--'исходный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35">
        <f>IF(VLOOKUP($B20,приказы!$B$11:$C$50,2,0)=7,IFERROR(IF(OR(WEEKDAY(W$10)=1,SUMPRODUCT(N(W$10=праздники))&gt;0),"В",IF(ISERR(--'исходный '!W17),'исходный '!W17,MIN(--'исходный '!W17,7,IF(WEEKDAY(W$9)=7,5,7)))),),IF(VLOOKUP($B20,приказы!$B$11:$C$50,2,0)=8,IFERROR(IF(OR(AND(WEEKDAY(W$10,2)&gt;5,SUMPRODUCT(N(W$10=Перенос_С))=0),SUMPRODUCT((W$10=праздники)+(W$10=Перенос_На))&gt;0),"В",IF(ISERR(--'исходный '!W17),'исходный '!W17,MIN(--'исходный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35">
        <f>IF(VLOOKUP($B20,приказы!$B$11:$C$50,2,0)=7,IFERROR(IF(OR(WEEKDAY(X$10)=1,SUMPRODUCT(N(X$10=праздники))&gt;0),"В",IF(ISERR(--'исходный '!X17),'исходный '!X17,MIN(--'исходный '!X17,7,IF(WEEKDAY(X$9)=7,5,7)))),),IF(VLOOKUP($B20,приказы!$B$11:$C$50,2,0)=8,IFERROR(IF(OR(AND(WEEKDAY(X$10,2)&gt;5,SUMPRODUCT(N(X$10=Перенос_С))=0),SUMPRODUCT((X$10=праздники)+(X$10=Перенос_На))&gt;0),"В",IF(ISERR(--'исходный '!X17),'исходный '!X17,MIN(--'исходный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35" t="str">
        <f>IF(VLOOKUP($B20,приказы!$B$11:$C$50,2,0)=7,IFERROR(IF(OR(WEEKDAY(Y$10)=1,SUMPRODUCT(N(Y$10=праздники))&gt;0),"В",IF(ISERR(--'исходный '!Y17),'исходный '!Y17,MIN(--'исходный '!Y17,7,IF(WEEKDAY(Y$9)=7,5,7)))),),IF(VLOOKUP($B20,приказы!$B$11:$C$50,2,0)=8,IFERROR(IF(OR(AND(WEEKDAY(Y$10,2)&gt;5,SUMPRODUCT(N(Y$10=Перенос_С))=0),SUMPRODUCT((Y$10=праздники)+(Y$10=Перенос_На))&gt;0),"В",IF(ISERR(--'исходный '!Y17),'исходный '!Y17,MIN(--'исходный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35" t="str">
        <f>IF(VLOOKUP($B20,приказы!$B$11:$C$50,2,0)=7,IFERROR(IF(OR(WEEKDAY(Z$10)=1,SUMPRODUCT(N(Z$10=праздники))&gt;0),"В",IF(ISERR(--'исходный '!Z17),'исходный '!Z17,MIN(--'исходный '!Z17,7,IF(WEEKDAY(Z$9)=7,5,7)))),),IF(VLOOKUP($B20,приказы!$B$11:$C$50,2,0)=8,IFERROR(IF(OR(AND(WEEKDAY(Z$10,2)&gt;5,SUMPRODUCT(N(Z$10=Перенос_С))=0),SUMPRODUCT((Z$10=праздники)+(Z$10=Перенос_На))&gt;0),"В",IF(ISERR(--'исходный '!Z17),'исходный '!Z17,MIN(--'исходный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35" t="str">
        <f>IF(VLOOKUP($B20,приказы!$B$11:$C$50,2,0)=7,IFERROR(IF(OR(WEEKDAY(AA$10)=1,SUMPRODUCT(N(AA$10=праздники))&gt;0),"В",IF(ISERR(--'исходный '!AA17),'исходный '!AA17,MIN(--'исходный '!AA17,7,IF(WEEKDAY(AA$9)=7,5,7)))),),IF(VLOOKUP($B20,приказы!$B$11:$C$50,2,0)=8,IFERROR(IF(OR(AND(WEEKDAY(AA$10,2)&gt;5,SUMPRODUCT(N(AA$10=Перенос_С))=0),SUMPRODUCT((AA$10=праздники)+(AA$10=Перенос_На))&gt;0),"В",IF(ISERR(--'исходный '!AA17),'исходный '!AA17,MIN(--'исходный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35" t="str">
        <f>IF(VLOOKUP($B20,приказы!$B$11:$C$50,2,0)=7,IFERROR(IF(OR(WEEKDAY(AB$10)=1,SUMPRODUCT(N(AB$10=праздники))&gt;0),"В",IF(ISERR(--'исходный '!AB17),'исходный '!AB17,MIN(--'исходный '!AB17,7,IF(WEEKDAY(AB$9)=7,5,7)))),),IF(VLOOKUP($B20,приказы!$B$11:$C$50,2,0)=8,IFERROR(IF(OR(AND(WEEKDAY(AB$10,2)&gt;5,SUMPRODUCT(N(AB$10=Перенос_С))=0),SUMPRODUCT((AB$10=праздники)+(AB$10=Перенос_На))&gt;0),"В",IF(ISERR(--'исходный '!AB17),'исходный '!AB17,MIN(--'исходный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35" t="str">
        <f>IF(VLOOKUP($B20,приказы!$B$11:$C$50,2,0)=7,IFERROR(IF(OR(WEEKDAY(AC$10)=1,SUMPRODUCT(N(AC$10=праздники))&gt;0),"В",IF(ISERR(--'исходный '!AC17),'исходный '!AC17,MIN(--'исходный '!AC17,7,IF(WEEKDAY(AC$9)=7,5,7)))),),IF(VLOOKUP($B20,приказы!$B$11:$C$50,2,0)=8,IFERROR(IF(OR(AND(WEEKDAY(AC$10,2)&gt;5,SUMPRODUCT(N(AC$10=Перенос_С))=0),SUMPRODUCT((AC$10=праздники)+(AC$10=Перенос_На))&gt;0),"В",IF(ISERR(--'исходный '!AC17),'исходный '!AC17,MIN(--'исходный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35" t="str">
        <f>IF(VLOOKUP($B20,приказы!$B$11:$C$50,2,0)=7,IFERROR(IF(OR(WEEKDAY(AD$10)=1,SUMPRODUCT(N(AD$10=праздники))&gt;0),"В",IF(ISERR(--'исходный '!AD17),'исходный '!AD17,MIN(--'исходный '!AD17,7,IF(WEEKDAY(AD$9)=7,5,7)))),),IF(VLOOKUP($B20,приказы!$B$11:$C$50,2,0)=8,IFERROR(IF(OR(AND(WEEKDAY(AD$10,2)&gt;5,SUMPRODUCT(N(AD$10=Перенос_С))=0),SUMPRODUCT((AD$10=праздники)+(AD$10=Перенос_На))&gt;0),"В",IF(ISERR(--'исходный '!AD17),'исходный '!AD17,MIN(--'исходный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35">
        <f>IF(VLOOKUP($B20,приказы!$B$11:$C$50,2,0)=7,IFERROR(IF(OR(WEEKDAY(AE$10)=1,SUMPRODUCT(N(AE$10=праздники))&gt;0),"В",IF(ISERR(--'исходный '!AE17),'исходный '!AE17,MIN(--'исходный '!AE17,7,IF(WEEKDAY(AE$9)=7,5,7)))),),IF(VLOOKUP($B20,приказы!$B$11:$C$50,2,0)=8,IFERROR(IF(OR(AND(WEEKDAY(AE$10,2)&gt;5,SUMPRODUCT(N(AE$10=Перенос_С))=0),SUMPRODUCT((AE$10=праздники)+(AE$10=Перенос_На))&gt;0),"В",IF(ISERR(--'исходный '!AE17),'исходный '!AE17,MIN(--'исходный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35">
        <f>IF(VLOOKUP($B20,приказы!$B$11:$C$50,2,0)=7,IFERROR(IF(OR(WEEKDAY(AF$10)=1,SUMPRODUCT(N(AF$10=праздники))&gt;0),"В",IF(ISERR(--'исходный '!AF17),'исходный '!AF17,MIN(--'исходный '!AF17,7,IF(WEEKDAY(AF$9)=7,5,7)))),),IF(VLOOKUP($B20,приказы!$B$11:$C$50,2,0)=8,IFERROR(IF(OR(AND(WEEKDAY(AF$10,2)&gt;5,SUMPRODUCT(N(AF$10=Перенос_С))=0),SUMPRODUCT((AF$10=праздники)+(AF$10=Перенос_На))&gt;0),"В",IF(ISERR(--'исходный '!AF17),'исходный '!AF17,MIN(--'исходный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35">
        <f>IF(VLOOKUP($B20,приказы!$B$11:$C$50,2,0)=7,IFERROR(IF(OR(WEEKDAY(AG$10)=1,SUMPRODUCT(N(AG$10=праздники))&gt;0),"В",IF(ISERR(--'исходный '!AG17),'исходный '!AG17,MIN(--'исходный '!AG17,7,IF(WEEKDAY(AG$9)=7,5,7)))),),IF(VLOOKUP($B20,приказы!$B$11:$C$50,2,0)=8,IFERROR(IF(OR(AND(WEEKDAY(AG$10,2)&gt;5,SUMPRODUCT(N(AG$10=Перенос_С))=0),SUMPRODUCT((AG$10=праздники)+(AG$10=Перенос_На))&gt;0),"В",IF(ISERR(--'исходный '!AG17),'исходный '!AG17,MIN(--'исходный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35">
        <f>IF(VLOOKUP($B20,приказы!$B$11:$C$50,2,0)=7,IFERROR(IF(OR(WEEKDAY(AH$10)=1,SUMPRODUCT(N(AH$10=праздники))&gt;0),"В",IF(ISERR(--'исходный '!AH17),'исходный '!AH17,MIN(--'исходный '!AH17,7,IF(WEEKDAY(AH$9)=7,5,7)))),),IF(VLOOKUP($B20,приказы!$B$11:$C$50,2,0)=8,IFERROR(IF(OR(AND(WEEKDAY(AH$10,2)&gt;5,SUMPRODUCT(N(AH$10=Перенос_С))=0),SUMPRODUCT((AH$10=праздники)+(AH$10=Перенос_На))&gt;0),"В",IF(ISERR(--'исходный '!AH17),'исходный '!AH17,MIN(--'исходный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22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 x14ac:dyDescent="0.2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IF(VLOOKUP($B21,приказы!$B$11:$C$50,2,0)=7,IFERROR(IF(OR(WEEKDAY(D$10)=1,SUMPRODUCT(N(D$10=праздники))&gt;0),"В",IF(ISERR(--'исходный '!D18),'исходный '!D18,MIN(--'исходный '!D18,7,IF(WEEKDAY(D$9)=7,5,7)))),),IF(VLOOKUP($B21,приказы!$B$11:$C$50,2,0)=8,IFERROR(IF(OR(AND(WEEKDAY(D$10,2)&gt;5,SUMPRODUCT(N(D$10=Перенос_С))=0),SUMPRODUCT((D$10=праздники)+(D$10=Перенос_На))&gt;0),"В",IF(ISERR(--'исходный '!D18),'исходный '!D18,MIN(--'исходный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35" t="str">
        <f>IF(VLOOKUP($B21,приказы!$B$11:$C$50,2,0)=7,IFERROR(IF(OR(WEEKDAY(E$10)=1,SUMPRODUCT(N(E$10=праздники))&gt;0),"В",IF(ISERR(--'исходный '!E18),'исходный '!E18,MIN(--'исходный '!E18,7,IF(WEEKDAY(E$9)=7,5,7)))),),IF(VLOOKUP($B21,приказы!$B$11:$C$50,2,0)=8,IFERROR(IF(OR(AND(WEEKDAY(E$10,2)&gt;5,SUMPRODUCT(N(E$10=Перенос_С))=0),SUMPRODUCT((E$10=праздники)+(E$10=Перенос_На))&gt;0),"В",IF(ISERR(--'исходный '!E18),'исходный '!E18,MIN(--'исходный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35" t="str">
        <f>IF(VLOOKUP($B21,приказы!$B$11:$C$50,2,0)=7,IFERROR(IF(OR(WEEKDAY(F$10)=1,SUMPRODUCT(N(F$10=праздники))&gt;0),"В",IF(ISERR(--'исходный '!F18),'исходный '!F18,MIN(--'исходный '!F18,7,IF(WEEKDAY(F$9)=7,5,7)))),),IF(VLOOKUP($B21,приказы!$B$11:$C$50,2,0)=8,IFERROR(IF(OR(AND(WEEKDAY(F$10,2)&gt;5,SUMPRODUCT(N(F$10=Перенос_С))=0),SUMPRODUCT((F$10=праздники)+(F$10=Перенос_На))&gt;0),"В",IF(ISERR(--'исходный '!F18),'исходный '!F18,MIN(--'исходный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35" t="str">
        <f>IF(VLOOKUP($B21,приказы!$B$11:$C$50,2,0)=7,IFERROR(IF(OR(WEEKDAY(G$10)=1,SUMPRODUCT(N(G$10=праздники))&gt;0),"В",IF(ISERR(--'исходный '!G18),'исходный '!G18,MIN(--'исходный '!G18,7,IF(WEEKDAY(G$9)=7,5,7)))),),IF(VLOOKUP($B21,приказы!$B$11:$C$50,2,0)=8,IFERROR(IF(OR(AND(WEEKDAY(G$10,2)&gt;5,SUMPRODUCT(N(G$10=Перенос_С))=0),SUMPRODUCT((G$10=праздники)+(G$10=Перенос_На))&gt;0),"В",IF(ISERR(--'исходный '!G18),'исходный '!G18,MIN(--'исходный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35" t="str">
        <f>IF(VLOOKUP($B21,приказы!$B$11:$C$50,2,0)=7,IFERROR(IF(OR(WEEKDAY(H$10)=1,SUMPRODUCT(N(H$10=праздники))&gt;0),"В",IF(ISERR(--'исходный '!H18),'исходный '!H18,MIN(--'исходный '!H18,7,IF(WEEKDAY(H$9)=7,5,7)))),),IF(VLOOKUP($B21,приказы!$B$11:$C$50,2,0)=8,IFERROR(IF(OR(AND(WEEKDAY(H$10,2)&gt;5,SUMPRODUCT(N(H$10=Перенос_С))=0),SUMPRODUCT((H$10=праздники)+(H$10=Перенос_На))&gt;0),"В",IF(ISERR(--'исходный '!H18),'исходный '!H18,MIN(--'исходный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35" t="str">
        <f>IF(VLOOKUP($B21,приказы!$B$11:$C$50,2,0)=7,IFERROR(IF(OR(WEEKDAY(I$10)=1,SUMPRODUCT(N(I$10=праздники))&gt;0),"В",IF(ISERR(--'исходный '!I18),'исходный '!I18,MIN(--'исходный '!I18,7,IF(WEEKDAY(I$9)=7,5,7)))),),IF(VLOOKUP($B21,приказы!$B$11:$C$50,2,0)=8,IFERROR(IF(OR(AND(WEEKDAY(I$10,2)&gt;5,SUMPRODUCT(N(I$10=Перенос_С))=0),SUMPRODUCT((I$10=праздники)+(I$10=Перенос_На))&gt;0),"В",IF(ISERR(--'исходный '!I18),'исходный '!I18,MIN(--'исходный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35" t="str">
        <f>IF(VLOOKUP($B21,приказы!$B$11:$C$50,2,0)=7,IFERROR(IF(OR(WEEKDAY(J$10)=1,SUMPRODUCT(N(J$10=праздники))&gt;0),"В",IF(ISERR(--'исходный '!J18),'исходный '!J18,MIN(--'исходный '!J18,7,IF(WEEKDAY(J$9)=7,5,7)))),),IF(VLOOKUP($B21,приказы!$B$11:$C$50,2,0)=8,IFERROR(IF(OR(AND(WEEKDAY(J$10,2)&gt;5,SUMPRODUCT(N(J$10=Перенос_С))=0),SUMPRODUCT((J$10=праздники)+(J$10=Перенос_На))&gt;0),"В",IF(ISERR(--'исходный '!J18),'исходный '!J18,MIN(--'исходный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35">
        <f>IF(VLOOKUP($B21,приказы!$B$11:$C$50,2,0)=7,IFERROR(IF(OR(WEEKDAY(K$10)=1,SUMPRODUCT(N(K$10=праздники))&gt;0),"В",IF(ISERR(--'исходный '!K18),'исходный '!K18,MIN(--'исходный '!K18,7,IF(WEEKDAY(K$9)=7,5,7)))),),IF(VLOOKUP($B21,приказы!$B$11:$C$50,2,0)=8,IFERROR(IF(OR(AND(WEEKDAY(K$10,2)&gt;5,SUMPRODUCT(N(K$10=Перенос_С))=0),SUMPRODUCT((K$10=праздники)+(K$10=Перенос_На))&gt;0),"В",IF(ISERR(--'исходный '!K18),'исходный '!K18,MIN(--'исходный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35">
        <f>IF(VLOOKUP($B21,приказы!$B$11:$C$50,2,0)=7,IFERROR(IF(OR(WEEKDAY(L$10)=1,SUMPRODUCT(N(L$10=праздники))&gt;0),"В",IF(ISERR(--'исходный '!L18),'исходный '!L18,MIN(--'исходный '!L18,7,IF(WEEKDAY(L$9)=7,5,7)))),),IF(VLOOKUP($B21,приказы!$B$11:$C$50,2,0)=8,IFERROR(IF(OR(AND(WEEKDAY(L$10,2)&gt;5,SUMPRODUCT(N(L$10=Перенос_С))=0),SUMPRODUCT((L$10=праздники)+(L$10=Перенос_На))&gt;0),"В",IF(ISERR(--'исходный '!L18),'исходный '!L18,MIN(--'исходный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35">
        <f>IF(VLOOKUP($B21,приказы!$B$11:$C$50,2,0)=7,IFERROR(IF(OR(WEEKDAY(M$10)=1,SUMPRODUCT(N(M$10=праздники))&gt;0),"В",IF(ISERR(--'исходный '!M18),'исходный '!M18,MIN(--'исходный '!M18,7,IF(WEEKDAY(M$9)=7,5,7)))),),IF(VLOOKUP($B21,приказы!$B$11:$C$50,2,0)=8,IFERROR(IF(OR(AND(WEEKDAY(M$10,2)&gt;5,SUMPRODUCT(N(M$10=Перенос_С))=0),SUMPRODUCT((M$10=праздники)+(M$10=Перенос_На))&gt;0),"В",IF(ISERR(--'исходный '!M18),'исходный '!M18,MIN(--'исходный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35">
        <f>IF(VLOOKUP($B21,приказы!$B$11:$C$50,2,0)=7,IFERROR(IF(OR(WEEKDAY(N$10)=1,SUMPRODUCT(N(N$10=праздники))&gt;0),"В",IF(ISERR(--'исходный '!N18),'исходный '!N18,MIN(--'исходный '!N18,7,IF(WEEKDAY(N$9)=7,5,7)))),),IF(VLOOKUP($B21,приказы!$B$11:$C$50,2,0)=8,IFERROR(IF(OR(AND(WEEKDAY(N$10,2)&gt;5,SUMPRODUCT(N(N$10=Перенос_С))=0),SUMPRODUCT((N$10=праздники)+(N$10=Перенос_На))&gt;0),"В",IF(ISERR(--'исходный '!N18),'исходный '!N18,MIN(--'исходный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35">
        <f>IF(VLOOKUP($B21,приказы!$B$11:$C$50,2,0)=7,IFERROR(IF(OR(WEEKDAY(O$10)=1,SUMPRODUCT(N(O$10=праздники))&gt;0),"В",IF(ISERR(--'исходный '!O18),'исходный '!O18,MIN(--'исходный '!O18,7,IF(WEEKDAY(O$9)=7,5,7)))),),IF(VLOOKUP($B21,приказы!$B$11:$C$50,2,0)=8,IFERROR(IF(OR(AND(WEEKDAY(O$10,2)&gt;5,SUMPRODUCT(N(O$10=Перенос_С))=0),SUMPRODUCT((O$10=праздники)+(O$10=Перенос_На))&gt;0),"В",IF(ISERR(--'исходный '!O18),'исходный '!O18,MIN(--'исходный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35">
        <f>IF(VLOOKUP($B21,приказы!$B$11:$C$50,2,0)=7,IFERROR(IF(OR(WEEKDAY(P$10)=1,SUMPRODUCT(N(P$10=праздники))&gt;0),"В",IF(ISERR(--'исходный '!P18),'исходный '!P18,MIN(--'исходный '!P18,7,IF(WEEKDAY(P$9)=7,5,7)))),),IF(VLOOKUP($B21,приказы!$B$11:$C$50,2,0)=8,IFERROR(IF(OR(AND(WEEKDAY(P$10,2)&gt;5,SUMPRODUCT(N(P$10=Перенос_С))=0),SUMPRODUCT((P$10=праздники)+(P$10=Перенос_На))&gt;0),"В",IF(ISERR(--'исходный '!P18),'исходный '!P18,MIN(--'исходный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35">
        <f>IF(VLOOKUP($B21,приказы!$B$11:$C$50,2,0)=7,IFERROR(IF(OR(WEEKDAY(Q$10)=1,SUMPRODUCT(N(Q$10=праздники))&gt;0),"В",IF(ISERR(--'исходный '!Q18),'исходный '!Q18,MIN(--'исходный '!Q18,7,IF(WEEKDAY(Q$9)=7,5,7)))),),IF(VLOOKUP($B21,приказы!$B$11:$C$50,2,0)=8,IFERROR(IF(OR(AND(WEEKDAY(Q$10,2)&gt;5,SUMPRODUCT(N(Q$10=Перенос_С))=0),SUMPRODUCT((Q$10=праздники)+(Q$10=Перенос_На))&gt;0),"В",IF(ISERR(--'исходный '!Q18),'исходный '!Q18,MIN(--'исходный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35">
        <f>IF(VLOOKUP($B21,приказы!$B$11:$C$50,2,0)=7,IFERROR(IF(OR(WEEKDAY(R$10)=1,SUMPRODUCT(N(R$10=праздники))&gt;0),"В",IF(ISERR(--'исходный '!R18),'исходный '!R18,MIN(--'исходный '!R18,7,IF(WEEKDAY(R$9)=7,5,7)))),),IF(VLOOKUP($B21,приказы!$B$11:$C$50,2,0)=8,IFERROR(IF(OR(AND(WEEKDAY(R$10,2)&gt;5,SUMPRODUCT(N(R$10=Перенос_С))=0),SUMPRODUCT((R$10=праздники)+(R$10=Перенос_На))&gt;0),"В",IF(ISERR(--'исходный '!R18),'исходный '!R18,MIN(--'исходный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35">
        <f>IF(VLOOKUP($B21,приказы!$B$11:$C$50,2,0)=7,IFERROR(IF(OR(WEEKDAY(S$10)=1,SUMPRODUCT(N(S$10=праздники))&gt;0),"В",IF(ISERR(--'исходный '!S18),'исходный '!S18,MIN(--'исходный '!S18,7,IF(WEEKDAY(S$9)=7,5,7)))),),IF(VLOOKUP($B21,приказы!$B$11:$C$50,2,0)=8,IFERROR(IF(OR(AND(WEEKDAY(S$10,2)&gt;5,SUMPRODUCT(N(S$10=Перенос_С))=0),SUMPRODUCT((S$10=праздники)+(S$10=Перенос_На))&gt;0),"В",IF(ISERR(--'исходный '!S18),'исходный '!S18,MIN(--'исходный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35">
        <f>IF(VLOOKUP($B21,приказы!$B$11:$C$50,2,0)=7,IFERROR(IF(OR(WEEKDAY(T$10)=1,SUMPRODUCT(N(T$10=праздники))&gt;0),"В",IF(ISERR(--'исходный '!T18),'исходный '!T18,MIN(--'исходный '!T18,7,IF(WEEKDAY(T$9)=7,5,7)))),),IF(VLOOKUP($B21,приказы!$B$11:$C$50,2,0)=8,IFERROR(IF(OR(AND(WEEKDAY(T$10,2)&gt;5,SUMPRODUCT(N(T$10=Перенос_С))=0),SUMPRODUCT((T$10=праздники)+(T$10=Перенос_На))&gt;0),"В",IF(ISERR(--'исходный '!T18),'исходный '!T18,MIN(--'исходный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35">
        <f>IF(VLOOKUP($B21,приказы!$B$11:$C$50,2,0)=7,IFERROR(IF(OR(WEEKDAY(U$10)=1,SUMPRODUCT(N(U$10=праздники))&gt;0),"В",IF(ISERR(--'исходный '!U18),'исходный '!U18,MIN(--'исходный '!U18,7,IF(WEEKDAY(U$9)=7,5,7)))),),IF(VLOOKUP($B21,приказы!$B$11:$C$50,2,0)=8,IFERROR(IF(OR(AND(WEEKDAY(U$10,2)&gt;5,SUMPRODUCT(N(U$10=Перенос_С))=0),SUMPRODUCT((U$10=праздники)+(U$10=Перенос_На))&gt;0),"В",IF(ISERR(--'исходный '!U18),'исходный '!U18,MIN(--'исходный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35">
        <f>IF(VLOOKUP($B21,приказы!$B$11:$C$50,2,0)=7,IFERROR(IF(OR(WEEKDAY(V$10)=1,SUMPRODUCT(N(V$10=праздники))&gt;0),"В",IF(ISERR(--'исходный '!V18),'исходный '!V18,MIN(--'исходный '!V18,7,IF(WEEKDAY(V$9)=7,5,7)))),),IF(VLOOKUP($B21,приказы!$B$11:$C$50,2,0)=8,IFERROR(IF(OR(AND(WEEKDAY(V$10,2)&gt;5,SUMPRODUCT(N(V$10=Перенос_С))=0),SUMPRODUCT((V$10=праздники)+(V$10=Перенос_На))&gt;0),"В",IF(ISERR(--'исходный '!V18),'исходный '!V18,MIN(--'исходный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35">
        <f>IF(VLOOKUP($B21,приказы!$B$11:$C$50,2,0)=7,IFERROR(IF(OR(WEEKDAY(W$10)=1,SUMPRODUCT(N(W$10=праздники))&gt;0),"В",IF(ISERR(--'исходный '!W18),'исходный '!W18,MIN(--'исходный '!W18,7,IF(WEEKDAY(W$9)=7,5,7)))),),IF(VLOOKUP($B21,приказы!$B$11:$C$50,2,0)=8,IFERROR(IF(OR(AND(WEEKDAY(W$10,2)&gt;5,SUMPRODUCT(N(W$10=Перенос_С))=0),SUMPRODUCT((W$10=праздники)+(W$10=Перенос_На))&gt;0),"В",IF(ISERR(--'исходный '!W18),'исходный '!W18,MIN(--'исходный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35">
        <f>IF(VLOOKUP($B21,приказы!$B$11:$C$50,2,0)=7,IFERROR(IF(OR(WEEKDAY(X$10)=1,SUMPRODUCT(N(X$10=праздники))&gt;0),"В",IF(ISERR(--'исходный '!X18),'исходный '!X18,MIN(--'исходный '!X18,7,IF(WEEKDAY(X$9)=7,5,7)))),),IF(VLOOKUP($B21,приказы!$B$11:$C$50,2,0)=8,IFERROR(IF(OR(AND(WEEKDAY(X$10,2)&gt;5,SUMPRODUCT(N(X$10=Перенос_С))=0),SUMPRODUCT((X$10=праздники)+(X$10=Перенос_На))&gt;0),"В",IF(ISERR(--'исходный '!X18),'исходный '!X18,MIN(--'исходный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35">
        <f>IF(VLOOKUP($B21,приказы!$B$11:$C$50,2,0)=7,IFERROR(IF(OR(WEEKDAY(Y$10)=1,SUMPRODUCT(N(Y$10=праздники))&gt;0),"В",IF(ISERR(--'исходный '!Y18),'исходный '!Y18,MIN(--'исходный '!Y18,7,IF(WEEKDAY(Y$9)=7,5,7)))),),IF(VLOOKUP($B21,приказы!$B$11:$C$50,2,0)=8,IFERROR(IF(OR(AND(WEEKDAY(Y$10,2)&gt;5,SUMPRODUCT(N(Y$10=Перенос_С))=0),SUMPRODUCT((Y$10=праздники)+(Y$10=Перенос_На))&gt;0),"В",IF(ISERR(--'исходный '!Y18),'исходный '!Y18,MIN(--'исходный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35">
        <f>IF(VLOOKUP($B21,приказы!$B$11:$C$50,2,0)=7,IFERROR(IF(OR(WEEKDAY(Z$10)=1,SUMPRODUCT(N(Z$10=праздники))&gt;0),"В",IF(ISERR(--'исходный '!Z18),'исходный '!Z18,MIN(--'исходный '!Z18,7,IF(WEEKDAY(Z$9)=7,5,7)))),),IF(VLOOKUP($B21,приказы!$B$11:$C$50,2,0)=8,IFERROR(IF(OR(AND(WEEKDAY(Z$10,2)&gt;5,SUMPRODUCT(N(Z$10=Перенос_С))=0),SUMPRODUCT((Z$10=праздники)+(Z$10=Перенос_На))&gt;0),"В",IF(ISERR(--'исходный '!Z18),'исходный '!Z18,MIN(--'исходный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35">
        <f>IF(VLOOKUP($B21,приказы!$B$11:$C$50,2,0)=7,IFERROR(IF(OR(WEEKDAY(AA$10)=1,SUMPRODUCT(N(AA$10=праздники))&gt;0),"В",IF(ISERR(--'исходный '!AA18),'исходный '!AA18,MIN(--'исходный '!AA18,7,IF(WEEKDAY(AA$9)=7,5,7)))),),IF(VLOOKUP($B21,приказы!$B$11:$C$50,2,0)=8,IFERROR(IF(OR(AND(WEEKDAY(AA$10,2)&gt;5,SUMPRODUCT(N(AA$10=Перенос_С))=0),SUMPRODUCT((AA$10=праздники)+(AA$10=Перенос_На))&gt;0),"В",IF(ISERR(--'исходный '!AA18),'исходный '!AA18,MIN(--'исходный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35">
        <f>IF(VLOOKUP($B21,приказы!$B$11:$C$50,2,0)=7,IFERROR(IF(OR(WEEKDAY(AB$10)=1,SUMPRODUCT(N(AB$10=праздники))&gt;0),"В",IF(ISERR(--'исходный '!AB18),'исходный '!AB18,MIN(--'исходный '!AB18,7,IF(WEEKDAY(AB$9)=7,5,7)))),),IF(VLOOKUP($B21,приказы!$B$11:$C$50,2,0)=8,IFERROR(IF(OR(AND(WEEKDAY(AB$10,2)&gt;5,SUMPRODUCT(N(AB$10=Перенос_С))=0),SUMPRODUCT((AB$10=праздники)+(AB$10=Перенос_На))&gt;0),"В",IF(ISERR(--'исходный '!AB18),'исходный '!AB18,MIN(--'исходный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35">
        <f>IF(VLOOKUP($B21,приказы!$B$11:$C$50,2,0)=7,IFERROR(IF(OR(WEEKDAY(AC$10)=1,SUMPRODUCT(N(AC$10=праздники))&gt;0),"В",IF(ISERR(--'исходный '!AC18),'исходный '!AC18,MIN(--'исходный '!AC18,7,IF(WEEKDAY(AC$9)=7,5,7)))),),IF(VLOOKUP($B21,приказы!$B$11:$C$50,2,0)=8,IFERROR(IF(OR(AND(WEEKDAY(AC$10,2)&gt;5,SUMPRODUCT(N(AC$10=Перенос_С))=0),SUMPRODUCT((AC$10=праздники)+(AC$10=Перенос_На))&gt;0),"В",IF(ISERR(--'исходный '!AC18),'исходный '!AC18,MIN(--'исходный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35">
        <f>IF(VLOOKUP($B21,приказы!$B$11:$C$50,2,0)=7,IFERROR(IF(OR(WEEKDAY(AD$10)=1,SUMPRODUCT(N(AD$10=праздники))&gt;0),"В",IF(ISERR(--'исходный '!AD18),'исходный '!AD18,MIN(--'исходный '!AD18,7,IF(WEEKDAY(AD$9)=7,5,7)))),),IF(VLOOKUP($B21,приказы!$B$11:$C$50,2,0)=8,IFERROR(IF(OR(AND(WEEKDAY(AD$10,2)&gt;5,SUMPRODUCT(N(AD$10=Перенос_С))=0),SUMPRODUCT((AD$10=праздники)+(AD$10=Перенос_На))&gt;0),"В",IF(ISERR(--'исходный '!AD18),'исходный '!AD18,MIN(--'исходный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35">
        <f>IF(VLOOKUP($B21,приказы!$B$11:$C$50,2,0)=7,IFERROR(IF(OR(WEEKDAY(AE$10)=1,SUMPRODUCT(N(AE$10=праздники))&gt;0),"В",IF(ISERR(--'исходный '!AE18),'исходный '!AE18,MIN(--'исходный '!AE18,7,IF(WEEKDAY(AE$9)=7,5,7)))),),IF(VLOOKUP($B21,приказы!$B$11:$C$50,2,0)=8,IFERROR(IF(OR(AND(WEEKDAY(AE$10,2)&gt;5,SUMPRODUCT(N(AE$10=Перенос_С))=0),SUMPRODUCT((AE$10=праздники)+(AE$10=Перенос_На))&gt;0),"В",IF(ISERR(--'исходный '!AE18),'исходный '!AE18,MIN(--'исходный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35">
        <f>IF(VLOOKUP($B21,приказы!$B$11:$C$50,2,0)=7,IFERROR(IF(OR(WEEKDAY(AF$10)=1,SUMPRODUCT(N(AF$10=праздники))&gt;0),"В",IF(ISERR(--'исходный '!AF18),'исходный '!AF18,MIN(--'исходный '!AF18,7,IF(WEEKDAY(AF$9)=7,5,7)))),),IF(VLOOKUP($B21,приказы!$B$11:$C$50,2,0)=8,IFERROR(IF(OR(AND(WEEKDAY(AF$10,2)&gt;5,SUMPRODUCT(N(AF$10=Перенос_С))=0),SUMPRODUCT((AF$10=праздники)+(AF$10=Перенос_На))&gt;0),"В",IF(ISERR(--'исходный '!AF18),'исходный '!AF18,MIN(--'исходный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35">
        <f>IF(VLOOKUP($B21,приказы!$B$11:$C$50,2,0)=7,IFERROR(IF(OR(WEEKDAY(AG$10)=1,SUMPRODUCT(N(AG$10=праздники))&gt;0),"В",IF(ISERR(--'исходный '!AG18),'исходный '!AG18,MIN(--'исходный '!AG18,7,IF(WEEKDAY(AG$9)=7,5,7)))),),IF(VLOOKUP($B21,приказы!$B$11:$C$50,2,0)=8,IFERROR(IF(OR(AND(WEEKDAY(AG$10,2)&gt;5,SUMPRODUCT(N(AG$10=Перенос_С))=0),SUMPRODUCT((AG$10=праздники)+(AG$10=Перенос_На))&gt;0),"В",IF(ISERR(--'исходный '!AG18),'исходный '!AG18,MIN(--'исходный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35">
        <f>IF(VLOOKUP($B21,приказы!$B$11:$C$50,2,0)=7,IFERROR(IF(OR(WEEKDAY(AH$10)=1,SUMPRODUCT(N(AH$10=праздники))&gt;0),"В",IF(ISERR(--'исходный '!AH18),'исходный '!AH18,MIN(--'исходный '!AH18,7,IF(WEEKDAY(AH$9)=7,5,7)))),),IF(VLOOKUP($B21,приказы!$B$11:$C$50,2,0)=8,IFERROR(IF(OR(AND(WEEKDAY(AH$10,2)&gt;5,SUMPRODUCT(N(AH$10=Перенос_С))=0),SUMPRODUCT((AH$10=праздники)+(AH$10=Перенос_На))&gt;0),"В",IF(ISERR(--'исходный '!AH18),'исходный '!AH18,MIN(--'исходный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22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 x14ac:dyDescent="0.2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IF(VLOOKUP($B22,приказы!$B$11:$C$50,2,0)=7,IFERROR(IF(OR(WEEKDAY(D$10)=1,SUMPRODUCT(N(D$10=праздники))&gt;0),"В",IF(ISERR(--'исходный '!D19),'исходный '!D19,MIN(--'исходный '!D19,7,IF(WEEKDAY(D$9)=7,5,7)))),),IF(VLOOKUP($B22,приказы!$B$11:$C$50,2,0)=8,IFERROR(IF(OR(AND(WEEKDAY(D$10,2)&gt;5,SUMPRODUCT(N(D$10=Перенос_С))=0),SUMPRODUCT((D$10=праздники)+(D$10=Перенос_На))&gt;0),"В",IF(ISERR(--'исходный '!D19),'исходный '!D19,MIN(--'исходный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35">
        <f>IF(VLOOKUP($B22,приказы!$B$11:$C$50,2,0)=7,IFERROR(IF(OR(WEEKDAY(E$10)=1,SUMPRODUCT(N(E$10=праздники))&gt;0),"В",IF(ISERR(--'исходный '!E19),'исходный '!E19,MIN(--'исходный '!E19,7,IF(WEEKDAY(E$9)=7,5,7)))),),IF(VLOOKUP($B22,приказы!$B$11:$C$50,2,0)=8,IFERROR(IF(OR(AND(WEEKDAY(E$10,2)&gt;5,SUMPRODUCT(N(E$10=Перенос_С))=0),SUMPRODUCT((E$10=праздники)+(E$10=Перенос_На))&gt;0),"В",IF(ISERR(--'исходный '!E19),'исходный '!E19,MIN(--'исходный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35">
        <f>IF(VLOOKUP($B22,приказы!$B$11:$C$50,2,0)=7,IFERROR(IF(OR(WEEKDAY(F$10)=1,SUMPRODUCT(N(F$10=праздники))&gt;0),"В",IF(ISERR(--'исходный '!F19),'исходный '!F19,MIN(--'исходный '!F19,7,IF(WEEKDAY(F$9)=7,5,7)))),),IF(VLOOKUP($B22,приказы!$B$11:$C$50,2,0)=8,IFERROR(IF(OR(AND(WEEKDAY(F$10,2)&gt;5,SUMPRODUCT(N(F$10=Перенос_С))=0),SUMPRODUCT((F$10=праздники)+(F$10=Перенос_На))&gt;0),"В",IF(ISERR(--'исходный '!F19),'исходный '!F19,MIN(--'исходный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35">
        <f>IF(VLOOKUP($B22,приказы!$B$11:$C$50,2,0)=7,IFERROR(IF(OR(WEEKDAY(G$10)=1,SUMPRODUCT(N(G$10=праздники))&gt;0),"В",IF(ISERR(--'исходный '!G19),'исходный '!G19,MIN(--'исходный '!G19,7,IF(WEEKDAY(G$9)=7,5,7)))),),IF(VLOOKUP($B22,приказы!$B$11:$C$50,2,0)=8,IFERROR(IF(OR(AND(WEEKDAY(G$10,2)&gt;5,SUMPRODUCT(N(G$10=Перенос_С))=0),SUMPRODUCT((G$10=праздники)+(G$10=Перенос_На))&gt;0),"В",IF(ISERR(--'исходный '!G19),'исходный '!G19,MIN(--'исходный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35">
        <f>IF(VLOOKUP($B22,приказы!$B$11:$C$50,2,0)=7,IFERROR(IF(OR(WEEKDAY(H$10)=1,SUMPRODUCT(N(H$10=праздники))&gt;0),"В",IF(ISERR(--'исходный '!H19),'исходный '!H19,MIN(--'исходный '!H19,7,IF(WEEKDAY(H$9)=7,5,7)))),),IF(VLOOKUP($B22,приказы!$B$11:$C$50,2,0)=8,IFERROR(IF(OR(AND(WEEKDAY(H$10,2)&gt;5,SUMPRODUCT(N(H$10=Перенос_С))=0),SUMPRODUCT((H$10=праздники)+(H$10=Перенос_На))&gt;0),"В",IF(ISERR(--'исходный '!H19),'исходный '!H19,MIN(--'исходный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35">
        <f>IF(VLOOKUP($B22,приказы!$B$11:$C$50,2,0)=7,IFERROR(IF(OR(WEEKDAY(I$10)=1,SUMPRODUCT(N(I$10=праздники))&gt;0),"В",IF(ISERR(--'исходный '!I19),'исходный '!I19,MIN(--'исходный '!I19,7,IF(WEEKDAY(I$9)=7,5,7)))),),IF(VLOOKUP($B22,приказы!$B$11:$C$50,2,0)=8,IFERROR(IF(OR(AND(WEEKDAY(I$10,2)&gt;5,SUMPRODUCT(N(I$10=Перенос_С))=0),SUMPRODUCT((I$10=праздники)+(I$10=Перенос_На))&gt;0),"В",IF(ISERR(--'исходный '!I19),'исходный '!I19,MIN(--'исходный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35">
        <f>IF(VLOOKUP($B22,приказы!$B$11:$C$50,2,0)=7,IFERROR(IF(OR(WEEKDAY(J$10)=1,SUMPRODUCT(N(J$10=праздники))&gt;0),"В",IF(ISERR(--'исходный '!J19),'исходный '!J19,MIN(--'исходный '!J19,7,IF(WEEKDAY(J$9)=7,5,7)))),),IF(VLOOKUP($B22,приказы!$B$11:$C$50,2,0)=8,IFERROR(IF(OR(AND(WEEKDAY(J$10,2)&gt;5,SUMPRODUCT(N(J$10=Перенос_С))=0),SUMPRODUCT((J$10=праздники)+(J$10=Перенос_На))&gt;0),"В",IF(ISERR(--'исходный '!J19),'исходный '!J19,MIN(--'исходный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35">
        <f>IF(VLOOKUP($B22,приказы!$B$11:$C$50,2,0)=7,IFERROR(IF(OR(WEEKDAY(K$10)=1,SUMPRODUCT(N(K$10=праздники))&gt;0),"В",IF(ISERR(--'исходный '!K19),'исходный '!K19,MIN(--'исходный '!K19,7,IF(WEEKDAY(K$9)=7,5,7)))),),IF(VLOOKUP($B22,приказы!$B$11:$C$50,2,0)=8,IFERROR(IF(OR(AND(WEEKDAY(K$10,2)&gt;5,SUMPRODUCT(N(K$10=Перенос_С))=0),SUMPRODUCT((K$10=праздники)+(K$10=Перенос_На))&gt;0),"В",IF(ISERR(--'исходный '!K19),'исходный '!K19,MIN(--'исходный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35">
        <f>IF(VLOOKUP($B22,приказы!$B$11:$C$50,2,0)=7,IFERROR(IF(OR(WEEKDAY(L$10)=1,SUMPRODUCT(N(L$10=праздники))&gt;0),"В",IF(ISERR(--'исходный '!L19),'исходный '!L19,MIN(--'исходный '!L19,7,IF(WEEKDAY(L$9)=7,5,7)))),),IF(VLOOKUP($B22,приказы!$B$11:$C$50,2,0)=8,IFERROR(IF(OR(AND(WEEKDAY(L$10,2)&gt;5,SUMPRODUCT(N(L$10=Перенос_С))=0),SUMPRODUCT((L$10=праздники)+(L$10=Перенос_На))&gt;0),"В",IF(ISERR(--'исходный '!L19),'исходный '!L19,MIN(--'исходный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35">
        <f>IF(VLOOKUP($B22,приказы!$B$11:$C$50,2,0)=7,IFERROR(IF(OR(WEEKDAY(M$10)=1,SUMPRODUCT(N(M$10=праздники))&gt;0),"В",IF(ISERR(--'исходный '!M19),'исходный '!M19,MIN(--'исходный '!M19,7,IF(WEEKDAY(M$9)=7,5,7)))),),IF(VLOOKUP($B22,приказы!$B$11:$C$50,2,0)=8,IFERROR(IF(OR(AND(WEEKDAY(M$10,2)&gt;5,SUMPRODUCT(N(M$10=Перенос_С))=0),SUMPRODUCT((M$10=праздники)+(M$10=Перенос_На))&gt;0),"В",IF(ISERR(--'исходный '!M19),'исходный '!M19,MIN(--'исходный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35">
        <f>IF(VLOOKUP($B22,приказы!$B$11:$C$50,2,0)=7,IFERROR(IF(OR(WEEKDAY(N$10)=1,SUMPRODUCT(N(N$10=праздники))&gt;0),"В",IF(ISERR(--'исходный '!N19),'исходный '!N19,MIN(--'исходный '!N19,7,IF(WEEKDAY(N$9)=7,5,7)))),),IF(VLOOKUP($B22,приказы!$B$11:$C$50,2,0)=8,IFERROR(IF(OR(AND(WEEKDAY(N$10,2)&gt;5,SUMPRODUCT(N(N$10=Перенос_С))=0),SUMPRODUCT((N$10=праздники)+(N$10=Перенос_На))&gt;0),"В",IF(ISERR(--'исходный '!N19),'исходный '!N19,MIN(--'исходный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35">
        <f>IF(VLOOKUP($B22,приказы!$B$11:$C$50,2,0)=7,IFERROR(IF(OR(WEEKDAY(O$10)=1,SUMPRODUCT(N(O$10=праздники))&gt;0),"В",IF(ISERR(--'исходный '!O19),'исходный '!O19,MIN(--'исходный '!O19,7,IF(WEEKDAY(O$9)=7,5,7)))),),IF(VLOOKUP($B22,приказы!$B$11:$C$50,2,0)=8,IFERROR(IF(OR(AND(WEEKDAY(O$10,2)&gt;5,SUMPRODUCT(N(O$10=Перенос_С))=0),SUMPRODUCT((O$10=праздники)+(O$10=Перенос_На))&gt;0),"В",IF(ISERR(--'исходный '!O19),'исходный '!O19,MIN(--'исходный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35">
        <f>IF(VLOOKUP($B22,приказы!$B$11:$C$50,2,0)=7,IFERROR(IF(OR(WEEKDAY(P$10)=1,SUMPRODUCT(N(P$10=праздники))&gt;0),"В",IF(ISERR(--'исходный '!P19),'исходный '!P19,MIN(--'исходный '!P19,7,IF(WEEKDAY(P$9)=7,5,7)))),),IF(VLOOKUP($B22,приказы!$B$11:$C$50,2,0)=8,IFERROR(IF(OR(AND(WEEKDAY(P$10,2)&gt;5,SUMPRODUCT(N(P$10=Перенос_С))=0),SUMPRODUCT((P$10=праздники)+(P$10=Перенос_На))&gt;0),"В",IF(ISERR(--'исходный '!P19),'исходный '!P19,MIN(--'исходный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35">
        <f>IF(VLOOKUP($B22,приказы!$B$11:$C$50,2,0)=7,IFERROR(IF(OR(WEEKDAY(Q$10)=1,SUMPRODUCT(N(Q$10=праздники))&gt;0),"В",IF(ISERR(--'исходный '!Q19),'исходный '!Q19,MIN(--'исходный '!Q19,7,IF(WEEKDAY(Q$9)=7,5,7)))),),IF(VLOOKUP($B22,приказы!$B$11:$C$50,2,0)=8,IFERROR(IF(OR(AND(WEEKDAY(Q$10,2)&gt;5,SUMPRODUCT(N(Q$10=Перенос_С))=0),SUMPRODUCT((Q$10=праздники)+(Q$10=Перенос_На))&gt;0),"В",IF(ISERR(--'исходный '!Q19),'исходный '!Q19,MIN(--'исходный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35">
        <f>IF(VLOOKUP($B22,приказы!$B$11:$C$50,2,0)=7,IFERROR(IF(OR(WEEKDAY(R$10)=1,SUMPRODUCT(N(R$10=праздники))&gt;0),"В",IF(ISERR(--'исходный '!R19),'исходный '!R19,MIN(--'исходный '!R19,7,IF(WEEKDAY(R$9)=7,5,7)))),),IF(VLOOKUP($B22,приказы!$B$11:$C$50,2,0)=8,IFERROR(IF(OR(AND(WEEKDAY(R$10,2)&gt;5,SUMPRODUCT(N(R$10=Перенос_С))=0),SUMPRODUCT((R$10=праздники)+(R$10=Перенос_На))&gt;0),"В",IF(ISERR(--'исходный '!R19),'исходный '!R19,MIN(--'исходный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35">
        <f>IF(VLOOKUP($B22,приказы!$B$11:$C$50,2,0)=7,IFERROR(IF(OR(WEEKDAY(S$10)=1,SUMPRODUCT(N(S$10=праздники))&gt;0),"В",IF(ISERR(--'исходный '!S19),'исходный '!S19,MIN(--'исходный '!S19,7,IF(WEEKDAY(S$9)=7,5,7)))),),IF(VLOOKUP($B22,приказы!$B$11:$C$50,2,0)=8,IFERROR(IF(OR(AND(WEEKDAY(S$10,2)&gt;5,SUMPRODUCT(N(S$10=Перенос_С))=0),SUMPRODUCT((S$10=праздники)+(S$10=Перенос_На))&gt;0),"В",IF(ISERR(--'исходный '!S19),'исходный '!S19,MIN(--'исходный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35">
        <f>IF(VLOOKUP($B22,приказы!$B$11:$C$50,2,0)=7,IFERROR(IF(OR(WEEKDAY(T$10)=1,SUMPRODUCT(N(T$10=праздники))&gt;0),"В",IF(ISERR(--'исходный '!T19),'исходный '!T19,MIN(--'исходный '!T19,7,IF(WEEKDAY(T$9)=7,5,7)))),),IF(VLOOKUP($B22,приказы!$B$11:$C$50,2,0)=8,IFERROR(IF(OR(AND(WEEKDAY(T$10,2)&gt;5,SUMPRODUCT(N(T$10=Перенос_С))=0),SUMPRODUCT((T$10=праздники)+(T$10=Перенос_На))&gt;0),"В",IF(ISERR(--'исходный '!T19),'исходный '!T19,MIN(--'исходный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35">
        <f>IF(VLOOKUP($B22,приказы!$B$11:$C$50,2,0)=7,IFERROR(IF(OR(WEEKDAY(U$10)=1,SUMPRODUCT(N(U$10=праздники))&gt;0),"В",IF(ISERR(--'исходный '!U19),'исходный '!U19,MIN(--'исходный '!U19,7,IF(WEEKDAY(U$9)=7,5,7)))),),IF(VLOOKUP($B22,приказы!$B$11:$C$50,2,0)=8,IFERROR(IF(OR(AND(WEEKDAY(U$10,2)&gt;5,SUMPRODUCT(N(U$10=Перенос_С))=0),SUMPRODUCT((U$10=праздники)+(U$10=Перенос_На))&gt;0),"В",IF(ISERR(--'исходный '!U19),'исходный '!U19,MIN(--'исходный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35">
        <f>IF(VLOOKUP($B22,приказы!$B$11:$C$50,2,0)=7,IFERROR(IF(OR(WEEKDAY(V$10)=1,SUMPRODUCT(N(V$10=праздники))&gt;0),"В",IF(ISERR(--'исходный '!V19),'исходный '!V19,MIN(--'исходный '!V19,7,IF(WEEKDAY(V$9)=7,5,7)))),),IF(VLOOKUP($B22,приказы!$B$11:$C$50,2,0)=8,IFERROR(IF(OR(AND(WEEKDAY(V$10,2)&gt;5,SUMPRODUCT(N(V$10=Перенос_С))=0),SUMPRODUCT((V$10=праздники)+(V$10=Перенос_На))&gt;0),"В",IF(ISERR(--'исходный '!V19),'исходный '!V19,MIN(--'исходный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35">
        <f>IF(VLOOKUP($B22,приказы!$B$11:$C$50,2,0)=7,IFERROR(IF(OR(WEEKDAY(W$10)=1,SUMPRODUCT(N(W$10=праздники))&gt;0),"В",IF(ISERR(--'исходный '!W19),'исходный '!W19,MIN(--'исходный '!W19,7,IF(WEEKDAY(W$9)=7,5,7)))),),IF(VLOOKUP($B22,приказы!$B$11:$C$50,2,0)=8,IFERROR(IF(OR(AND(WEEKDAY(W$10,2)&gt;5,SUMPRODUCT(N(W$10=Перенос_С))=0),SUMPRODUCT((W$10=праздники)+(W$10=Перенос_На))&gt;0),"В",IF(ISERR(--'исходный '!W19),'исходный '!W19,MIN(--'исходный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35">
        <f>IF(VLOOKUP($B22,приказы!$B$11:$C$50,2,0)=7,IFERROR(IF(OR(WEEKDAY(X$10)=1,SUMPRODUCT(N(X$10=праздники))&gt;0),"В",IF(ISERR(--'исходный '!X19),'исходный '!X19,MIN(--'исходный '!X19,7,IF(WEEKDAY(X$9)=7,5,7)))),),IF(VLOOKUP($B22,приказы!$B$11:$C$50,2,0)=8,IFERROR(IF(OR(AND(WEEKDAY(X$10,2)&gt;5,SUMPRODUCT(N(X$10=Перенос_С))=0),SUMPRODUCT((X$10=праздники)+(X$10=Перенос_На))&gt;0),"В",IF(ISERR(--'исходный '!X19),'исходный '!X19,MIN(--'исходный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35">
        <f>IF(VLOOKUP($B22,приказы!$B$11:$C$50,2,0)=7,IFERROR(IF(OR(WEEKDAY(Y$10)=1,SUMPRODUCT(N(Y$10=праздники))&gt;0),"В",IF(ISERR(--'исходный '!Y19),'исходный '!Y19,MIN(--'исходный '!Y19,7,IF(WEEKDAY(Y$9)=7,5,7)))),),IF(VLOOKUP($B22,приказы!$B$11:$C$50,2,0)=8,IFERROR(IF(OR(AND(WEEKDAY(Y$10,2)&gt;5,SUMPRODUCT(N(Y$10=Перенос_С))=0),SUMPRODUCT((Y$10=праздники)+(Y$10=Перенос_На))&gt;0),"В",IF(ISERR(--'исходный '!Y19),'исходный '!Y19,MIN(--'исходный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35">
        <f>IF(VLOOKUP($B22,приказы!$B$11:$C$50,2,0)=7,IFERROR(IF(OR(WEEKDAY(Z$10)=1,SUMPRODUCT(N(Z$10=праздники))&gt;0),"В",IF(ISERR(--'исходный '!Z19),'исходный '!Z19,MIN(--'исходный '!Z19,7,IF(WEEKDAY(Z$9)=7,5,7)))),),IF(VLOOKUP($B22,приказы!$B$11:$C$50,2,0)=8,IFERROR(IF(OR(AND(WEEKDAY(Z$10,2)&gt;5,SUMPRODUCT(N(Z$10=Перенос_С))=0),SUMPRODUCT((Z$10=праздники)+(Z$10=Перенос_На))&gt;0),"В",IF(ISERR(--'исходный '!Z19),'исходный '!Z19,MIN(--'исходный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35">
        <f>IF(VLOOKUP($B22,приказы!$B$11:$C$50,2,0)=7,IFERROR(IF(OR(WEEKDAY(AA$10)=1,SUMPRODUCT(N(AA$10=праздники))&gt;0),"В",IF(ISERR(--'исходный '!AA19),'исходный '!AA19,MIN(--'исходный '!AA19,7,IF(WEEKDAY(AA$9)=7,5,7)))),),IF(VLOOKUP($B22,приказы!$B$11:$C$50,2,0)=8,IFERROR(IF(OR(AND(WEEKDAY(AA$10,2)&gt;5,SUMPRODUCT(N(AA$10=Перенос_С))=0),SUMPRODUCT((AA$10=праздники)+(AA$10=Перенос_На))&gt;0),"В",IF(ISERR(--'исходный '!AA19),'исходный '!AA19,MIN(--'исходный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35">
        <f>IF(VLOOKUP($B22,приказы!$B$11:$C$50,2,0)=7,IFERROR(IF(OR(WEEKDAY(AB$10)=1,SUMPRODUCT(N(AB$10=праздники))&gt;0),"В",IF(ISERR(--'исходный '!AB19),'исходный '!AB19,MIN(--'исходный '!AB19,7,IF(WEEKDAY(AB$9)=7,5,7)))),),IF(VLOOKUP($B22,приказы!$B$11:$C$50,2,0)=8,IFERROR(IF(OR(AND(WEEKDAY(AB$10,2)&gt;5,SUMPRODUCT(N(AB$10=Перенос_С))=0),SUMPRODUCT((AB$10=праздники)+(AB$10=Перенос_На))&gt;0),"В",IF(ISERR(--'исходный '!AB19),'исходный '!AB19,MIN(--'исходный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35">
        <f>IF(VLOOKUP($B22,приказы!$B$11:$C$50,2,0)=7,IFERROR(IF(OR(WEEKDAY(AC$10)=1,SUMPRODUCT(N(AC$10=праздники))&gt;0),"В",IF(ISERR(--'исходный '!AC19),'исходный '!AC19,MIN(--'исходный '!AC19,7,IF(WEEKDAY(AC$9)=7,5,7)))),),IF(VLOOKUP($B22,приказы!$B$11:$C$50,2,0)=8,IFERROR(IF(OR(AND(WEEKDAY(AC$10,2)&gt;5,SUMPRODUCT(N(AC$10=Перенос_С))=0),SUMPRODUCT((AC$10=праздники)+(AC$10=Перенос_На))&gt;0),"В",IF(ISERR(--'исходный '!AC19),'исходный '!AC19,MIN(--'исходный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35">
        <f>IF(VLOOKUP($B22,приказы!$B$11:$C$50,2,0)=7,IFERROR(IF(OR(WEEKDAY(AD$10)=1,SUMPRODUCT(N(AD$10=праздники))&gt;0),"В",IF(ISERR(--'исходный '!AD19),'исходный '!AD19,MIN(--'исходный '!AD19,7,IF(WEEKDAY(AD$9)=7,5,7)))),),IF(VLOOKUP($B22,приказы!$B$11:$C$50,2,0)=8,IFERROR(IF(OR(AND(WEEKDAY(AD$10,2)&gt;5,SUMPRODUCT(N(AD$10=Перенос_С))=0),SUMPRODUCT((AD$10=праздники)+(AD$10=Перенос_На))&gt;0),"В",IF(ISERR(--'исходный '!AD19),'исходный '!AD19,MIN(--'исходный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35">
        <f>IF(VLOOKUP($B22,приказы!$B$11:$C$50,2,0)=7,IFERROR(IF(OR(WEEKDAY(AE$10)=1,SUMPRODUCT(N(AE$10=праздники))&gt;0),"В",IF(ISERR(--'исходный '!AE19),'исходный '!AE19,MIN(--'исходный '!AE19,7,IF(WEEKDAY(AE$9)=7,5,7)))),),IF(VLOOKUP($B22,приказы!$B$11:$C$50,2,0)=8,IFERROR(IF(OR(AND(WEEKDAY(AE$10,2)&gt;5,SUMPRODUCT(N(AE$10=Перенос_С))=0),SUMPRODUCT((AE$10=праздники)+(AE$10=Перенос_На))&gt;0),"В",IF(ISERR(--'исходный '!AE19),'исходный '!AE19,MIN(--'исходный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35">
        <f>IF(VLOOKUP($B22,приказы!$B$11:$C$50,2,0)=7,IFERROR(IF(OR(WEEKDAY(AF$10)=1,SUMPRODUCT(N(AF$10=праздники))&gt;0),"В",IF(ISERR(--'исходный '!AF19),'исходный '!AF19,MIN(--'исходный '!AF19,7,IF(WEEKDAY(AF$9)=7,5,7)))),),IF(VLOOKUP($B22,приказы!$B$11:$C$50,2,0)=8,IFERROR(IF(OR(AND(WEEKDAY(AF$10,2)&gt;5,SUMPRODUCT(N(AF$10=Перенос_С))=0),SUMPRODUCT((AF$10=праздники)+(AF$10=Перенос_На))&gt;0),"В",IF(ISERR(--'исходный '!AF19),'исходный '!AF19,MIN(--'исходный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35">
        <f>IF(VLOOKUP($B22,приказы!$B$11:$C$50,2,0)=7,IFERROR(IF(OR(WEEKDAY(AG$10)=1,SUMPRODUCT(N(AG$10=праздники))&gt;0),"В",IF(ISERR(--'исходный '!AG19),'исходный '!AG19,MIN(--'исходный '!AG19,7,IF(WEEKDAY(AG$9)=7,5,7)))),),IF(VLOOKUP($B22,приказы!$B$11:$C$50,2,0)=8,IFERROR(IF(OR(AND(WEEKDAY(AG$10,2)&gt;5,SUMPRODUCT(N(AG$10=Перенос_С))=0),SUMPRODUCT((AG$10=праздники)+(AG$10=Перенос_На))&gt;0),"В",IF(ISERR(--'исходный '!AG19),'исходный '!AG19,MIN(--'исходный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35">
        <f>IF(VLOOKUP($B22,приказы!$B$11:$C$50,2,0)=7,IFERROR(IF(OR(WEEKDAY(AH$10)=1,SUMPRODUCT(N(AH$10=праздники))&gt;0),"В",IF(ISERR(--'исходный '!AH19),'исходный '!AH19,MIN(--'исходный '!AH19,7,IF(WEEKDAY(AH$9)=7,5,7)))),),IF(VLOOKUP($B22,приказы!$B$11:$C$50,2,0)=8,IFERROR(IF(OR(AND(WEEKDAY(AH$10,2)&gt;5,SUMPRODUCT(N(AH$10=Перенос_С))=0),SUMPRODUCT((AH$10=праздники)+(AH$10=Перенос_На))&gt;0),"В",IF(ISERR(--'исходный '!AH19),'исходный '!AH19,MIN(--'исходный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22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 x14ac:dyDescent="0.2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169</v>
      </c>
      <c r="AJ23" s="4">
        <f t="shared" ref="AJ23:AU23" si="11">SUM(AJ11:AJ22)</f>
        <v>0</v>
      </c>
      <c r="AK23" s="4">
        <f t="shared" si="11"/>
        <v>10</v>
      </c>
      <c r="AL23" s="4">
        <f t="shared" si="11"/>
        <v>21</v>
      </c>
      <c r="AM23" s="4">
        <f t="shared" si="11"/>
        <v>6</v>
      </c>
      <c r="AN23" s="4">
        <f t="shared" si="11"/>
        <v>0</v>
      </c>
      <c r="AO23" s="4">
        <f t="shared" si="11"/>
        <v>16</v>
      </c>
      <c r="AP23" s="4">
        <f t="shared" si="11"/>
        <v>0</v>
      </c>
      <c r="AQ23" s="4">
        <f t="shared" si="11"/>
        <v>0</v>
      </c>
      <c r="AR23" s="4">
        <f t="shared" si="11"/>
        <v>1833.91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 x14ac:dyDescent="0.25">
      <c r="B25" s="21"/>
    </row>
    <row r="26" spans="1:47" x14ac:dyDescent="0.25">
      <c r="N26" s="127"/>
    </row>
    <row r="31" spans="1:47" x14ac:dyDescent="0.25">
      <c r="C31" s="203"/>
    </row>
    <row r="32" spans="1:47" x14ac:dyDescent="0.25">
      <c r="C32" s="204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" priority="8">
      <formula>IF(ISTEXT(D11),ISERR(SEARCH(D11,"ВАПРОБК")))</formula>
    </cfRule>
    <cfRule type="expression" dxfId="2" priority="9">
      <formula>IF(INDIRECT("'приказы'!R[-0]C[8]",)&lt;&gt;"",INDIRECT("'исходный '!R[-0]C",)&lt;&gt;INDIRECT("'приказы'!R[-0]C[8]",))</formula>
    </cfRule>
    <cfRule type="expression" dxfId="1" priority="11">
      <formula>--INDIRECT("'исходный '!R[-3]C",)&gt;24</formula>
    </cfRule>
  </conditionalFormatting>
  <conditionalFormatting sqref="D10:AH22">
    <cfRule type="cellIs" dxfId="0" priority="7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sqref="A1:XFD31"/>
    </sheetView>
  </sheetViews>
  <sheetFormatPr defaultRowHeight="12.75" x14ac:dyDescent="0.2"/>
  <cols>
    <col min="1" max="1" width="6.140625" customWidth="1"/>
    <col min="2" max="2" width="15.7109375" customWidth="1"/>
    <col min="3" max="3" width="16" customWidth="1"/>
  </cols>
  <sheetData>
    <row r="1" spans="1:8" x14ac:dyDescent="0.2">
      <c r="D1" s="133"/>
      <c r="E1" s="133"/>
      <c r="F1" s="133"/>
      <c r="G1" s="133"/>
      <c r="H1" s="133"/>
    </row>
    <row r="2" spans="1:8" x14ac:dyDescent="0.2">
      <c r="D2" s="133"/>
      <c r="E2" s="133"/>
      <c r="F2" s="133"/>
      <c r="G2" s="133"/>
      <c r="H2" s="133"/>
    </row>
    <row r="3" spans="1:8" x14ac:dyDescent="0.2">
      <c r="D3" s="128"/>
    </row>
    <row r="4" spans="1:8" x14ac:dyDescent="0.2">
      <c r="D4" s="133"/>
      <c r="E4" s="133"/>
    </row>
    <row r="8" spans="1:8" x14ac:dyDescent="0.2">
      <c r="A8" s="261"/>
      <c r="B8" s="261"/>
      <c r="C8" s="261"/>
      <c r="D8" s="261"/>
      <c r="E8" s="261"/>
      <c r="F8" s="261"/>
      <c r="G8" s="261"/>
      <c r="H8" s="261"/>
    </row>
    <row r="10" spans="1:8" x14ac:dyDescent="0.2">
      <c r="A10" s="262"/>
      <c r="B10" s="262"/>
      <c r="C10" s="262"/>
      <c r="D10" s="262"/>
      <c r="E10" s="262"/>
      <c r="F10" s="262"/>
      <c r="G10" s="262"/>
      <c r="H10" s="262"/>
    </row>
    <row r="12" spans="1:8" x14ac:dyDescent="0.2">
      <c r="A12" s="129"/>
      <c r="B12" s="130"/>
      <c r="C12" s="129"/>
      <c r="D12" s="131"/>
      <c r="E12" s="131"/>
      <c r="F12" s="131"/>
      <c r="G12" s="131"/>
      <c r="H12" s="131"/>
    </row>
    <row r="13" spans="1:8" x14ac:dyDescent="0.2">
      <c r="A13" s="52"/>
      <c r="B13" s="52"/>
      <c r="C13" s="52"/>
      <c r="D13" s="132"/>
      <c r="E13" s="52"/>
      <c r="F13" s="134"/>
      <c r="G13" s="52"/>
      <c r="H13" s="52"/>
    </row>
    <row r="14" spans="1:8" x14ac:dyDescent="0.2">
      <c r="A14" s="52"/>
      <c r="B14" s="52"/>
      <c r="C14" s="52"/>
      <c r="D14" s="132"/>
      <c r="E14" s="52"/>
      <c r="F14" s="134"/>
      <c r="G14" s="52"/>
      <c r="H14" s="52"/>
    </row>
    <row r="15" spans="1:8" x14ac:dyDescent="0.2">
      <c r="A15" s="52"/>
      <c r="B15" s="52"/>
      <c r="C15" s="52"/>
      <c r="D15" s="132"/>
      <c r="E15" s="52"/>
      <c r="F15" s="134"/>
      <c r="G15" s="52"/>
      <c r="H15" s="52"/>
    </row>
    <row r="16" spans="1:8" x14ac:dyDescent="0.2">
      <c r="A16" s="52"/>
      <c r="B16" s="52"/>
      <c r="C16" s="52"/>
      <c r="D16" s="132"/>
      <c r="E16" s="52"/>
      <c r="F16" s="134"/>
      <c r="G16" s="52"/>
      <c r="H16" s="52"/>
    </row>
    <row r="17" spans="1:8" x14ac:dyDescent="0.2">
      <c r="A17" s="52"/>
      <c r="B17" s="52"/>
      <c r="C17" s="52"/>
      <c r="D17" s="132"/>
      <c r="E17" s="52"/>
      <c r="F17" s="134"/>
      <c r="G17" s="52"/>
      <c r="H17" s="52"/>
    </row>
    <row r="18" spans="1:8" x14ac:dyDescent="0.2">
      <c r="A18" s="52"/>
      <c r="B18" s="52"/>
      <c r="C18" s="52"/>
      <c r="D18" s="132"/>
      <c r="E18" s="52"/>
      <c r="F18" s="134"/>
      <c r="G18" s="52"/>
      <c r="H18" s="52"/>
    </row>
    <row r="19" spans="1:8" x14ac:dyDescent="0.2">
      <c r="A19" s="52"/>
      <c r="B19" s="52"/>
      <c r="C19" s="52"/>
      <c r="D19" s="132"/>
      <c r="E19" s="52"/>
      <c r="F19" s="134"/>
      <c r="G19" s="52"/>
      <c r="H19" s="52"/>
    </row>
    <row r="20" spans="1:8" x14ac:dyDescent="0.2">
      <c r="A20" s="52"/>
      <c r="B20" s="52"/>
      <c r="C20" s="52"/>
      <c r="D20" s="132"/>
      <c r="E20" s="52"/>
      <c r="F20" s="134"/>
      <c r="G20" s="52"/>
      <c r="H20" s="52"/>
    </row>
    <row r="21" spans="1:8" x14ac:dyDescent="0.2">
      <c r="A21" s="52"/>
      <c r="B21" s="52"/>
      <c r="C21" s="52"/>
      <c r="D21" s="132"/>
      <c r="E21" s="52"/>
      <c r="F21" s="134"/>
      <c r="G21" s="52"/>
      <c r="H21" s="52"/>
    </row>
    <row r="22" spans="1:8" x14ac:dyDescent="0.2">
      <c r="A22" s="52"/>
      <c r="B22" s="52"/>
      <c r="C22" s="52"/>
      <c r="D22" s="132"/>
      <c r="E22" s="52"/>
      <c r="F22" s="134"/>
      <c r="G22" s="52"/>
      <c r="H22" s="52"/>
    </row>
    <row r="23" spans="1:8" x14ac:dyDescent="0.2">
      <c r="A23" s="52"/>
      <c r="B23" s="52"/>
      <c r="C23" s="52"/>
      <c r="D23" s="132"/>
      <c r="E23" s="52"/>
      <c r="F23" s="134"/>
      <c r="G23" s="52"/>
      <c r="H23" s="52"/>
    </row>
    <row r="24" spans="1:8" x14ac:dyDescent="0.2">
      <c r="A24" s="52"/>
      <c r="B24" s="52"/>
      <c r="C24" s="52"/>
      <c r="D24" s="132"/>
      <c r="E24" s="52"/>
      <c r="F24" s="134"/>
      <c r="G24" s="52"/>
      <c r="H24" s="52"/>
    </row>
    <row r="25" spans="1:8" x14ac:dyDescent="0.2">
      <c r="A25" s="52"/>
      <c r="B25" s="52"/>
      <c r="C25" s="52"/>
      <c r="D25" s="52"/>
      <c r="E25" s="52"/>
      <c r="F25" s="52"/>
      <c r="G25" s="52"/>
      <c r="H25" s="52"/>
    </row>
    <row r="26" spans="1:8" x14ac:dyDescent="0.2">
      <c r="A26" s="52"/>
      <c r="B26" s="52"/>
      <c r="C26" s="52"/>
      <c r="D26" s="52"/>
      <c r="E26" s="52"/>
      <c r="F26" s="52"/>
      <c r="G26" s="52"/>
      <c r="H26" s="52"/>
    </row>
    <row r="27" spans="1:8" x14ac:dyDescent="0.2">
      <c r="A27" s="52"/>
      <c r="B27" s="52"/>
      <c r="C27" s="52"/>
      <c r="D27" s="52"/>
      <c r="E27" s="52"/>
      <c r="F27" s="52"/>
      <c r="G27" s="52"/>
      <c r="H27" s="52"/>
    </row>
    <row r="29" spans="1:8" x14ac:dyDescent="0.2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workbookViewId="0">
      <selection activeCell="B6" sqref="B6"/>
    </sheetView>
  </sheetViews>
  <sheetFormatPr defaultRowHeight="12.75" x14ac:dyDescent="0.2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 x14ac:dyDescent="0.2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 x14ac:dyDescent="0.2">
      <c r="A2" s="23">
        <v>43101</v>
      </c>
      <c r="B2" s="22"/>
      <c r="C2" s="23">
        <v>43168</v>
      </c>
      <c r="D2" s="18"/>
      <c r="E2" s="18"/>
      <c r="F2" s="15"/>
    </row>
    <row r="3" spans="1:6" x14ac:dyDescent="0.2">
      <c r="A3" s="23">
        <v>43102</v>
      </c>
      <c r="B3" s="22"/>
      <c r="C3" s="23">
        <v>43220</v>
      </c>
      <c r="D3" s="18"/>
      <c r="E3" s="18"/>
      <c r="F3" s="15"/>
    </row>
    <row r="4" spans="1:6" x14ac:dyDescent="0.2">
      <c r="A4" s="23">
        <v>43107</v>
      </c>
      <c r="B4" s="22"/>
      <c r="C4" s="23">
        <v>43228</v>
      </c>
      <c r="D4" s="18"/>
      <c r="E4" s="18"/>
      <c r="F4" s="15"/>
    </row>
    <row r="5" spans="1:6" x14ac:dyDescent="0.2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 x14ac:dyDescent="0.2">
      <c r="A6" s="23">
        <v>43180</v>
      </c>
      <c r="B6" s="22"/>
      <c r="C6" s="23"/>
      <c r="D6" s="18"/>
      <c r="E6" s="18"/>
      <c r="F6" s="15"/>
    </row>
    <row r="7" spans="1:6" x14ac:dyDescent="0.2">
      <c r="A7" s="23">
        <v>43181</v>
      </c>
      <c r="B7" s="22"/>
      <c r="C7" s="22"/>
      <c r="D7" s="18"/>
      <c r="E7" s="18"/>
      <c r="F7" s="15"/>
    </row>
    <row r="8" spans="1:6" x14ac:dyDescent="0.2">
      <c r="A8" s="23">
        <v>43182</v>
      </c>
      <c r="B8" s="22"/>
      <c r="C8" s="22"/>
      <c r="D8" s="18"/>
      <c r="E8" s="18"/>
      <c r="F8" s="15"/>
    </row>
    <row r="9" spans="1:6" x14ac:dyDescent="0.2">
      <c r="A9" s="23">
        <v>43221</v>
      </c>
      <c r="B9" s="22"/>
      <c r="C9" s="22"/>
      <c r="D9" s="18"/>
      <c r="E9" s="18"/>
      <c r="F9" s="15"/>
    </row>
    <row r="10" spans="1:6" x14ac:dyDescent="0.2">
      <c r="A10" s="23">
        <v>43227</v>
      </c>
      <c r="B10" s="22"/>
      <c r="C10" s="22"/>
      <c r="D10" s="18"/>
      <c r="E10" s="18"/>
      <c r="F10" s="15"/>
    </row>
    <row r="11" spans="1:6" x14ac:dyDescent="0.2">
      <c r="A11" s="23">
        <v>43229</v>
      </c>
      <c r="B11" s="22"/>
      <c r="C11" s="22"/>
      <c r="D11" s="18"/>
      <c r="E11" s="18"/>
      <c r="F11" s="15"/>
    </row>
    <row r="12" spans="1:6" x14ac:dyDescent="0.2">
      <c r="A12" s="23">
        <v>43287</v>
      </c>
      <c r="B12" s="22"/>
      <c r="C12" s="22"/>
      <c r="D12" s="18"/>
      <c r="E12" s="18"/>
      <c r="F12" s="15"/>
    </row>
    <row r="13" spans="1:6" x14ac:dyDescent="0.2">
      <c r="A13" s="23">
        <v>43333</v>
      </c>
      <c r="B13" s="22"/>
      <c r="C13" s="22"/>
      <c r="D13" s="18"/>
      <c r="E13" s="18"/>
      <c r="F13" s="15"/>
    </row>
    <row r="14" spans="1:6" x14ac:dyDescent="0.2">
      <c r="A14" s="23">
        <v>43342</v>
      </c>
      <c r="B14" s="22"/>
      <c r="C14" s="23"/>
      <c r="D14" s="18"/>
      <c r="E14" s="18"/>
      <c r="F14" s="15"/>
    </row>
    <row r="15" spans="1:6" x14ac:dyDescent="0.2">
      <c r="A15" s="23">
        <v>43435</v>
      </c>
      <c r="B15" s="22"/>
      <c r="C15" s="23">
        <v>43437</v>
      </c>
      <c r="D15" s="18"/>
      <c r="E15" s="18"/>
      <c r="F15" s="15"/>
    </row>
    <row r="16" spans="1:6" x14ac:dyDescent="0.2">
      <c r="A16" s="23">
        <v>43450</v>
      </c>
      <c r="B16" s="22"/>
      <c r="C16" s="23">
        <v>43452</v>
      </c>
      <c r="D16" s="18"/>
      <c r="E16" s="18"/>
      <c r="F16" s="15"/>
    </row>
    <row r="17" spans="1:6" x14ac:dyDescent="0.2">
      <c r="A17" s="23">
        <v>43451</v>
      </c>
      <c r="B17" s="22"/>
      <c r="C17" s="23">
        <v>43465</v>
      </c>
      <c r="D17" s="18"/>
      <c r="E17" s="18"/>
      <c r="F17" s="15"/>
    </row>
    <row r="18" spans="1:6" x14ac:dyDescent="0.2">
      <c r="A18" s="15"/>
      <c r="B18" s="15"/>
      <c r="C18" s="15"/>
      <c r="D18" s="18"/>
      <c r="E18" s="18"/>
      <c r="F18" s="15"/>
    </row>
    <row r="19" spans="1:6" x14ac:dyDescent="0.2">
      <c r="A19" s="15"/>
      <c r="B19" s="15"/>
      <c r="C19" s="15"/>
      <c r="D19" s="18"/>
      <c r="E19" s="18"/>
      <c r="F19" s="15"/>
    </row>
    <row r="20" spans="1:6" x14ac:dyDescent="0.2">
      <c r="A20" s="15"/>
      <c r="B20" s="15"/>
      <c r="C20" s="15"/>
      <c r="D20" s="18"/>
      <c r="E20" s="18"/>
      <c r="F20" s="15"/>
    </row>
    <row r="21" spans="1:6" x14ac:dyDescent="0.2">
      <c r="A21" s="15"/>
      <c r="B21" s="15"/>
      <c r="C21" s="15"/>
      <c r="D21" s="18"/>
      <c r="E21" s="18"/>
      <c r="F21" s="15"/>
    </row>
    <row r="22" spans="1:6" x14ac:dyDescent="0.2">
      <c r="A22" s="15"/>
      <c r="B22" s="15"/>
      <c r="C22" s="15"/>
      <c r="D22" s="18"/>
      <c r="E22" s="18"/>
      <c r="F22" s="15"/>
    </row>
    <row r="23" spans="1:6" x14ac:dyDescent="0.2">
      <c r="A23" s="15"/>
      <c r="B23" s="15"/>
      <c r="C23" s="15"/>
      <c r="D23" s="18"/>
      <c r="E23" s="18"/>
      <c r="F23" s="15"/>
    </row>
    <row r="24" spans="1:6" x14ac:dyDescent="0.2">
      <c r="A24" s="15"/>
      <c r="B24" s="15"/>
      <c r="C24" s="15"/>
      <c r="D24" s="18"/>
      <c r="E24" s="18"/>
      <c r="F24" s="15"/>
    </row>
    <row r="25" spans="1:6" x14ac:dyDescent="0.2">
      <c r="A25" s="15"/>
      <c r="B25" s="15"/>
      <c r="C25" s="15"/>
      <c r="D25" s="18"/>
      <c r="E25" s="18"/>
      <c r="F25" s="15"/>
    </row>
    <row r="26" spans="1:6" x14ac:dyDescent="0.2">
      <c r="A26" s="15"/>
      <c r="B26" s="15"/>
      <c r="C26" s="15"/>
      <c r="D26" s="18"/>
      <c r="E26" s="18"/>
      <c r="F26" s="15"/>
    </row>
    <row r="27" spans="1:6" x14ac:dyDescent="0.2">
      <c r="A27" s="15"/>
      <c r="B27" s="15"/>
      <c r="C27" s="15"/>
      <c r="D27" s="18"/>
      <c r="E27" s="18"/>
      <c r="F27" s="15"/>
    </row>
    <row r="28" spans="1:6" x14ac:dyDescent="0.2">
      <c r="A28" s="15"/>
      <c r="B28" s="15"/>
      <c r="C28" s="15"/>
      <c r="D28" s="18"/>
      <c r="E28" s="18"/>
      <c r="F28" s="15"/>
    </row>
    <row r="29" spans="1:6" x14ac:dyDescent="0.2">
      <c r="A29" s="15"/>
      <c r="B29" s="15"/>
      <c r="C29" s="15"/>
      <c r="D29" s="18"/>
      <c r="E29" s="18"/>
      <c r="F29" s="15"/>
    </row>
    <row r="30" spans="1:6" x14ac:dyDescent="0.2">
      <c r="A30" s="15"/>
      <c r="B30" s="15"/>
      <c r="C30" s="15"/>
      <c r="D30" s="18"/>
      <c r="E30" s="18"/>
      <c r="F30" s="15"/>
    </row>
    <row r="31" spans="1:6" x14ac:dyDescent="0.2">
      <c r="A31" s="15"/>
      <c r="B31" s="15"/>
      <c r="C31" s="15"/>
      <c r="D31" s="18"/>
      <c r="E31" s="18"/>
      <c r="F31" s="15"/>
    </row>
    <row r="32" spans="1:6" x14ac:dyDescent="0.2">
      <c r="A32" s="15"/>
      <c r="B32" s="15"/>
      <c r="C32" s="15"/>
      <c r="D32" s="18"/>
      <c r="E32" s="18"/>
      <c r="F32" s="15"/>
    </row>
    <row r="33" spans="1:6" x14ac:dyDescent="0.2">
      <c r="A33" s="15"/>
      <c r="B33" s="15"/>
      <c r="C33" s="15"/>
      <c r="D33" s="18"/>
      <c r="E33" s="18"/>
      <c r="F33" s="15"/>
    </row>
    <row r="34" spans="1:6" x14ac:dyDescent="0.2">
      <c r="A34" s="15"/>
      <c r="B34" s="15"/>
      <c r="C34" s="15"/>
      <c r="D34" s="18"/>
      <c r="E34" s="18"/>
      <c r="F34" s="15"/>
    </row>
    <row r="35" spans="1:6" x14ac:dyDescent="0.2">
      <c r="A35" s="15"/>
      <c r="B35" s="15"/>
      <c r="C35" s="15"/>
      <c r="D35" s="18"/>
      <c r="E35" s="18"/>
      <c r="F35" s="15"/>
    </row>
    <row r="36" spans="1:6" x14ac:dyDescent="0.2">
      <c r="A36" s="15"/>
      <c r="B36" s="15"/>
      <c r="C36" s="15"/>
      <c r="D36" s="18"/>
      <c r="E36" s="18"/>
      <c r="F36" s="15"/>
    </row>
    <row r="37" spans="1:6" x14ac:dyDescent="0.2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AO32"/>
  <sheetViews>
    <sheetView workbookViewId="0">
      <selection activeCell="C15" sqref="C15"/>
    </sheetView>
  </sheetViews>
  <sheetFormatPr defaultRowHeight="12.75" x14ac:dyDescent="0.2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 x14ac:dyDescent="0.2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 x14ac:dyDescent="0.2">
      <c r="A11" s="45">
        <f>финальный!A11</f>
        <v>1</v>
      </c>
      <c r="B11" s="46" t="str">
        <f>финальный!B11</f>
        <v>Иванов</v>
      </c>
      <c r="C11" s="52">
        <v>8</v>
      </c>
      <c r="D11" s="50"/>
      <c r="E11" s="50"/>
      <c r="F11" s="50"/>
      <c r="G11" s="50"/>
      <c r="H11" s="50"/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/>
      </c>
      <c r="AA11" s="52" t="str">
        <f t="array" ref="AA11">IFERROR(LOOKUP("яя",IF(--LEFTB($D11:$J11,10)&lt;=AA$10,IF(--RIGHTB($D11:$J11,10)&gt;=AA$10,{"К","О","Б","А","А","Р"},),)),"")</f>
        <v/>
      </c>
      <c r="AB11" s="52" t="str">
        <f t="array" ref="AB11">IFERROR(LOOKUP("яя",IF(--LEFTB($D11:$J11,10)&lt;=AB$10,IF(--RIGHTB($D11:$J11,10)&gt;=AB$10,{"К","О","Б","А","А","Р"},),)),"")</f>
        <v/>
      </c>
      <c r="AC11" s="52" t="str">
        <f t="array" ref="AC11">IFERROR(LOOKUP("яя",IF(--LEFTB($D11:$J11,10)&lt;=AC$10,IF(--RIGHTB($D11:$J11,10)&gt;=AC$10,{"К","О","Б","А","А","Р"},),)),"")</f>
        <v/>
      </c>
      <c r="AD11" s="52" t="str">
        <f t="array" ref="AD11">IFERROR(LOOKUP("яя",IF(--LEFTB($D11:$J11,10)&lt;=AD$10,IF(--RIGHTB($D11:$J11,10)&gt;=AD$10,{"К","О","Б","А","А","Р"},),)),"")</f>
        <v/>
      </c>
      <c r="AE11" s="52" t="str">
        <f t="array" ref="AE11">IFERROR(LOOKUP("яя",IF(--LEFTB($D11:$J11,10)&lt;=AE$10,IF(--RIGHTB($D11:$J11,10)&gt;=AE$10,{"К","О","Б","А","А","Р"},),)),"")</f>
        <v/>
      </c>
      <c r="AF11" s="52" t="str">
        <f t="array" ref="AF11">IFERROR(LOOKUP("яя",IF(--LEFTB($D11:$J11,10)&lt;=AF$10,IF(--RIGHTB($D11:$J11,10)&gt;=AF$10,{"К","О","Б","А","А","Р"},),)),"")</f>
        <v/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 x14ac:dyDescent="0.2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 x14ac:dyDescent="0.2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 x14ac:dyDescent="0.2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 x14ac:dyDescent="0.2">
      <c r="A15" s="45">
        <f>финальный!A15</f>
        <v>5</v>
      </c>
      <c r="B15" s="46" t="str">
        <f>финальный!B15</f>
        <v>астраханкин</v>
      </c>
      <c r="C15" s="52">
        <v>7</v>
      </c>
      <c r="D15" s="22"/>
      <c r="E15" s="50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/>
      </c>
      <c r="M15" s="52" t="str">
        <f t="array" ref="M15">IFERROR(LOOKUP("яя",IF(--LEFTB($D15:$J15,10)&lt;=M$10,IF(--RIGHTB($D15:$J15,10)&gt;=M$10,{"К","О","Б","А","А","Р"},),)),"")</f>
        <v/>
      </c>
      <c r="N15" s="52" t="str">
        <f t="array" ref="N15">IFERROR(LOOKUP("яя",IF(--LEFTB($D15:$J15,10)&lt;=N$10,IF(--RIGHTB($D15:$J15,10)&gt;=N$10,{"К","О","Б","А","А","Р"},),)),"")</f>
        <v/>
      </c>
      <c r="O15" s="52" t="str">
        <f t="array" ref="O15">IFERROR(LOOKUP("яя",IF(--LEFTB($D15:$J15,10)&lt;=O$10,IF(--RIGHTB($D15:$J15,10)&gt;=O$10,{"К","О","Б","А","А","Р"},),)),"")</f>
        <v/>
      </c>
      <c r="P15" s="52" t="str">
        <f t="array" ref="P15">IFERROR(LOOKUP("яя",IF(--LEFTB($D15:$J15,10)&lt;=P$10,IF(--RIGHTB($D15:$J15,10)&gt;=P$10,{"К","О","Б","А","А","Р"},),)),"")</f>
        <v/>
      </c>
      <c r="Q15" s="52" t="str">
        <f t="array" ref="Q15">IFERROR(LOOKUP("яя",IF(--LEFTB($D15:$J15,10)&lt;=Q$10,IF(--RIGHTB($D15:$J15,10)&gt;=Q$10,{"К","О","Б","А","А","Р"},),)),"")</f>
        <v/>
      </c>
      <c r="R15" s="52" t="str">
        <f t="array" ref="R15">IFERROR(LOOKUP("яя",IF(--LEFTB($D15:$J15,10)&lt;=R$10,IF(--RIGHTB($D15:$J15,10)&gt;=R$10,{"К","О","Б","А","А","Р"},),)),"")</f>
        <v/>
      </c>
      <c r="S15" s="52" t="str">
        <f t="array" ref="S15">IFERROR(LOOKUP("яя",IF(--LEFTB($D15:$J15,10)&lt;=S$10,IF(--RIGHTB($D15:$J15,10)&gt;=S$10,{"К","О","Б","А","А","Р"},),)),"")</f>
        <v/>
      </c>
      <c r="T15" s="52" t="str">
        <f t="array" ref="T15">IFERROR(LOOKUP("яя",IF(--LEFTB($D15:$J15,10)&lt;=T$10,IF(--RIGHTB($D15:$J15,10)&gt;=T$10,{"К","О","Б","А","А","Р"},),)),"")</f>
        <v/>
      </c>
      <c r="U15" s="52" t="str">
        <f t="array" ref="U15">IFERROR(LOOKUP("яя",IF(--LEFTB($D15:$J15,10)&lt;=U$10,IF(--RIGHTB($D15:$J15,10)&gt;=U$10,{"К","О","Б","А","А","Р"},),)),"")</f>
        <v/>
      </c>
      <c r="V15" s="52" t="str">
        <f t="array" ref="V15">IFERROR(LOOKUP("яя",IF(--LEFTB($D15:$J15,10)&lt;=V$10,IF(--RIGHTB($D15:$J15,10)&gt;=V$10,{"К","О","Б","А","А","Р"},),)),"")</f>
        <v/>
      </c>
      <c r="W15" s="52" t="str">
        <f t="array" ref="W15">IFERROR(LOOKUP("яя",IF(--LEFTB($D15:$J15,10)&lt;=W$10,IF(--RIGHTB($D15:$J15,10)&gt;=W$10,{"К","О","Б","А","А","Р"},),)),"")</f>
        <v/>
      </c>
      <c r="X15" s="52" t="str">
        <f t="array" ref="X15">IFERROR(LOOKUP("яя",IF(--LEFTB($D15:$J15,10)&lt;=X$10,IF(--RIGHTB($D15:$J15,10)&gt;=X$10,{"К","О","Б","А","А","Р"},),)),"")</f>
        <v/>
      </c>
      <c r="Y15" s="52" t="str">
        <f t="array" ref="Y15">IFERROR(LOOKUP("яя",IF(--LEFTB($D15:$J15,10)&lt;=Y$10,IF(--RIGHTB($D15:$J15,10)&gt;=Y$10,{"К","О","Б","А","А","Р"},),)),"")</f>
        <v/>
      </c>
      <c r="Z15" s="52" t="str">
        <f t="array" ref="Z15">IFERROR(LOOKUP("яя",IF(--LEFTB($D15:$J15,10)&lt;=Z$10,IF(--RIGHTB($D15:$J15,10)&gt;=Z$10,{"К","О","Б","А","А","Р"},),)),"")</f>
        <v/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 x14ac:dyDescent="0.2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 x14ac:dyDescent="0.2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 x14ac:dyDescent="0.2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 x14ac:dyDescent="0.2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 x14ac:dyDescent="0.2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 x14ac:dyDescent="0.2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 x14ac:dyDescent="0.2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 x14ac:dyDescent="0.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 x14ac:dyDescent="0.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 x14ac:dyDescent="0.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x14ac:dyDescent="0.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 x14ac:dyDescent="0.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x14ac:dyDescent="0.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x14ac:dyDescent="0.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 x14ac:dyDescent="0.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 x14ac:dyDescent="0.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x14ac:dyDescent="0.2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topLeftCell="A4" workbookViewId="0">
      <selection activeCell="D22" sqref="D22"/>
    </sheetView>
  </sheetViews>
  <sheetFormatPr defaultRowHeight="12.75" x14ac:dyDescent="0.2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 x14ac:dyDescent="0.2">
      <c r="A1" s="262" t="s">
        <v>30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3" spans="1:11" x14ac:dyDescent="0.2">
      <c r="A3" s="91" t="s">
        <v>31</v>
      </c>
    </row>
    <row r="4" spans="1:11" x14ac:dyDescent="0.2">
      <c r="A4" s="91"/>
    </row>
    <row r="5" spans="1:11" ht="12.75" customHeight="1" x14ac:dyDescent="0.2">
      <c r="A5" s="92"/>
      <c r="B5" s="263" t="s">
        <v>32</v>
      </c>
      <c r="C5" s="263"/>
      <c r="D5" s="263" t="s">
        <v>33</v>
      </c>
      <c r="E5" s="263"/>
      <c r="F5" s="263"/>
      <c r="G5" s="263"/>
      <c r="H5" s="263"/>
      <c r="I5" s="263"/>
      <c r="J5" s="263"/>
      <c r="K5" s="263"/>
    </row>
    <row r="6" spans="1:11" ht="12.75" customHeight="1" x14ac:dyDescent="0.2">
      <c r="A6" s="92" t="s">
        <v>34</v>
      </c>
      <c r="B6" s="263" t="s">
        <v>35</v>
      </c>
      <c r="C6" s="263" t="s">
        <v>36</v>
      </c>
      <c r="D6" s="263" t="s">
        <v>37</v>
      </c>
      <c r="E6" s="263"/>
      <c r="F6" s="263"/>
      <c r="G6" s="263"/>
      <c r="H6" s="263" t="s">
        <v>38</v>
      </c>
      <c r="I6" s="263"/>
      <c r="J6" s="263"/>
      <c r="K6" s="263"/>
    </row>
    <row r="7" spans="1:11" ht="12.75" customHeight="1" x14ac:dyDescent="0.2">
      <c r="A7" s="92" t="s">
        <v>39</v>
      </c>
      <c r="B7" s="263"/>
      <c r="C7" s="263"/>
      <c r="D7" s="263" t="s">
        <v>40</v>
      </c>
      <c r="E7" s="263"/>
      <c r="F7" s="263"/>
      <c r="G7" s="263"/>
      <c r="H7" s="263" t="s">
        <v>40</v>
      </c>
      <c r="I7" s="263"/>
      <c r="J7" s="263"/>
      <c r="K7" s="263"/>
    </row>
    <row r="8" spans="1:11" x14ac:dyDescent="0.2">
      <c r="A8" s="92" t="s">
        <v>41</v>
      </c>
      <c r="B8" s="263"/>
      <c r="C8" s="263"/>
      <c r="D8" s="263" t="s">
        <v>42</v>
      </c>
      <c r="E8" s="263"/>
      <c r="F8" s="263"/>
      <c r="G8" s="263"/>
      <c r="H8" s="263" t="s">
        <v>43</v>
      </c>
      <c r="I8" s="263"/>
      <c r="J8" s="263"/>
      <c r="K8" s="263"/>
    </row>
    <row r="9" spans="1:11" x14ac:dyDescent="0.2">
      <c r="A9" s="92" t="s">
        <v>44</v>
      </c>
      <c r="B9" s="263"/>
      <c r="C9" s="263"/>
      <c r="D9" s="263" t="s">
        <v>45</v>
      </c>
      <c r="E9" s="263"/>
      <c r="F9" s="263"/>
      <c r="G9" s="263"/>
      <c r="H9" s="263" t="s">
        <v>45</v>
      </c>
      <c r="I9" s="263"/>
      <c r="J9" s="263"/>
      <c r="K9" s="263"/>
    </row>
    <row r="10" spans="1:11" ht="12.75" customHeight="1" x14ac:dyDescent="0.2">
      <c r="A10" s="92" t="s">
        <v>46</v>
      </c>
      <c r="B10" s="263"/>
      <c r="C10" s="263"/>
      <c r="D10" s="263" t="s">
        <v>47</v>
      </c>
      <c r="E10" s="263"/>
      <c r="F10" s="263" t="s">
        <v>48</v>
      </c>
      <c r="G10" s="263"/>
      <c r="H10" s="263" t="s">
        <v>47</v>
      </c>
      <c r="I10" s="263"/>
      <c r="J10" s="263" t="s">
        <v>48</v>
      </c>
      <c r="K10" s="263"/>
    </row>
    <row r="11" spans="1:11" ht="12.75" customHeight="1" x14ac:dyDescent="0.2">
      <c r="A11" s="92"/>
      <c r="B11" s="263" t="s">
        <v>49</v>
      </c>
      <c r="C11" s="263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 x14ac:dyDescent="0.2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 x14ac:dyDescent="0.2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 x14ac:dyDescent="0.2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 x14ac:dyDescent="0.2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 x14ac:dyDescent="0.2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 x14ac:dyDescent="0.2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 x14ac:dyDescent="0.2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 x14ac:dyDescent="0.2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 x14ac:dyDescent="0.2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 x14ac:dyDescent="0.2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 x14ac:dyDescent="0.2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 x14ac:dyDescent="0.2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 x14ac:dyDescent="0.2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 x14ac:dyDescent="0.2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 x14ac:dyDescent="0.2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 x14ac:dyDescent="0.2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 x14ac:dyDescent="0.2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 x14ac:dyDescent="0.2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 x14ac:dyDescent="0.2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 x14ac:dyDescent="0.2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Elena</cp:lastModifiedBy>
  <cp:lastPrinted>2018-09-03T04:41:54Z</cp:lastPrinted>
  <dcterms:created xsi:type="dcterms:W3CDTF">2016-05-04T09:03:20Z</dcterms:created>
  <dcterms:modified xsi:type="dcterms:W3CDTF">2018-09-13T16:29:03Z</dcterms:modified>
</cp:coreProperties>
</file>