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1835"/>
  </bookViews>
  <sheets>
    <sheet name="Вертикальный Бегунок НЕ РАБОТАЕ" sheetId="1" r:id="rId1"/>
  </sheets>
  <definedNames>
    <definedName name="а">{0,"тисяч ";1,"тисяча ";2,"тисячi ";5,"тисяч "}</definedName>
    <definedName name="грив">{0,"гривень";1,"гривня";2,"гривнi";5,"гривень"}</definedName>
    <definedName name="рр">{"","сто ","двісті ","триста ","чотириста ","п'ятсот ","шістсот ","сімсот ","вісімсот ","дев'ятсот 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K90" i="1" l="1"/>
  <c r="BK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BK88" i="1"/>
  <c r="U88" i="1"/>
  <c r="T88" i="1"/>
  <c r="G88" i="1"/>
  <c r="A88" i="1"/>
  <c r="BK87" i="1"/>
  <c r="U87" i="1"/>
  <c r="T87" i="1"/>
  <c r="G87" i="1"/>
  <c r="A87" i="1"/>
  <c r="BK86" i="1"/>
  <c r="U86" i="1"/>
  <c r="T86" i="1"/>
  <c r="G86" i="1"/>
  <c r="A86" i="1"/>
  <c r="BK85" i="1"/>
  <c r="U85" i="1"/>
  <c r="T85" i="1"/>
  <c r="G85" i="1"/>
  <c r="A85" i="1"/>
  <c r="BK84" i="1"/>
  <c r="U84" i="1"/>
  <c r="T84" i="1"/>
  <c r="G84" i="1"/>
  <c r="A84" i="1"/>
  <c r="BK83" i="1"/>
  <c r="U83" i="1"/>
  <c r="T83" i="1"/>
  <c r="G83" i="1"/>
  <c r="A83" i="1"/>
  <c r="BK82" i="1"/>
  <c r="U82" i="1"/>
  <c r="T82" i="1"/>
  <c r="G82" i="1"/>
  <c r="A82" i="1"/>
  <c r="BK81" i="1"/>
  <c r="U81" i="1"/>
  <c r="T81" i="1"/>
  <c r="G81" i="1"/>
  <c r="A81" i="1"/>
  <c r="BK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BK79" i="1"/>
  <c r="U79" i="1"/>
  <c r="T79" i="1"/>
  <c r="G79" i="1"/>
  <c r="A79" i="1"/>
  <c r="BK78" i="1"/>
  <c r="U78" i="1"/>
  <c r="T78" i="1"/>
  <c r="G78" i="1"/>
  <c r="A78" i="1"/>
  <c r="BK77" i="1"/>
  <c r="U77" i="1"/>
  <c r="T77" i="1"/>
  <c r="G77" i="1"/>
  <c r="A77" i="1"/>
  <c r="BK76" i="1"/>
  <c r="U76" i="1"/>
  <c r="T76" i="1"/>
  <c r="G76" i="1"/>
  <c r="A76" i="1"/>
  <c r="BK75" i="1"/>
  <c r="U75" i="1"/>
  <c r="T75" i="1"/>
  <c r="G75" i="1"/>
  <c r="A75" i="1"/>
  <c r="BK74" i="1"/>
  <c r="U74" i="1"/>
  <c r="T74" i="1"/>
  <c r="G74" i="1"/>
  <c r="A74" i="1"/>
  <c r="BK73" i="1"/>
  <c r="U73" i="1"/>
  <c r="T73" i="1"/>
  <c r="G73" i="1"/>
  <c r="A73" i="1"/>
  <c r="BK72" i="1"/>
  <c r="U72" i="1"/>
  <c r="T72" i="1"/>
  <c r="G72" i="1"/>
  <c r="A72" i="1"/>
  <c r="BK71" i="1"/>
  <c r="U71" i="1"/>
  <c r="T71" i="1"/>
  <c r="G71" i="1"/>
  <c r="A71" i="1"/>
  <c r="BK70" i="1"/>
  <c r="U70" i="1"/>
  <c r="T70" i="1"/>
  <c r="G70" i="1"/>
  <c r="A70" i="1"/>
  <c r="BK69" i="1"/>
  <c r="U69" i="1"/>
  <c r="T69" i="1"/>
  <c r="G69" i="1"/>
  <c r="A69" i="1"/>
  <c r="BK68" i="1"/>
  <c r="U68" i="1"/>
  <c r="T68" i="1"/>
  <c r="G68" i="1"/>
  <c r="A68" i="1"/>
  <c r="BK67" i="1"/>
  <c r="U67" i="1"/>
  <c r="T67" i="1"/>
  <c r="G67" i="1"/>
  <c r="A67" i="1"/>
  <c r="BK66" i="1"/>
  <c r="U66" i="1"/>
  <c r="T66" i="1"/>
  <c r="G66" i="1"/>
  <c r="A66" i="1"/>
  <c r="BK65" i="1"/>
  <c r="U65" i="1"/>
  <c r="T65" i="1"/>
  <c r="G65" i="1"/>
  <c r="A65" i="1"/>
  <c r="BK64" i="1"/>
  <c r="U64" i="1"/>
  <c r="T64" i="1"/>
  <c r="G64" i="1"/>
  <c r="A64" i="1"/>
  <c r="BK63" i="1"/>
  <c r="U63" i="1"/>
  <c r="T63" i="1"/>
  <c r="G63" i="1"/>
  <c r="A63" i="1"/>
  <c r="BK62" i="1"/>
  <c r="U62" i="1"/>
  <c r="T62" i="1"/>
  <c r="G62" i="1"/>
  <c r="A62" i="1"/>
  <c r="BK61" i="1"/>
  <c r="U61" i="1"/>
  <c r="T61" i="1"/>
  <c r="G61" i="1"/>
  <c r="A61" i="1"/>
  <c r="BK60" i="1"/>
  <c r="U60" i="1"/>
  <c r="T60" i="1"/>
  <c r="G60" i="1"/>
  <c r="A60" i="1"/>
  <c r="BK59" i="1"/>
  <c r="U59" i="1"/>
  <c r="T59" i="1"/>
  <c r="G59" i="1"/>
  <c r="A59" i="1"/>
  <c r="BK58" i="1"/>
  <c r="U58" i="1"/>
  <c r="T58" i="1"/>
  <c r="G58" i="1"/>
  <c r="A58" i="1"/>
  <c r="BK57" i="1"/>
  <c r="U57" i="1"/>
  <c r="T57" i="1"/>
  <c r="G57" i="1"/>
  <c r="A57" i="1"/>
  <c r="BK56" i="1"/>
  <c r="U56" i="1"/>
  <c r="T56" i="1"/>
  <c r="G56" i="1"/>
  <c r="A56" i="1"/>
  <c r="BK55" i="1"/>
  <c r="U55" i="1"/>
  <c r="T55" i="1"/>
  <c r="G55" i="1"/>
  <c r="A55" i="1"/>
  <c r="BK54" i="1"/>
  <c r="U54" i="1"/>
  <c r="T54" i="1"/>
  <c r="G54" i="1"/>
  <c r="A54" i="1"/>
  <c r="BK53" i="1"/>
  <c r="U53" i="1"/>
  <c r="T53" i="1"/>
  <c r="G53" i="1"/>
  <c r="BK52" i="1"/>
  <c r="U52" i="1"/>
  <c r="T52" i="1"/>
  <c r="G52" i="1"/>
  <c r="BK51" i="1"/>
  <c r="U51" i="1"/>
  <c r="T51" i="1"/>
  <c r="G51" i="1"/>
  <c r="BK50" i="1"/>
  <c r="U50" i="1"/>
  <c r="T50" i="1"/>
  <c r="G50" i="1"/>
  <c r="AK49" i="1"/>
  <c r="AJ49" i="1"/>
  <c r="AJ90" i="1" s="1"/>
  <c r="AI49" i="1"/>
  <c r="AH49" i="1"/>
  <c r="AG49" i="1"/>
  <c r="AF49" i="1"/>
  <c r="AF90" i="1" s="1"/>
  <c r="AE49" i="1"/>
  <c r="AD49" i="1"/>
  <c r="AC49" i="1"/>
  <c r="AB49" i="1"/>
  <c r="AB90" i="1" s="1"/>
  <c r="AA49" i="1"/>
  <c r="Z49" i="1"/>
  <c r="Y49" i="1"/>
  <c r="X49" i="1"/>
  <c r="X90" i="1" s="1"/>
  <c r="W49" i="1"/>
  <c r="V49" i="1"/>
  <c r="F49" i="1" a="1"/>
  <c r="F49" i="1" s="1"/>
  <c r="F90" i="1" s="1"/>
  <c r="E49" i="1" a="1"/>
  <c r="E49" i="1" s="1"/>
  <c r="E90" i="1" s="1"/>
  <c r="D49" i="1"/>
  <c r="C49" i="1"/>
  <c r="BK48" i="1"/>
  <c r="U48" i="1"/>
  <c r="T48" i="1"/>
  <c r="G48" i="1"/>
  <c r="A48" i="1"/>
  <c r="BK47" i="1"/>
  <c r="U47" i="1"/>
  <c r="T47" i="1"/>
  <c r="G47" i="1"/>
  <c r="A47" i="1"/>
  <c r="BK46" i="1"/>
  <c r="U46" i="1"/>
  <c r="T46" i="1"/>
  <c r="G46" i="1"/>
  <c r="A46" i="1"/>
  <c r="BK45" i="1"/>
  <c r="U45" i="1"/>
  <c r="T45" i="1"/>
  <c r="G45" i="1"/>
  <c r="A45" i="1"/>
  <c r="BK44" i="1"/>
  <c r="U44" i="1"/>
  <c r="T44" i="1"/>
  <c r="G44" i="1"/>
  <c r="A44" i="1"/>
  <c r="BK43" i="1"/>
  <c r="U43" i="1"/>
  <c r="T43" i="1"/>
  <c r="G43" i="1"/>
  <c r="A43" i="1"/>
  <c r="BK42" i="1"/>
  <c r="U42" i="1"/>
  <c r="T42" i="1"/>
  <c r="G42" i="1"/>
  <c r="A42" i="1"/>
  <c r="BK41" i="1"/>
  <c r="U41" i="1"/>
  <c r="T41" i="1"/>
  <c r="G41" i="1"/>
  <c r="A41" i="1"/>
  <c r="BK40" i="1"/>
  <c r="U40" i="1"/>
  <c r="T40" i="1"/>
  <c r="G40" i="1"/>
  <c r="BK39" i="1"/>
  <c r="U39" i="1"/>
  <c r="T39" i="1"/>
  <c r="G39" i="1"/>
  <c r="BK38" i="1"/>
  <c r="U38" i="1"/>
  <c r="T38" i="1"/>
  <c r="G38" i="1"/>
  <c r="BK37" i="1"/>
  <c r="U37" i="1"/>
  <c r="T37" i="1"/>
  <c r="G37" i="1"/>
  <c r="BK36" i="1"/>
  <c r="U36" i="1"/>
  <c r="T36" i="1"/>
  <c r="G36" i="1"/>
  <c r="BK35" i="1"/>
  <c r="U35" i="1"/>
  <c r="T35" i="1"/>
  <c r="G35" i="1"/>
  <c r="BK34" i="1"/>
  <c r="U34" i="1"/>
  <c r="T34" i="1"/>
  <c r="G34" i="1"/>
  <c r="BK33" i="1"/>
  <c r="U33" i="1"/>
  <c r="T33" i="1"/>
  <c r="G33" i="1"/>
  <c r="BK32" i="1"/>
  <c r="U32" i="1"/>
  <c r="T32" i="1"/>
  <c r="G32" i="1"/>
  <c r="BK31" i="1"/>
  <c r="U31" i="1"/>
  <c r="T31" i="1"/>
  <c r="G31" i="1"/>
  <c r="BK30" i="1"/>
  <c r="U30" i="1"/>
  <c r="T30" i="1"/>
  <c r="G30" i="1"/>
  <c r="BK29" i="1"/>
  <c r="U29" i="1"/>
  <c r="T29" i="1"/>
  <c r="G29" i="1"/>
  <c r="BK28" i="1"/>
  <c r="U28" i="1"/>
  <c r="T28" i="1"/>
  <c r="G28" i="1"/>
  <c r="BK27" i="1"/>
  <c r="U27" i="1"/>
  <c r="T27" i="1"/>
  <c r="G27" i="1"/>
  <c r="BK26" i="1"/>
  <c r="U26" i="1"/>
  <c r="T26" i="1"/>
  <c r="G26" i="1"/>
  <c r="BK25" i="1"/>
  <c r="U25" i="1"/>
  <c r="T25" i="1"/>
  <c r="G25" i="1"/>
  <c r="BK24" i="1"/>
  <c r="U24" i="1"/>
  <c r="T24" i="1"/>
  <c r="G24" i="1"/>
  <c r="BK23" i="1"/>
  <c r="U23" i="1"/>
  <c r="T23" i="1"/>
  <c r="G23" i="1"/>
  <c r="BK22" i="1"/>
  <c r="U22" i="1"/>
  <c r="T22" i="1"/>
  <c r="G22" i="1"/>
  <c r="BK21" i="1"/>
  <c r="U21" i="1"/>
  <c r="T21" i="1"/>
  <c r="G21" i="1"/>
  <c r="BK20" i="1"/>
  <c r="U20" i="1"/>
  <c r="T20" i="1"/>
  <c r="G20" i="1"/>
  <c r="BK19" i="1"/>
  <c r="U19" i="1"/>
  <c r="T19" i="1"/>
  <c r="G19" i="1"/>
  <c r="BK18" i="1"/>
  <c r="U18" i="1"/>
  <c r="T18" i="1"/>
  <c r="G18" i="1"/>
  <c r="BK17" i="1"/>
  <c r="U17" i="1"/>
  <c r="T17" i="1"/>
  <c r="G17" i="1"/>
  <c r="BK16" i="1"/>
  <c r="U16" i="1"/>
  <c r="T16" i="1"/>
  <c r="G16" i="1"/>
  <c r="BK15" i="1"/>
  <c r="U15" i="1"/>
  <c r="T15" i="1"/>
  <c r="G15" i="1"/>
  <c r="BK14" i="1"/>
  <c r="U14" i="1"/>
  <c r="T14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U13" i="1"/>
  <c r="AP2" i="1" s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P3" i="1"/>
  <c r="U80" i="1" l="1"/>
  <c r="U89" i="1"/>
  <c r="AC90" i="1"/>
  <c r="AK90" i="1"/>
  <c r="W90" i="1"/>
  <c r="AA90" i="1"/>
  <c r="AE90" i="1"/>
  <c r="AI90" i="1"/>
  <c r="T80" i="1"/>
  <c r="T89" i="1"/>
  <c r="Y90" i="1"/>
  <c r="AG90" i="1"/>
  <c r="A89" i="1"/>
  <c r="V90" i="1"/>
  <c r="Z90" i="1"/>
  <c r="AD90" i="1"/>
  <c r="AH90" i="1"/>
  <c r="G89" i="1"/>
  <c r="AL5" i="1"/>
  <c r="AM5" i="1" s="1"/>
  <c r="AN5" i="1" s="1"/>
  <c r="AO5" i="1" s="1"/>
  <c r="AP5" i="1" s="1"/>
  <c r="AQ5" i="1" s="1"/>
  <c r="AR5" i="1" s="1"/>
  <c r="AS5" i="1" s="1"/>
  <c r="AT5" i="1" s="1"/>
  <c r="T49" i="1"/>
  <c r="T90" i="1" s="1"/>
  <c r="G49" i="1"/>
  <c r="U49" i="1"/>
  <c r="A49" i="1"/>
  <c r="G80" i="1"/>
  <c r="A50" i="1" l="1"/>
  <c r="G90" i="1"/>
  <c r="U90" i="1"/>
  <c r="A51" i="1" l="1"/>
  <c r="A52" i="1" s="1"/>
  <c r="A53" i="1" s="1"/>
  <c r="A80" i="1" l="1"/>
  <c r="A90" i="1" s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0"/>
            <rFont val="Tahoma"/>
            <family val="2"/>
            <charset val="204"/>
          </rPr>
          <t>Вводити вручну дні і години</t>
        </r>
      </text>
    </comment>
    <comment ref="AL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</t>
        </r>
        <r>
          <rPr>
            <sz val="12"/>
            <color indexed="10"/>
            <rFont val="Tahoma"/>
            <family val="2"/>
            <charset val="204"/>
          </rPr>
          <t xml:space="preserve">и красный шрифт </t>
        </r>
        <r>
          <rPr>
            <sz val="12"/>
            <color indexed="12"/>
            <rFont val="Tahoma"/>
            <family val="2"/>
            <charset val="204"/>
          </rPr>
          <t>столбца AL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меньше минимальной зарплаты 3200
Столбец AL&lt;3200</t>
        </r>
      </text>
    </comment>
    <comment ref="AS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>столбца AР</t>
        </r>
        <r>
          <rPr>
            <sz val="12"/>
            <color indexed="14"/>
            <rFont val="Tahoma"/>
            <family val="2"/>
            <charset val="204"/>
          </rPr>
          <t xml:space="preserve"> у кого зарплата + Відпустка + Розрахункові + Лікарняні Перші 5-ть днів меньше минимальной зарплаты 3200
Столбец AР&lt;3200</t>
        </r>
      </text>
    </comment>
    <comment ref="AU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</commentList>
</comments>
</file>

<file path=xl/sharedStrings.xml><?xml version="1.0" encoding="utf-8"?>
<sst xmlns="http://schemas.openxmlformats.org/spreadsheetml/2006/main" count="270" uniqueCount="135">
  <si>
    <t xml:space="preserve">Розрахунково-платіжна відомість № «_____» за </t>
  </si>
  <si>
    <t>Июнь 2018</t>
  </si>
  <si>
    <t>Мінімальна зарплата з 1 січня 2018 р.</t>
  </si>
  <si>
    <t>22 % з мінімальной зарплати ЄСВ</t>
  </si>
  <si>
    <t>Норма тривалості робочого часу: дні / години</t>
  </si>
  <si>
    <t>8,41 % з мінімальной зарплати Інвалід</t>
  </si>
  <si>
    <t xml:space="preserve">               Дата</t>
  </si>
  <si>
    <t xml:space="preserve">             Термін</t>
  </si>
  <si>
    <t>Календа-</t>
  </si>
  <si>
    <t>663 бух.рах.</t>
  </si>
  <si>
    <t xml:space="preserve"> 661 бух.рах.</t>
  </si>
  <si>
    <t xml:space="preserve">Нараху - </t>
  </si>
  <si>
    <t>УТРИМАНО</t>
  </si>
  <si>
    <t xml:space="preserve">     До видачі без  утриманих</t>
  </si>
  <si>
    <t xml:space="preserve">Аліменти, </t>
  </si>
  <si>
    <t xml:space="preserve"> ДО ВИДАЧІ ПІСЛЯ</t>
  </si>
  <si>
    <t>Прий-</t>
  </si>
  <si>
    <t>Звіль-</t>
  </si>
  <si>
    <t>Відпуска</t>
  </si>
  <si>
    <t>Лікар-</t>
  </si>
  <si>
    <t>рні дні</t>
  </si>
  <si>
    <t>Всього</t>
  </si>
  <si>
    <t>вання</t>
  </si>
  <si>
    <t xml:space="preserve">         аліментів, Постанов</t>
  </si>
  <si>
    <t>Постанови</t>
  </si>
  <si>
    <t xml:space="preserve"> утриманих алімен-</t>
  </si>
  <si>
    <t>няття</t>
  </si>
  <si>
    <t>ненння</t>
  </si>
  <si>
    <t>няні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</si>
  <si>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</si>
  <si>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</si>
  <si>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</si>
  <si>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</si>
  <si>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</si>
  <si>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</si>
  <si>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</si>
  <si>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Лікарняні</t>
  </si>
  <si>
    <t>РАЗОМ</t>
  </si>
  <si>
    <t>на ФОП</t>
  </si>
  <si>
    <t>ПДФО: Податок з доходів</t>
  </si>
  <si>
    <t xml:space="preserve">            Всього утримано</t>
  </si>
  <si>
    <t xml:space="preserve"> Зарп-</t>
  </si>
  <si>
    <t xml:space="preserve">РАЗОМ </t>
  </si>
  <si>
    <t xml:space="preserve">       тів, Постанов</t>
  </si>
  <si>
    <t xml:space="preserve">№  </t>
  </si>
  <si>
    <t xml:space="preserve">Прізвище </t>
  </si>
  <si>
    <t>штатних:</t>
  </si>
  <si>
    <t>штатних</t>
  </si>
  <si>
    <t>вання в</t>
  </si>
  <si>
    <t>ди</t>
  </si>
  <si>
    <t>зарплата</t>
  </si>
  <si>
    <t>хункові</t>
  </si>
  <si>
    <t>Зарплата</t>
  </si>
  <si>
    <t>Перші</t>
  </si>
  <si>
    <t>ФССзТВП</t>
  </si>
  <si>
    <t>Зарплата+</t>
  </si>
  <si>
    <t>651 бух. рах.</t>
  </si>
  <si>
    <t>із заро-</t>
  </si>
  <si>
    <t>із лікар-</t>
  </si>
  <si>
    <t>лата + лі-</t>
  </si>
  <si>
    <t>ФСС з ТВП</t>
  </si>
  <si>
    <t xml:space="preserve"> Зарплата</t>
  </si>
  <si>
    <t>за</t>
  </si>
  <si>
    <t>ім’я по батькові</t>
  </si>
  <si>
    <t>в цьому</t>
  </si>
  <si>
    <t>з якого</t>
  </si>
  <si>
    <t>трудових</t>
  </si>
  <si>
    <t>ни</t>
  </si>
  <si>
    <t xml:space="preserve"> + Розра-</t>
  </si>
  <si>
    <t>5-ть ка-</t>
  </si>
  <si>
    <t>Фонд</t>
  </si>
  <si>
    <t xml:space="preserve"> + Відп.+Розр.</t>
  </si>
  <si>
    <t>Єдиний</t>
  </si>
  <si>
    <t>бітної</t>
  </si>
  <si>
    <t>няних</t>
  </si>
  <si>
    <t xml:space="preserve">карняні </t>
  </si>
  <si>
    <t xml:space="preserve"> + лікар-</t>
  </si>
  <si>
    <t>пор.</t>
  </si>
  <si>
    <t>місяці.</t>
  </si>
  <si>
    <t>по яке</t>
  </si>
  <si>
    <t>відноси-</t>
  </si>
  <si>
    <t>лендар-</t>
  </si>
  <si>
    <t xml:space="preserve">Соціаль-го </t>
  </si>
  <si>
    <t>5-ть кал.</t>
  </si>
  <si>
    <t xml:space="preserve"> + Лікар-</t>
  </si>
  <si>
    <t>Розрахун-</t>
  </si>
  <si>
    <t>соціаль-</t>
  </si>
  <si>
    <t>плати +</t>
  </si>
  <si>
    <t xml:space="preserve">перші </t>
  </si>
  <si>
    <t xml:space="preserve">няні </t>
  </si>
  <si>
    <t>По дого-</t>
  </si>
  <si>
    <t>число</t>
  </si>
  <si>
    <t xml:space="preserve">нах на </t>
  </si>
  <si>
    <t xml:space="preserve"> + вихідна</t>
  </si>
  <si>
    <t>них днів</t>
  </si>
  <si>
    <t>Страх-ня</t>
  </si>
  <si>
    <t>днів</t>
  </si>
  <si>
    <t>няні Пер-</t>
  </si>
  <si>
    <t>кові</t>
  </si>
  <si>
    <t>ний</t>
  </si>
  <si>
    <t>лікарня-</t>
  </si>
  <si>
    <t>5-ть днів</t>
  </si>
  <si>
    <t>ворам:</t>
  </si>
  <si>
    <t>підпри-</t>
  </si>
  <si>
    <t>допомога</t>
  </si>
  <si>
    <t>(підпри-</t>
  </si>
  <si>
    <t>з Тимчас.</t>
  </si>
  <si>
    <t xml:space="preserve">ші 5-ть </t>
  </si>
  <si>
    <t>внесок</t>
  </si>
  <si>
    <t>ні перші</t>
  </si>
  <si>
    <t>без</t>
  </si>
  <si>
    <t>ємстві</t>
  </si>
  <si>
    <t>ємство)</t>
  </si>
  <si>
    <t>Втрати</t>
  </si>
  <si>
    <t xml:space="preserve">«+»  </t>
  </si>
  <si>
    <t>календа-</t>
  </si>
  <si>
    <t>під-тво +</t>
  </si>
  <si>
    <t>Інв. 8,41 %</t>
  </si>
  <si>
    <t xml:space="preserve"> +</t>
  </si>
  <si>
    <t>числа</t>
  </si>
  <si>
    <t>Прац-сті</t>
  </si>
  <si>
    <t>рних днів</t>
  </si>
  <si>
    <t xml:space="preserve"> + ФССзТВП</t>
  </si>
  <si>
    <t>I. ШТАТНІ ↑ →</t>
  </si>
  <si>
    <t>Х</t>
  </si>
  <si>
    <t>I I. ПО ДОГОВОРУ ЦПХ ↑ →</t>
  </si>
  <si>
    <t>I V. ВСЬОГО ШТАТНІ + ПО ДОГОВОРАМ</t>
  </si>
  <si>
    <r>
      <t xml:space="preserve">Військовий збір </t>
    </r>
    <r>
      <rPr>
        <u/>
        <sz val="5"/>
        <rFont val="Calibri"/>
        <family val="2"/>
        <charset val="204"/>
      </rPr>
      <t>653 бух. рах.</t>
    </r>
  </si>
  <si>
    <r>
      <t xml:space="preserve"> фізичних осіб </t>
    </r>
    <r>
      <rPr>
        <u/>
        <sz val="5"/>
        <rFont val="Calibri"/>
        <family val="2"/>
        <charset val="204"/>
      </rPr>
      <t>6411 бух. рах.</t>
    </r>
  </si>
  <si>
    <t xml:space="preserve">Пільга в місяці прийому  застосовується. </t>
  </si>
  <si>
    <t>А в місяці звільнення не застосовується</t>
  </si>
  <si>
    <t>Відпрацьовано на об’єктах днів та годин</t>
  </si>
  <si>
    <t xml:space="preserve">НАРАХОВАНО: Заробітна плата на об’єктах, Відпустка, Розрахункові, Лікарніні, гривень </t>
  </si>
  <si>
    <r>
      <t xml:space="preserve">I. ШТАТНІ ↑ </t>
    </r>
    <r>
      <rPr>
        <sz val="11"/>
        <rFont val="Calibri"/>
        <family val="2"/>
        <charset val="204"/>
      </rPr>
      <t>←</t>
    </r>
  </si>
  <si>
    <r>
      <t xml:space="preserve">I I I. ПО ДОГОВОРУ З ЦЕНТРУ ЗАЙНЯТОСТІ </t>
    </r>
    <r>
      <rPr>
        <sz val="11"/>
        <rFont val="Calibri"/>
        <family val="2"/>
        <charset val="204"/>
      </rPr>
      <t>↑ 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</si>
</sst>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$-419]d\ mmm\ yy;@"/>
    <numFmt numFmtId="166" formatCode="[$-F400]h:mm:ss\ AM/PM"/>
    <numFmt numFmtId="167" formatCode="[$-419]d\ mmm;@"/>
    <numFmt numFmtId="168" formatCode="mmmm\ yyyy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2"/>
      <name val="Tahoma"/>
      <family val="2"/>
      <charset val="204"/>
    </font>
    <font>
      <u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u/>
      <sz val="5"/>
      <name val="Calibri"/>
      <family val="2"/>
      <charset val="204"/>
    </font>
    <font>
      <sz val="9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1"/>
      <name val="Monotype Corsiva"/>
      <family val="4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39">
    <xf numFmtId="0" fontId="0" fillId="0" borderId="0" xfId="0"/>
    <xf numFmtId="0" fontId="1" fillId="0" borderId="19" xfId="0" applyFont="1" applyFill="1" applyBorder="1" applyAlignment="1" applyProtection="1">
      <alignment horizontal="center"/>
    </xf>
    <xf numFmtId="4" fontId="1" fillId="0" borderId="26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center"/>
    </xf>
    <xf numFmtId="0" fontId="1" fillId="0" borderId="26" xfId="0" applyFont="1" applyFill="1" applyBorder="1" applyProtection="1">
      <protection locked="0"/>
    </xf>
    <xf numFmtId="4" fontId="3" fillId="0" borderId="19" xfId="0" applyNumberFormat="1" applyFont="1" applyFill="1" applyBorder="1" applyAlignment="1" applyProtection="1">
      <alignment horizontal="center"/>
    </xf>
    <xf numFmtId="4" fontId="4" fillId="0" borderId="19" xfId="0" applyNumberFormat="1" applyFont="1" applyFill="1" applyBorder="1" applyAlignment="1" applyProtection="1">
      <alignment horizontal="center"/>
    </xf>
    <xf numFmtId="4" fontId="1" fillId="0" borderId="19" xfId="0" applyNumberFormat="1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  <protection locked="0"/>
    </xf>
    <xf numFmtId="4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/>
    <xf numFmtId="0" fontId="1" fillId="0" borderId="35" xfId="0" applyFont="1" applyFill="1" applyBorder="1" applyProtection="1"/>
    <xf numFmtId="4" fontId="6" fillId="0" borderId="26" xfId="2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6" fillId="0" borderId="19" xfId="2" applyNumberFormat="1" applyFont="1" applyFill="1" applyBorder="1" applyAlignment="1" applyProtection="1">
      <alignment horizontal="center"/>
    </xf>
    <xf numFmtId="9" fontId="1" fillId="0" borderId="0" xfId="0" applyNumberFormat="1" applyFont="1" applyFill="1" applyProtection="1"/>
    <xf numFmtId="0" fontId="1" fillId="0" borderId="0" xfId="0" applyFont="1" applyFill="1"/>
    <xf numFmtId="0" fontId="15" fillId="0" borderId="1" xfId="1" applyFont="1" applyFill="1" applyBorder="1" applyAlignment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4" fontId="15" fillId="0" borderId="4" xfId="1" applyNumberFormat="1" applyFont="1" applyFill="1" applyBorder="1" applyAlignment="1" applyProtection="1">
      <alignment horizontal="left"/>
    </xf>
    <xf numFmtId="0" fontId="15" fillId="0" borderId="0" xfId="1" applyFont="1" applyFill="1" applyBorder="1" applyAlignment="1" applyProtection="1"/>
    <xf numFmtId="4" fontId="15" fillId="0" borderId="0" xfId="1" applyNumberFormat="1" applyFont="1" applyFill="1" applyBorder="1" applyAlignment="1" applyProtection="1">
      <alignment horizontal="center"/>
    </xf>
    <xf numFmtId="4" fontId="1" fillId="0" borderId="0" xfId="0" applyNumberFormat="1" applyFont="1" applyFill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4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5" fillId="0" borderId="6" xfId="1" applyFont="1" applyFill="1" applyBorder="1" applyAlignment="1" applyProtection="1"/>
    <xf numFmtId="4" fontId="15" fillId="0" borderId="6" xfId="1" applyNumberFormat="1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1" xfId="0" applyFont="1" applyFill="1" applyBorder="1" applyProtection="1"/>
    <xf numFmtId="0" fontId="16" fillId="0" borderId="12" xfId="0" applyFont="1" applyFill="1" applyBorder="1" applyAlignment="1" applyProtection="1">
      <alignment horizontal="center"/>
    </xf>
    <xf numFmtId="0" fontId="15" fillId="0" borderId="17" xfId="1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7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0" borderId="22" xfId="0" applyFont="1" applyFill="1" applyBorder="1" applyProtection="1"/>
    <xf numFmtId="0" fontId="1" fillId="0" borderId="23" xfId="0" applyFont="1" applyFill="1" applyBorder="1" applyProtection="1"/>
    <xf numFmtId="0" fontId="1" fillId="0" borderId="17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18" xfId="0" applyFont="1" applyFill="1" applyBorder="1" applyProtection="1"/>
    <xf numFmtId="0" fontId="15" fillId="0" borderId="11" xfId="1" applyFont="1" applyFill="1" applyBorder="1" applyAlignment="1" applyProtection="1"/>
    <xf numFmtId="0" fontId="15" fillId="0" borderId="9" xfId="1" applyFont="1" applyFill="1" applyBorder="1" applyAlignment="1" applyProtection="1"/>
    <xf numFmtId="10" fontId="15" fillId="0" borderId="10" xfId="1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6" fillId="0" borderId="17" xfId="0" applyFont="1" applyFill="1" applyBorder="1" applyAlignment="1" applyProtection="1">
      <alignment horizontal="center"/>
    </xf>
    <xf numFmtId="164" fontId="15" fillId="0" borderId="24" xfId="1" applyNumberFormat="1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  <protection locked="0"/>
    </xf>
    <xf numFmtId="20" fontId="1" fillId="0" borderId="0" xfId="0" applyNumberFormat="1" applyFont="1" applyFill="1" applyBorder="1" applyProtection="1"/>
    <xf numFmtId="9" fontId="1" fillId="0" borderId="17" xfId="0" applyNumberFormat="1" applyFont="1" applyFill="1" applyBorder="1" applyAlignment="1" applyProtection="1">
      <alignment horizontal="center"/>
    </xf>
    <xf numFmtId="0" fontId="20" fillId="0" borderId="17" xfId="0" applyFont="1" applyFill="1" applyBorder="1" applyProtection="1"/>
    <xf numFmtId="166" fontId="1" fillId="0" borderId="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9" fontId="1" fillId="0" borderId="17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center"/>
    </xf>
    <xf numFmtId="0" fontId="1" fillId="0" borderId="27" xfId="0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6" fillId="0" borderId="27" xfId="0" applyFont="1" applyFill="1" applyBorder="1" applyAlignment="1" applyProtection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30" xfId="0" applyFont="1" applyFill="1" applyBorder="1" applyAlignment="1" applyProtection="1">
      <alignment horizontal="center"/>
    </xf>
    <xf numFmtId="9" fontId="15" fillId="0" borderId="27" xfId="1" applyNumberFormat="1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9" fontId="1" fillId="0" borderId="27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0" fontId="1" fillId="0" borderId="33" xfId="0" applyFont="1" applyFill="1" applyBorder="1" applyProtection="1"/>
    <xf numFmtId="0" fontId="1" fillId="0" borderId="34" xfId="0" applyFont="1" applyFill="1" applyBorder="1" applyProtection="1"/>
    <xf numFmtId="0" fontId="1" fillId="0" borderId="19" xfId="0" applyFont="1" applyFill="1" applyBorder="1" applyProtection="1"/>
    <xf numFmtId="167" fontId="1" fillId="0" borderId="26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4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Protection="1">
      <protection locked="0"/>
    </xf>
    <xf numFmtId="0" fontId="21" fillId="0" borderId="12" xfId="0" applyFont="1" applyFill="1" applyBorder="1" applyProtection="1"/>
    <xf numFmtId="0" fontId="1" fillId="0" borderId="26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1" fillId="0" borderId="36" xfId="0" applyFont="1" applyFill="1" applyBorder="1"/>
    <xf numFmtId="0" fontId="1" fillId="0" borderId="39" xfId="0" applyFont="1" applyFill="1" applyBorder="1" applyProtection="1"/>
    <xf numFmtId="0" fontId="1" fillId="0" borderId="40" xfId="0" applyFont="1" applyFill="1" applyBorder="1" applyProtection="1"/>
    <xf numFmtId="167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Protection="1"/>
    <xf numFmtId="0" fontId="15" fillId="0" borderId="36" xfId="1" applyFont="1" applyFill="1" applyBorder="1" applyAlignment="1" applyProtection="1">
      <alignment horizontal="right"/>
    </xf>
    <xf numFmtId="0" fontId="1" fillId="0" borderId="26" xfId="0" applyFont="1" applyFill="1" applyBorder="1" applyProtection="1"/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/>
    <xf numFmtId="167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/>
    <xf numFmtId="0" fontId="23" fillId="0" borderId="0" xfId="0" applyFont="1" applyFill="1" applyProtection="1"/>
    <xf numFmtId="49" fontId="23" fillId="0" borderId="0" xfId="0" applyNumberFormat="1" applyFont="1" applyFill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left"/>
    </xf>
    <xf numFmtId="1" fontId="1" fillId="0" borderId="36" xfId="0" applyNumberFormat="1" applyFont="1" applyFill="1" applyBorder="1" applyAlignment="1" applyProtection="1">
      <alignment horizontal="center"/>
    </xf>
    <xf numFmtId="1" fontId="1" fillId="0" borderId="37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8" xfId="0" applyNumberFormat="1" applyFont="1" applyFill="1" applyBorder="1" applyAlignment="1" applyProtection="1">
      <alignment horizontal="left"/>
    </xf>
    <xf numFmtId="167" fontId="1" fillId="0" borderId="36" xfId="0" applyNumberFormat="1" applyFont="1" applyFill="1" applyBorder="1" applyAlignment="1" applyProtection="1">
      <alignment horizontal="center"/>
    </xf>
    <xf numFmtId="4" fontId="6" fillId="0" borderId="36" xfId="2" applyNumberFormat="1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0" fontId="1" fillId="0" borderId="8" xfId="0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center"/>
    </xf>
    <xf numFmtId="3" fontId="1" fillId="0" borderId="8" xfId="0" applyNumberFormat="1" applyFont="1" applyFill="1" applyBorder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168" fontId="4" fillId="0" borderId="0" xfId="0" applyNumberFormat="1" applyFont="1" applyFill="1" applyBorder="1" applyProtection="1"/>
    <xf numFmtId="0" fontId="4" fillId="0" borderId="0" xfId="0" applyFont="1" applyFill="1" applyBorder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94"/>
  <sheetViews>
    <sheetView tabSelected="1" topLeftCell="A77" workbookViewId="0">
      <selection activeCell="C95" sqref="C95"/>
    </sheetView>
  </sheetViews>
  <sheetFormatPr defaultRowHeight="15" x14ac:dyDescent="0.25"/>
  <cols>
    <col min="1" max="1" width="6" style="4" customWidth="1"/>
    <col min="2" max="2" width="23" style="4" customWidth="1"/>
    <col min="3" max="3" width="9.28515625" style="4" bestFit="1" customWidth="1"/>
    <col min="4" max="4" width="9.140625" style="4" customWidth="1"/>
    <col min="5" max="7" width="9.140625" style="4"/>
    <col min="8" max="20" width="4" style="4" customWidth="1"/>
    <col min="21" max="21" width="5" style="4" bestFit="1" customWidth="1"/>
    <col min="22" max="26" width="9.140625" style="4"/>
    <col min="27" max="27" width="9.28515625" style="4" bestFit="1" customWidth="1"/>
    <col min="28" max="29" width="9.140625" style="4"/>
    <col min="30" max="30" width="9.28515625" style="4" bestFit="1" customWidth="1"/>
    <col min="31" max="46" width="9.140625" style="4"/>
    <col min="47" max="47" width="10.140625" style="4" customWidth="1"/>
    <col min="48" max="48" width="9.140625" style="4" customWidth="1"/>
    <col min="49" max="16384" width="9.140625" style="4"/>
  </cols>
  <sheetData>
    <row r="1" spans="1:77" ht="18.75" x14ac:dyDescent="0.3"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V1" s="117" t="s">
        <v>0</v>
      </c>
      <c r="AB1" s="118" t="s">
        <v>1</v>
      </c>
      <c r="AL1" s="21" t="s">
        <v>2</v>
      </c>
      <c r="AM1" s="22"/>
      <c r="AN1" s="22"/>
      <c r="AO1" s="23"/>
      <c r="AP1" s="24">
        <v>3723</v>
      </c>
      <c r="AU1" s="25"/>
      <c r="AV1" s="3"/>
      <c r="AW1" s="3"/>
      <c r="AX1" s="3"/>
      <c r="AY1" s="3"/>
      <c r="AZ1" s="3"/>
      <c r="BA1" s="3"/>
      <c r="BB1" s="3"/>
      <c r="BC1" s="3"/>
      <c r="BD1" s="26"/>
      <c r="BE1" s="3" t="s">
        <v>129</v>
      </c>
    </row>
    <row r="2" spans="1:77" x14ac:dyDescent="0.25">
      <c r="Y2" s="27"/>
      <c r="AL2" s="21" t="s">
        <v>3</v>
      </c>
      <c r="AM2" s="22"/>
      <c r="AN2" s="22"/>
      <c r="AO2" s="23"/>
      <c r="AP2" s="28" t="e">
        <f>AP1*AU13</f>
        <v>#REF!</v>
      </c>
      <c r="AU2" s="25"/>
      <c r="AV2" s="3"/>
      <c r="AW2" s="3"/>
      <c r="AX2" s="3"/>
      <c r="AY2" s="3"/>
      <c r="AZ2" s="3"/>
      <c r="BA2" s="3"/>
      <c r="BB2" s="3"/>
      <c r="BC2" s="3"/>
      <c r="BD2" s="26"/>
      <c r="BE2" s="3" t="s">
        <v>130</v>
      </c>
    </row>
    <row r="3" spans="1:77" x14ac:dyDescent="0.25">
      <c r="F3" s="20" t="s">
        <v>4</v>
      </c>
      <c r="T3" s="29">
        <v>20</v>
      </c>
      <c r="U3" s="29">
        <v>159</v>
      </c>
      <c r="AB3" s="30"/>
      <c r="AL3" s="21" t="s">
        <v>5</v>
      </c>
      <c r="AM3" s="22"/>
      <c r="AN3" s="22"/>
      <c r="AO3" s="23"/>
      <c r="AP3" s="31">
        <f>AP1*8.41%</f>
        <v>313.10430000000002</v>
      </c>
      <c r="AS3" s="3"/>
      <c r="AT3" s="32"/>
      <c r="AU3" s="33"/>
      <c r="AV3" s="32"/>
      <c r="AW3" s="32"/>
      <c r="AX3" s="32"/>
      <c r="AY3" s="32"/>
      <c r="AZ3" s="32"/>
      <c r="BA3" s="32"/>
      <c r="BB3" s="32"/>
      <c r="BC3" s="32"/>
      <c r="BD3" s="34"/>
      <c r="BE3" s="32"/>
      <c r="BK3" s="3"/>
      <c r="BL3" s="3"/>
    </row>
    <row r="4" spans="1:77" x14ac:dyDescent="0.25">
      <c r="A4" s="35"/>
      <c r="B4" s="35"/>
      <c r="C4" s="36" t="s">
        <v>6</v>
      </c>
      <c r="D4" s="37"/>
      <c r="E4" s="38" t="s">
        <v>7</v>
      </c>
      <c r="F4" s="38"/>
      <c r="G4" s="48" t="s">
        <v>8</v>
      </c>
      <c r="H4" s="38" t="s">
        <v>131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14"/>
      <c r="U4" s="14"/>
      <c r="V4" s="36" t="s">
        <v>132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32"/>
      <c r="AM4" s="32"/>
      <c r="AN4" s="32"/>
      <c r="AO4" s="32"/>
      <c r="AP4" s="32"/>
      <c r="AQ4" s="39" t="s">
        <v>9</v>
      </c>
      <c r="AR4" s="14"/>
      <c r="AS4" s="39" t="s">
        <v>10</v>
      </c>
      <c r="AU4" s="40" t="s">
        <v>11</v>
      </c>
      <c r="AV4" s="41"/>
      <c r="AW4" s="32"/>
      <c r="AX4" s="32"/>
      <c r="AY4" s="32"/>
      <c r="AZ4" s="32" t="s">
        <v>12</v>
      </c>
      <c r="BA4" s="32"/>
      <c r="BB4" s="32"/>
      <c r="BC4" s="32"/>
      <c r="BD4" s="32"/>
      <c r="BE4" s="119" t="s">
        <v>13</v>
      </c>
      <c r="BF4" s="42"/>
      <c r="BG4" s="38"/>
      <c r="BH4" s="43" t="s">
        <v>14</v>
      </c>
      <c r="BI4" s="38" t="s">
        <v>15</v>
      </c>
      <c r="BJ4" s="38"/>
      <c r="BK4" s="44"/>
      <c r="BL4" s="45"/>
      <c r="BM4" s="46"/>
    </row>
    <row r="5" spans="1:77" x14ac:dyDescent="0.25">
      <c r="A5" s="47"/>
      <c r="B5" s="47"/>
      <c r="C5" s="20" t="s">
        <v>16</v>
      </c>
      <c r="D5" s="20" t="s">
        <v>17</v>
      </c>
      <c r="E5" s="48" t="s">
        <v>18</v>
      </c>
      <c r="F5" s="42" t="s">
        <v>19</v>
      </c>
      <c r="G5" s="59" t="s">
        <v>20</v>
      </c>
      <c r="H5" s="5"/>
      <c r="I5" s="6">
        <v>1</v>
      </c>
      <c r="J5" s="5"/>
      <c r="K5" s="6">
        <v>2</v>
      </c>
      <c r="L5" s="5"/>
      <c r="M5" s="6">
        <v>3</v>
      </c>
      <c r="N5" s="5"/>
      <c r="O5" s="6">
        <v>4</v>
      </c>
      <c r="P5" s="5"/>
      <c r="Q5" s="6">
        <v>5</v>
      </c>
      <c r="R5" s="5"/>
      <c r="S5" s="6">
        <v>6</v>
      </c>
      <c r="T5" s="14" t="s">
        <v>21</v>
      </c>
      <c r="U5" s="37"/>
      <c r="V5" s="49">
        <v>1</v>
      </c>
      <c r="W5" s="1" t="str">
        <f>IF(W6&lt;&gt;"",$V$5+1,"")</f>
        <v/>
      </c>
      <c r="X5" s="1" t="str">
        <f>IF(X6&lt;&gt;"",$V$5+2,"")</f>
        <v/>
      </c>
      <c r="Y5" s="1" t="str">
        <f>IF(Y6&lt;&gt;"",$V$5+3,"")</f>
        <v/>
      </c>
      <c r="Z5" s="1" t="str">
        <f>IF(Z6&lt;&gt;"",$V$5+4,"")</f>
        <v/>
      </c>
      <c r="AA5" s="1" t="str">
        <f>IF(AA6&lt;&gt;"",$V$5+5,"")</f>
        <v/>
      </c>
      <c r="AB5" s="1" t="str">
        <f>IF(AB6&lt;&gt;"",$V$5+6,"")</f>
        <v/>
      </c>
      <c r="AC5" s="1" t="str">
        <f>IF(AC6&lt;&gt;"",$V$5+7,"")</f>
        <v/>
      </c>
      <c r="AD5" s="1" t="str">
        <f>IF(AD6&lt;&gt;"",$V$5+8,"")</f>
        <v/>
      </c>
      <c r="AE5" s="1" t="str">
        <f>IF(AE6&lt;&gt;"",$V$5+9,"")</f>
        <v/>
      </c>
      <c r="AF5" s="1" t="str">
        <f>IF(AF6&lt;&gt;"",$V$5+10,"")</f>
        <v/>
      </c>
      <c r="AG5" s="1" t="str">
        <f>IF(AG6&lt;&gt;"",$V$5+11,"")</f>
        <v/>
      </c>
      <c r="AH5" s="1" t="str">
        <f>IF(AH6&lt;&gt;"",$V$5+12,"")</f>
        <v/>
      </c>
      <c r="AI5" s="1" t="str">
        <f>IF(AI6&lt;&gt;"",$V$5+13,"")</f>
        <v/>
      </c>
      <c r="AJ5" s="1" t="str">
        <f>IF(AJ6&lt;&gt;"",$V$5+14,"")</f>
        <v/>
      </c>
      <c r="AK5" s="1" t="str">
        <f>IF(AK6&lt;&gt;"",$V$5+15,"")</f>
        <v/>
      </c>
      <c r="AL5" s="120">
        <f>IF(AL6&lt;&gt;"",COUNT(V5:AK5)+1,"")</f>
        <v>2</v>
      </c>
      <c r="AM5" s="49">
        <f t="shared" ref="AM5:AT5" si="0">AL5+1</f>
        <v>3</v>
      </c>
      <c r="AN5" s="49">
        <f t="shared" si="0"/>
        <v>4</v>
      </c>
      <c r="AO5" s="49">
        <f t="shared" si="0"/>
        <v>5</v>
      </c>
      <c r="AP5" s="49">
        <f t="shared" si="0"/>
        <v>6</v>
      </c>
      <c r="AQ5" s="49">
        <f t="shared" si="0"/>
        <v>7</v>
      </c>
      <c r="AR5" s="49">
        <f t="shared" si="0"/>
        <v>8</v>
      </c>
      <c r="AS5" s="50">
        <f t="shared" si="0"/>
        <v>9</v>
      </c>
      <c r="AT5" s="121">
        <f t="shared" si="0"/>
        <v>10</v>
      </c>
      <c r="AU5" s="40" t="s">
        <v>22</v>
      </c>
      <c r="AV5" s="51"/>
      <c r="AW5" s="52">
        <v>1</v>
      </c>
      <c r="AX5" s="52"/>
      <c r="AY5" s="52"/>
      <c r="AZ5" s="52">
        <v>2</v>
      </c>
      <c r="BA5" s="52"/>
      <c r="BB5" s="52"/>
      <c r="BC5" s="52">
        <v>3</v>
      </c>
      <c r="BD5" s="53"/>
      <c r="BE5" s="122" t="s">
        <v>23</v>
      </c>
      <c r="BF5" s="32"/>
      <c r="BG5" s="54"/>
      <c r="BH5" s="55" t="s">
        <v>24</v>
      </c>
      <c r="BI5" s="56" t="s">
        <v>25</v>
      </c>
      <c r="BJ5" s="54"/>
      <c r="BK5" s="57"/>
      <c r="BL5" s="3"/>
      <c r="BM5" s="58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x14ac:dyDescent="0.25">
      <c r="A6" s="47"/>
      <c r="B6" s="47"/>
      <c r="C6" s="20" t="s">
        <v>26</v>
      </c>
      <c r="D6" s="20" t="s">
        <v>27</v>
      </c>
      <c r="E6" s="59"/>
      <c r="F6" s="54" t="s">
        <v>28</v>
      </c>
      <c r="G6" s="59" t="s">
        <v>29</v>
      </c>
      <c r="H6" s="7" t="s">
        <v>30</v>
      </c>
      <c r="I6" s="59" t="s">
        <v>31</v>
      </c>
      <c r="J6" s="59" t="s">
        <v>30</v>
      </c>
      <c r="K6" s="59" t="s">
        <v>31</v>
      </c>
      <c r="L6" s="59" t="s">
        <v>30</v>
      </c>
      <c r="M6" s="59" t="s">
        <v>31</v>
      </c>
      <c r="N6" s="59" t="s">
        <v>30</v>
      </c>
      <c r="O6" s="59" t="s">
        <v>31</v>
      </c>
      <c r="P6" s="59" t="s">
        <v>30</v>
      </c>
      <c r="Q6" s="59" t="s">
        <v>31</v>
      </c>
      <c r="R6" s="60" t="s">
        <v>30</v>
      </c>
      <c r="S6" s="59" t="s">
        <v>31</v>
      </c>
      <c r="T6" s="68" t="s">
        <v>30</v>
      </c>
      <c r="U6" s="48" t="s">
        <v>31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7" t="s">
        <v>32</v>
      </c>
      <c r="AM6" s="48" t="s">
        <v>33</v>
      </c>
      <c r="AN6" s="48" t="s">
        <v>34</v>
      </c>
      <c r="AO6" s="48" t="s">
        <v>35</v>
      </c>
      <c r="AP6" s="38"/>
      <c r="AQ6" s="14" t="s">
        <v>36</v>
      </c>
      <c r="AR6" s="61"/>
      <c r="AS6" s="48" t="s">
        <v>37</v>
      </c>
      <c r="AT6" s="48" t="s">
        <v>35</v>
      </c>
      <c r="AU6" s="59" t="s">
        <v>38</v>
      </c>
      <c r="AV6" s="62" t="s">
        <v>39</v>
      </c>
      <c r="AW6" s="38"/>
      <c r="AX6" s="61"/>
      <c r="AY6" s="63" t="s">
        <v>127</v>
      </c>
      <c r="AZ6" s="14"/>
      <c r="BA6" s="64">
        <v>1.4999999999999999E-2</v>
      </c>
      <c r="BB6" s="36" t="s">
        <v>40</v>
      </c>
      <c r="BC6" s="14"/>
      <c r="BD6" s="37"/>
      <c r="BE6" s="59" t="s">
        <v>41</v>
      </c>
      <c r="BF6" s="65" t="s">
        <v>36</v>
      </c>
      <c r="BG6" s="71" t="s">
        <v>42</v>
      </c>
      <c r="BH6" s="59"/>
      <c r="BI6" s="66" t="s">
        <v>43</v>
      </c>
      <c r="BJ6" s="52"/>
      <c r="BK6" s="57"/>
      <c r="BL6" s="3"/>
      <c r="BM6" s="58"/>
      <c r="BO6" s="3"/>
      <c r="BP6" s="3"/>
      <c r="BQ6" s="3"/>
      <c r="BR6" s="3"/>
      <c r="BS6" s="3"/>
      <c r="BT6" s="54"/>
      <c r="BU6" s="54"/>
      <c r="BV6" s="3"/>
      <c r="BW6" s="3"/>
      <c r="BX6" s="3"/>
      <c r="BY6" s="3"/>
    </row>
    <row r="7" spans="1:77" ht="15.75" x14ac:dyDescent="0.25">
      <c r="A7" s="67" t="s">
        <v>44</v>
      </c>
      <c r="B7" s="67" t="s">
        <v>45</v>
      </c>
      <c r="C7" s="20" t="s">
        <v>46</v>
      </c>
      <c r="D7" s="20" t="s">
        <v>47</v>
      </c>
      <c r="E7" s="59"/>
      <c r="F7" s="54"/>
      <c r="G7" s="59" t="s">
        <v>48</v>
      </c>
      <c r="H7" s="59"/>
      <c r="I7" s="59" t="s">
        <v>49</v>
      </c>
      <c r="J7" s="59"/>
      <c r="K7" s="59" t="s">
        <v>49</v>
      </c>
      <c r="L7" s="59"/>
      <c r="M7" s="59" t="s">
        <v>49</v>
      </c>
      <c r="N7" s="59"/>
      <c r="O7" s="59" t="s">
        <v>49</v>
      </c>
      <c r="P7" s="59"/>
      <c r="Q7" s="59" t="s">
        <v>49</v>
      </c>
      <c r="R7" s="59"/>
      <c r="S7" s="59" t="s">
        <v>49</v>
      </c>
      <c r="T7" s="7"/>
      <c r="U7" s="59" t="s">
        <v>49</v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7" t="s">
        <v>50</v>
      </c>
      <c r="AM7" s="59"/>
      <c r="AN7" s="59" t="s">
        <v>51</v>
      </c>
      <c r="AO7" s="7" t="s">
        <v>52</v>
      </c>
      <c r="AP7" s="68" t="s">
        <v>53</v>
      </c>
      <c r="AQ7" s="59" t="s">
        <v>54</v>
      </c>
      <c r="AR7" s="48" t="s">
        <v>32</v>
      </c>
      <c r="AS7" s="59" t="s">
        <v>55</v>
      </c>
      <c r="AT7" s="59" t="s">
        <v>52</v>
      </c>
      <c r="AU7" s="69" t="s">
        <v>56</v>
      </c>
      <c r="AV7" s="33" t="s">
        <v>128</v>
      </c>
      <c r="AW7" s="32"/>
      <c r="AX7" s="70">
        <v>0.18</v>
      </c>
      <c r="AY7" s="48" t="s">
        <v>57</v>
      </c>
      <c r="AZ7" s="48" t="s">
        <v>58</v>
      </c>
      <c r="BA7" s="48" t="s">
        <v>37</v>
      </c>
      <c r="BB7" s="48" t="s">
        <v>57</v>
      </c>
      <c r="BC7" s="48" t="s">
        <v>58</v>
      </c>
      <c r="BD7" s="48" t="s">
        <v>37</v>
      </c>
      <c r="BE7" s="59" t="s">
        <v>59</v>
      </c>
      <c r="BF7" s="54" t="s">
        <v>60</v>
      </c>
      <c r="BG7" s="60" t="s">
        <v>61</v>
      </c>
      <c r="BH7" s="59"/>
      <c r="BI7" s="7" t="s">
        <v>52</v>
      </c>
      <c r="BJ7" s="71" t="s">
        <v>41</v>
      </c>
      <c r="BK7" s="72" t="s">
        <v>45</v>
      </c>
      <c r="BL7" s="3"/>
      <c r="BM7" s="58"/>
      <c r="BO7" s="3"/>
      <c r="BP7" s="3"/>
      <c r="BQ7" s="3"/>
      <c r="BR7" s="3"/>
      <c r="BS7" s="3"/>
      <c r="BT7" s="73"/>
      <c r="BU7" s="74"/>
      <c r="BV7" s="3"/>
      <c r="BW7" s="75"/>
      <c r="BX7" s="3"/>
      <c r="BY7" s="3"/>
    </row>
    <row r="8" spans="1:77" ht="15.75" x14ac:dyDescent="0.25">
      <c r="A8" s="67" t="s">
        <v>62</v>
      </c>
      <c r="B8" s="67" t="s">
        <v>63</v>
      </c>
      <c r="C8" s="7" t="s">
        <v>64</v>
      </c>
      <c r="D8" s="7" t="s">
        <v>64</v>
      </c>
      <c r="E8" s="54" t="s">
        <v>65</v>
      </c>
      <c r="F8" s="59" t="s">
        <v>65</v>
      </c>
      <c r="G8" s="59" t="s">
        <v>66</v>
      </c>
      <c r="H8" s="59"/>
      <c r="I8" s="59" t="s">
        <v>67</v>
      </c>
      <c r="J8" s="59"/>
      <c r="K8" s="59" t="s">
        <v>67</v>
      </c>
      <c r="L8" s="59"/>
      <c r="M8" s="59" t="s">
        <v>67</v>
      </c>
      <c r="N8" s="59"/>
      <c r="O8" s="59" t="s">
        <v>67</v>
      </c>
      <c r="P8" s="59"/>
      <c r="Q8" s="59" t="s">
        <v>67</v>
      </c>
      <c r="R8" s="59"/>
      <c r="S8" s="59" t="s">
        <v>67</v>
      </c>
      <c r="T8" s="7"/>
      <c r="U8" s="59" t="s">
        <v>67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7" t="s">
        <v>68</v>
      </c>
      <c r="AP8" s="7" t="s">
        <v>69</v>
      </c>
      <c r="AQ8" s="7" t="s">
        <v>70</v>
      </c>
      <c r="AR8" s="59" t="s">
        <v>36</v>
      </c>
      <c r="AS8" s="59" t="s">
        <v>71</v>
      </c>
      <c r="AT8" s="59" t="s">
        <v>33</v>
      </c>
      <c r="AU8" s="59" t="s">
        <v>72</v>
      </c>
      <c r="AV8" s="68" t="s">
        <v>57</v>
      </c>
      <c r="AW8" s="48" t="s">
        <v>58</v>
      </c>
      <c r="AX8" s="48" t="s">
        <v>37</v>
      </c>
      <c r="AY8" s="59" t="s">
        <v>73</v>
      </c>
      <c r="AZ8" s="59" t="s">
        <v>74</v>
      </c>
      <c r="BA8" s="59"/>
      <c r="BB8" s="59" t="s">
        <v>73</v>
      </c>
      <c r="BC8" s="59" t="s">
        <v>74</v>
      </c>
      <c r="BD8" s="59"/>
      <c r="BE8" s="59" t="s">
        <v>75</v>
      </c>
      <c r="BF8" s="3"/>
      <c r="BG8" s="60" t="s">
        <v>76</v>
      </c>
      <c r="BH8" s="76"/>
      <c r="BI8" s="54" t="s">
        <v>76</v>
      </c>
      <c r="BJ8" s="60" t="s">
        <v>59</v>
      </c>
      <c r="BK8" s="72" t="s">
        <v>63</v>
      </c>
      <c r="BL8" s="3"/>
      <c r="BM8" s="58"/>
      <c r="BN8" s="57"/>
      <c r="BO8" s="3"/>
      <c r="BP8" s="3"/>
      <c r="BQ8" s="3"/>
      <c r="BR8" s="3"/>
      <c r="BS8" s="3"/>
      <c r="BT8" s="73"/>
      <c r="BU8" s="74"/>
      <c r="BV8" s="3"/>
      <c r="BW8" s="3"/>
      <c r="BX8" s="3"/>
      <c r="BY8" s="3"/>
    </row>
    <row r="9" spans="1:77" ht="15.75" x14ac:dyDescent="0.25">
      <c r="A9" s="67" t="s">
        <v>77</v>
      </c>
      <c r="B9" s="47"/>
      <c r="C9" s="59" t="s">
        <v>78</v>
      </c>
      <c r="D9" s="54" t="s">
        <v>78</v>
      </c>
      <c r="E9" s="59" t="s">
        <v>79</v>
      </c>
      <c r="F9" s="59" t="s">
        <v>79</v>
      </c>
      <c r="G9" s="59" t="s">
        <v>80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7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7" t="s">
        <v>51</v>
      </c>
      <c r="AP9" s="7" t="s">
        <v>81</v>
      </c>
      <c r="AQ9" s="59" t="s">
        <v>82</v>
      </c>
      <c r="AR9" s="7" t="s">
        <v>83</v>
      </c>
      <c r="AS9" s="59" t="s">
        <v>84</v>
      </c>
      <c r="AT9" s="59" t="s">
        <v>85</v>
      </c>
      <c r="AU9" s="59" t="s">
        <v>86</v>
      </c>
      <c r="AV9" s="7" t="s">
        <v>73</v>
      </c>
      <c r="AW9" s="59" t="s">
        <v>74</v>
      </c>
      <c r="AX9" s="59"/>
      <c r="AY9" s="59" t="s">
        <v>87</v>
      </c>
      <c r="AZ9" s="59" t="s">
        <v>54</v>
      </c>
      <c r="BA9" s="59"/>
      <c r="BB9" s="59" t="s">
        <v>87</v>
      </c>
      <c r="BC9" s="59" t="s">
        <v>54</v>
      </c>
      <c r="BD9" s="59"/>
      <c r="BE9" s="59" t="s">
        <v>88</v>
      </c>
      <c r="BF9" s="54"/>
      <c r="BG9" s="60" t="s">
        <v>89</v>
      </c>
      <c r="BH9" s="77"/>
      <c r="BI9" s="54" t="s">
        <v>89</v>
      </c>
      <c r="BJ9" s="60" t="s">
        <v>75</v>
      </c>
      <c r="BK9" s="57"/>
      <c r="BL9" s="3"/>
      <c r="BM9" s="58"/>
      <c r="BN9" s="57"/>
      <c r="BO9" s="3"/>
      <c r="BP9" s="3"/>
      <c r="BQ9" s="3"/>
      <c r="BR9" s="3"/>
      <c r="BS9" s="3"/>
      <c r="BT9" s="3"/>
      <c r="BU9" s="78"/>
      <c r="BV9" s="3"/>
      <c r="BW9" s="3"/>
      <c r="BX9" s="3"/>
      <c r="BY9" s="3"/>
    </row>
    <row r="10" spans="1:77" ht="15.75" x14ac:dyDescent="0.25">
      <c r="A10" s="79"/>
      <c r="B10" s="47"/>
      <c r="C10" s="7" t="s">
        <v>90</v>
      </c>
      <c r="D10" s="7" t="s">
        <v>90</v>
      </c>
      <c r="E10" s="54" t="s">
        <v>91</v>
      </c>
      <c r="F10" s="59" t="s">
        <v>91</v>
      </c>
      <c r="G10" s="59" t="s">
        <v>92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7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7"/>
      <c r="AM10" s="59"/>
      <c r="AN10" s="59"/>
      <c r="AO10" s="7" t="s">
        <v>93</v>
      </c>
      <c r="AP10" s="7" t="s">
        <v>94</v>
      </c>
      <c r="AQ10" s="59" t="s">
        <v>95</v>
      </c>
      <c r="AR10" s="7" t="s">
        <v>96</v>
      </c>
      <c r="AS10" s="59" t="s">
        <v>97</v>
      </c>
      <c r="AT10" s="59" t="s">
        <v>98</v>
      </c>
      <c r="AU10" s="59" t="s">
        <v>99</v>
      </c>
      <c r="AV10" s="7" t="s">
        <v>87</v>
      </c>
      <c r="AW10" s="59" t="s">
        <v>54</v>
      </c>
      <c r="AX10" s="59"/>
      <c r="AY10" s="59" t="s">
        <v>100</v>
      </c>
      <c r="AZ10" s="59"/>
      <c r="BA10" s="59"/>
      <c r="BB10" s="59" t="s">
        <v>100</v>
      </c>
      <c r="BC10" s="59"/>
      <c r="BD10" s="59"/>
      <c r="BE10" s="59" t="s">
        <v>101</v>
      </c>
      <c r="BF10" s="54"/>
      <c r="BG10" s="60" t="s">
        <v>88</v>
      </c>
      <c r="BH10" s="59"/>
      <c r="BI10" s="60" t="s">
        <v>88</v>
      </c>
      <c r="BJ10" s="60" t="s">
        <v>88</v>
      </c>
      <c r="BK10" s="57"/>
      <c r="BL10" s="3"/>
      <c r="BM10" s="58"/>
      <c r="BO10" s="3"/>
      <c r="BP10" s="3"/>
      <c r="BQ10" s="3"/>
      <c r="BR10" s="3"/>
      <c r="BS10" s="3"/>
      <c r="BT10" s="73"/>
      <c r="BU10" s="74"/>
      <c r="BV10" s="3"/>
      <c r="BW10" s="3"/>
      <c r="BX10" s="3"/>
      <c r="BY10" s="3"/>
    </row>
    <row r="11" spans="1:77" ht="15.75" x14ac:dyDescent="0.25">
      <c r="A11" s="79"/>
      <c r="B11" s="47"/>
      <c r="C11" s="7" t="s">
        <v>102</v>
      </c>
      <c r="D11" s="7" t="s">
        <v>102</v>
      </c>
      <c r="E11" s="59"/>
      <c r="F11" s="54"/>
      <c r="G11" s="59" t="s">
        <v>103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7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7"/>
      <c r="AM11" s="59"/>
      <c r="AN11" s="59"/>
      <c r="AO11" s="7" t="s">
        <v>104</v>
      </c>
      <c r="AP11" s="7" t="s">
        <v>105</v>
      </c>
      <c r="AQ11" s="59" t="s">
        <v>106</v>
      </c>
      <c r="AR11" s="7" t="s">
        <v>94</v>
      </c>
      <c r="AS11" s="59" t="s">
        <v>107</v>
      </c>
      <c r="AT11" s="59" t="s">
        <v>36</v>
      </c>
      <c r="AU11" s="59" t="s">
        <v>108</v>
      </c>
      <c r="AV11" s="7" t="s">
        <v>100</v>
      </c>
      <c r="AW11" s="59"/>
      <c r="AX11" s="59"/>
      <c r="AY11" s="59" t="s">
        <v>109</v>
      </c>
      <c r="AZ11" s="59"/>
      <c r="BA11" s="59"/>
      <c r="BB11" s="59" t="s">
        <v>109</v>
      </c>
      <c r="BC11" s="59"/>
      <c r="BD11" s="59"/>
      <c r="BE11" s="59" t="s">
        <v>110</v>
      </c>
      <c r="BF11" s="3"/>
      <c r="BG11" s="60" t="s">
        <v>101</v>
      </c>
      <c r="BH11" s="80"/>
      <c r="BI11" s="60" t="s">
        <v>101</v>
      </c>
      <c r="BJ11" s="60" t="s">
        <v>101</v>
      </c>
      <c r="BK11" s="57"/>
      <c r="BL11" s="3"/>
      <c r="BM11" s="58"/>
      <c r="BO11" s="3"/>
      <c r="BP11" s="3"/>
      <c r="BQ11" s="3"/>
      <c r="BR11" s="3"/>
      <c r="BS11" s="3"/>
      <c r="BT11" s="73"/>
      <c r="BU11" s="74"/>
      <c r="BV11" s="3"/>
      <c r="BW11" s="3"/>
      <c r="BX11" s="3"/>
      <c r="BY11" s="3"/>
    </row>
    <row r="12" spans="1:77" x14ac:dyDescent="0.25">
      <c r="A12" s="47"/>
      <c r="B12" s="47"/>
      <c r="C12" s="7" t="s">
        <v>65</v>
      </c>
      <c r="D12" s="7" t="s">
        <v>79</v>
      </c>
      <c r="E12" s="59"/>
      <c r="F12" s="54"/>
      <c r="G12" s="59" t="s">
        <v>111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7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7"/>
      <c r="AM12" s="59"/>
      <c r="AN12" s="59"/>
      <c r="AO12" s="59"/>
      <c r="AP12" s="7" t="s">
        <v>112</v>
      </c>
      <c r="AQ12" s="59" t="s">
        <v>113</v>
      </c>
      <c r="AR12" s="81" t="s">
        <v>114</v>
      </c>
      <c r="AS12" s="59" t="s">
        <v>115</v>
      </c>
      <c r="AT12" s="59" t="s">
        <v>116</v>
      </c>
      <c r="AU12" s="40" t="s">
        <v>117</v>
      </c>
      <c r="AV12" s="7" t="s">
        <v>109</v>
      </c>
      <c r="AW12" s="59"/>
      <c r="AX12" s="59"/>
      <c r="AY12" s="59" t="s">
        <v>101</v>
      </c>
      <c r="AZ12" s="59"/>
      <c r="BA12" s="59"/>
      <c r="BB12" s="59" t="s">
        <v>101</v>
      </c>
      <c r="BC12" s="59"/>
      <c r="BD12" s="59"/>
      <c r="BE12" s="59" t="s">
        <v>54</v>
      </c>
      <c r="BF12" s="3"/>
      <c r="BG12" s="60" t="s">
        <v>118</v>
      </c>
      <c r="BH12" s="47"/>
      <c r="BI12" s="60" t="s">
        <v>118</v>
      </c>
      <c r="BJ12" s="60" t="s">
        <v>110</v>
      </c>
      <c r="BK12" s="57"/>
      <c r="BL12" s="3"/>
      <c r="BM12" s="58"/>
      <c r="BO12" s="3"/>
      <c r="BP12" s="3"/>
      <c r="BQ12" s="3"/>
      <c r="BR12" s="3"/>
      <c r="BS12" s="3"/>
      <c r="BT12" s="3"/>
      <c r="BU12" s="78"/>
      <c r="BV12" s="3"/>
      <c r="BW12" s="3"/>
      <c r="BX12" s="3"/>
      <c r="BY12" s="3"/>
    </row>
    <row r="13" spans="1:77" ht="15.75" thickBot="1" x14ac:dyDescent="0.3">
      <c r="A13" s="82"/>
      <c r="B13" s="82"/>
      <c r="C13" s="83" t="s">
        <v>119</v>
      </c>
      <c r="D13" s="84" t="s">
        <v>91</v>
      </c>
      <c r="E13" s="83"/>
      <c r="F13" s="85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4"/>
      <c r="AM13" s="83"/>
      <c r="AN13" s="83"/>
      <c r="AO13" s="86" t="s">
        <v>10</v>
      </c>
      <c r="AP13" s="84"/>
      <c r="AQ13" s="83" t="s">
        <v>120</v>
      </c>
      <c r="AR13" s="87" t="s">
        <v>54</v>
      </c>
      <c r="AS13" s="88" t="s">
        <v>121</v>
      </c>
      <c r="AT13" s="83" t="s">
        <v>122</v>
      </c>
      <c r="AU13" s="89" t="e">
        <f>#REF!</f>
        <v>#REF!</v>
      </c>
      <c r="AV13" s="84" t="s">
        <v>101</v>
      </c>
      <c r="AW13" s="83"/>
      <c r="AX13" s="83"/>
      <c r="AY13" s="83"/>
      <c r="AZ13" s="83"/>
      <c r="BA13" s="83"/>
      <c r="BB13" s="83"/>
      <c r="BC13" s="83"/>
      <c r="BD13" s="83"/>
      <c r="BE13" s="82"/>
      <c r="BF13" s="85"/>
      <c r="BG13" s="90" t="s">
        <v>54</v>
      </c>
      <c r="BH13" s="91"/>
      <c r="BI13" s="85" t="s">
        <v>54</v>
      </c>
      <c r="BJ13" s="90" t="s">
        <v>54</v>
      </c>
      <c r="BK13" s="92"/>
      <c r="BL13" s="93"/>
      <c r="BM13" s="94"/>
    </row>
    <row r="14" spans="1:77" ht="15.75" x14ac:dyDescent="0.25">
      <c r="A14" s="95" t="str">
        <f>IF(B14&lt;&gt;"",1,"")</f>
        <v/>
      </c>
      <c r="B14" s="8"/>
      <c r="C14" s="96"/>
      <c r="D14" s="96"/>
      <c r="E14" s="12"/>
      <c r="F14" s="12"/>
      <c r="G14" s="1" t="str">
        <f>IF(B14="","",IF(D14="",#REF!,DAY(D14))-IF(C14="",0,DAY(C14)-1))</f>
        <v/>
      </c>
      <c r="H14" s="12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1">
        <f>SUM(H14,J14,L14,N14,P14,R14)</f>
        <v>0</v>
      </c>
      <c r="U14" s="1">
        <f>SUM(I14,K14,M14,O14,Q14,S14)</f>
        <v>0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11"/>
      <c r="AM14" s="98"/>
      <c r="AN14" s="98"/>
      <c r="AO14" s="11"/>
      <c r="AP14" s="98"/>
      <c r="AQ14" s="98"/>
      <c r="AR14" s="11"/>
      <c r="AS14" s="11"/>
      <c r="AT14" s="11"/>
      <c r="AU14" s="9"/>
      <c r="AV14" s="10"/>
      <c r="AW14" s="10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41" t="str">
        <f>IFERROR(IF(B14="","",LEFTB(B14,SEARCH("|",SUBSTITUTE(B14," ","|",3))-1)),B14)</f>
        <v/>
      </c>
      <c r="BL14" s="32"/>
      <c r="BM14" s="15"/>
    </row>
    <row r="15" spans="1:77" ht="15.75" x14ac:dyDescent="0.25">
      <c r="A15" s="95" t="str">
        <f>IF(B15&lt;&gt;"",A14+1,"")</f>
        <v/>
      </c>
      <c r="B15" s="8"/>
      <c r="C15" s="96"/>
      <c r="D15" s="96"/>
      <c r="E15" s="12"/>
      <c r="F15" s="12"/>
      <c r="G15" s="1" t="str">
        <f>IF(B15="","",IF(D15="",#REF!,DAY(D15))-IF(C15="",0,DAY(C15)-1))</f>
        <v/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">
        <f t="shared" ref="T15:U48" si="1">SUM(H15,J15,L15,N15,P15,R15)</f>
        <v>0</v>
      </c>
      <c r="U15" s="1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1"/>
      <c r="AM15" s="13"/>
      <c r="AN15" s="13"/>
      <c r="AO15" s="11"/>
      <c r="AP15" s="13"/>
      <c r="AQ15" s="13"/>
      <c r="AR15" s="11"/>
      <c r="AS15" s="11"/>
      <c r="AT15" s="11"/>
      <c r="AU15" s="9"/>
      <c r="AV15" s="10"/>
      <c r="AW15" s="10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2"/>
      <c r="BI15" s="11"/>
      <c r="BJ15" s="11"/>
      <c r="BK15" s="41" t="str">
        <f t="shared" ref="BK15:BK48" si="2">IFERROR(IF(B15="","",LEFTB(B15,SEARCH("|",SUBSTITUTE(B15," ","|",3))-1)),B15)</f>
        <v/>
      </c>
      <c r="BL15" s="14"/>
      <c r="BM15" s="15"/>
    </row>
    <row r="16" spans="1:77" ht="15.75" x14ac:dyDescent="0.25">
      <c r="A16" s="95" t="str">
        <f t="shared" ref="A16:A48" si="3">IF(B16&lt;&gt;"",A15+1,"")</f>
        <v/>
      </c>
      <c r="B16" s="8"/>
      <c r="C16" s="96"/>
      <c r="D16" s="96"/>
      <c r="E16" s="12"/>
      <c r="F16" s="12"/>
      <c r="G16" s="1" t="str">
        <f>IF(B16="","",IF(D16="",#REF!,DAY(D16))-IF(C16="",0,DAY(C16)-1))</f>
        <v/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">
        <f t="shared" si="1"/>
        <v>0</v>
      </c>
      <c r="U16" s="1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1"/>
      <c r="AM16" s="13"/>
      <c r="AN16" s="13"/>
      <c r="AO16" s="11"/>
      <c r="AP16" s="13"/>
      <c r="AQ16" s="13"/>
      <c r="AR16" s="11"/>
      <c r="AS16" s="11"/>
      <c r="AT16" s="11"/>
      <c r="AU16" s="9"/>
      <c r="AV16" s="10"/>
      <c r="AW16" s="10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"/>
      <c r="BI16" s="11"/>
      <c r="BJ16" s="11"/>
      <c r="BK16" s="41" t="str">
        <f t="shared" si="2"/>
        <v/>
      </c>
      <c r="BL16" s="14"/>
      <c r="BM16" s="15"/>
    </row>
    <row r="17" spans="1:65" ht="15.75" x14ac:dyDescent="0.25">
      <c r="A17" s="95" t="str">
        <f t="shared" si="3"/>
        <v/>
      </c>
      <c r="B17" s="8"/>
      <c r="C17" s="96"/>
      <c r="D17" s="96"/>
      <c r="E17" s="12"/>
      <c r="F17" s="12"/>
      <c r="G17" s="1" t="str">
        <f>IF(B17="","",IF(D17="",#REF!,DAY(D17))-IF(C17="",0,DAY(C17)-1))</f>
        <v/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">
        <f t="shared" si="1"/>
        <v>0</v>
      </c>
      <c r="U17" s="1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1"/>
      <c r="AM17" s="13"/>
      <c r="AN17" s="13"/>
      <c r="AO17" s="11"/>
      <c r="AP17" s="13"/>
      <c r="AQ17" s="13"/>
      <c r="AR17" s="11"/>
      <c r="AS17" s="11"/>
      <c r="AT17" s="11"/>
      <c r="AU17" s="9"/>
      <c r="AV17" s="10"/>
      <c r="AW17" s="10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"/>
      <c r="BI17" s="11"/>
      <c r="BJ17" s="11"/>
      <c r="BK17" s="41" t="str">
        <f t="shared" si="2"/>
        <v/>
      </c>
      <c r="BL17" s="14"/>
      <c r="BM17" s="15"/>
    </row>
    <row r="18" spans="1:65" ht="15.75" x14ac:dyDescent="0.25">
      <c r="A18" s="95" t="str">
        <f t="shared" si="3"/>
        <v/>
      </c>
      <c r="B18" s="99"/>
      <c r="C18" s="96"/>
      <c r="D18" s="96"/>
      <c r="E18" s="12"/>
      <c r="F18" s="12"/>
      <c r="G18" s="1" t="str">
        <f>IF(B18="","",IF(D18="",#REF!,DAY(D18))-IF(C18="",0,DAY(C18)-1))</f>
        <v/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">
        <f t="shared" si="1"/>
        <v>0</v>
      </c>
      <c r="U18" s="1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1"/>
      <c r="AM18" s="13"/>
      <c r="AN18" s="13"/>
      <c r="AO18" s="11"/>
      <c r="AP18" s="13"/>
      <c r="AQ18" s="13"/>
      <c r="AR18" s="11"/>
      <c r="AS18" s="11"/>
      <c r="AT18" s="11"/>
      <c r="AU18" s="9"/>
      <c r="AV18" s="10"/>
      <c r="AW18" s="10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2"/>
      <c r="BI18" s="11"/>
      <c r="BJ18" s="11"/>
      <c r="BK18" s="41" t="str">
        <f t="shared" si="2"/>
        <v/>
      </c>
      <c r="BL18" s="100"/>
      <c r="BM18" s="15"/>
    </row>
    <row r="19" spans="1:65" ht="15.75" x14ac:dyDescent="0.25">
      <c r="A19" s="95" t="str">
        <f t="shared" si="3"/>
        <v/>
      </c>
      <c r="B19" s="8"/>
      <c r="C19" s="96"/>
      <c r="D19" s="96"/>
      <c r="E19" s="12"/>
      <c r="F19" s="12"/>
      <c r="G19" s="1" t="str">
        <f>IF(B19="","",IF(D19="",#REF!,DAY(D19))-IF(C19="",0,DAY(C19)-1))</f>
        <v/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">
        <f t="shared" si="1"/>
        <v>0</v>
      </c>
      <c r="U19" s="1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1"/>
      <c r="AM19" s="13"/>
      <c r="AN19" s="13"/>
      <c r="AO19" s="11"/>
      <c r="AP19" s="13"/>
      <c r="AQ19" s="13"/>
      <c r="AR19" s="11"/>
      <c r="AS19" s="11"/>
      <c r="AT19" s="11"/>
      <c r="AU19" s="9"/>
      <c r="AV19" s="10"/>
      <c r="AW19" s="10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2"/>
      <c r="BI19" s="11"/>
      <c r="BJ19" s="11"/>
      <c r="BK19" s="41" t="str">
        <f t="shared" si="2"/>
        <v/>
      </c>
      <c r="BL19" s="14"/>
      <c r="BM19" s="15"/>
    </row>
    <row r="20" spans="1:65" ht="15.75" x14ac:dyDescent="0.25">
      <c r="A20" s="95" t="str">
        <f t="shared" si="3"/>
        <v/>
      </c>
      <c r="B20" s="8"/>
      <c r="C20" s="96"/>
      <c r="D20" s="96"/>
      <c r="E20" s="12"/>
      <c r="F20" s="12"/>
      <c r="G20" s="1" t="str">
        <f>IF(B20="","",IF(D20="",#REF!,DAY(D20))-IF(C20="",0,DAY(C20)-1))</f>
        <v/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">
        <f t="shared" si="1"/>
        <v>0</v>
      </c>
      <c r="U20" s="1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1"/>
      <c r="AM20" s="13"/>
      <c r="AN20" s="13"/>
      <c r="AO20" s="11"/>
      <c r="AP20" s="13"/>
      <c r="AQ20" s="13"/>
      <c r="AR20" s="11"/>
      <c r="AS20" s="11"/>
      <c r="AT20" s="11"/>
      <c r="AU20" s="9"/>
      <c r="AV20" s="10"/>
      <c r="AW20" s="10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2"/>
      <c r="BI20" s="11"/>
      <c r="BJ20" s="11"/>
      <c r="BK20" s="41" t="str">
        <f t="shared" si="2"/>
        <v/>
      </c>
      <c r="BL20" s="14"/>
      <c r="BM20" s="15"/>
    </row>
    <row r="21" spans="1:65" ht="15.75" x14ac:dyDescent="0.25">
      <c r="A21" s="95" t="str">
        <f t="shared" si="3"/>
        <v/>
      </c>
      <c r="B21" s="99"/>
      <c r="C21" s="96"/>
      <c r="D21" s="96"/>
      <c r="E21" s="12"/>
      <c r="F21" s="12"/>
      <c r="G21" s="1" t="str">
        <f>IF(B21="","",IF(D21="",#REF!,DAY(D21))-IF(C21="",0,DAY(C21)-1))</f>
        <v/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">
        <f t="shared" si="1"/>
        <v>0</v>
      </c>
      <c r="U21" s="1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1"/>
      <c r="AM21" s="13"/>
      <c r="AN21" s="13"/>
      <c r="AO21" s="11"/>
      <c r="AP21" s="13"/>
      <c r="AQ21" s="13"/>
      <c r="AR21" s="11"/>
      <c r="AS21" s="11"/>
      <c r="AT21" s="11"/>
      <c r="AU21" s="9"/>
      <c r="AV21" s="10"/>
      <c r="AW21" s="10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2"/>
      <c r="BI21" s="11"/>
      <c r="BJ21" s="11"/>
      <c r="BK21" s="41" t="str">
        <f t="shared" si="2"/>
        <v/>
      </c>
      <c r="BL21" s="14"/>
      <c r="BM21" s="15"/>
    </row>
    <row r="22" spans="1:65" ht="15.75" x14ac:dyDescent="0.25">
      <c r="A22" s="95" t="str">
        <f t="shared" si="3"/>
        <v/>
      </c>
      <c r="B22" s="8"/>
      <c r="C22" s="96"/>
      <c r="D22" s="96"/>
      <c r="E22" s="12"/>
      <c r="F22" s="12"/>
      <c r="G22" s="1" t="str">
        <f>IF(B22="","",IF(D22="",#REF!,DAY(D22))-IF(C22="",0,DAY(C22)-1))</f>
        <v/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">
        <f t="shared" si="1"/>
        <v>0</v>
      </c>
      <c r="U22" s="1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1"/>
      <c r="AM22" s="13"/>
      <c r="AN22" s="13"/>
      <c r="AO22" s="11"/>
      <c r="AP22" s="13"/>
      <c r="AQ22" s="13"/>
      <c r="AR22" s="11"/>
      <c r="AS22" s="11"/>
      <c r="AT22" s="11"/>
      <c r="AU22" s="9"/>
      <c r="AV22" s="10"/>
      <c r="AW22" s="10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2"/>
      <c r="BI22" s="11"/>
      <c r="BJ22" s="11"/>
      <c r="BK22" s="41" t="str">
        <f t="shared" si="2"/>
        <v/>
      </c>
      <c r="BL22" s="14"/>
      <c r="BM22" s="15"/>
    </row>
    <row r="23" spans="1:65" ht="15.75" x14ac:dyDescent="0.25">
      <c r="A23" s="95" t="str">
        <f t="shared" si="3"/>
        <v/>
      </c>
      <c r="B23" s="8"/>
      <c r="C23" s="96"/>
      <c r="D23" s="96"/>
      <c r="E23" s="12"/>
      <c r="F23" s="12"/>
      <c r="G23" s="1" t="str">
        <f>IF(B23="","",IF(D23="",#REF!,DAY(D23))-IF(C23="",0,DAY(C23)-1))</f>
        <v/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">
        <f t="shared" si="1"/>
        <v>0</v>
      </c>
      <c r="U23" s="1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1"/>
      <c r="AM23" s="13"/>
      <c r="AN23" s="13"/>
      <c r="AO23" s="11"/>
      <c r="AP23" s="13"/>
      <c r="AQ23" s="13"/>
      <c r="AR23" s="11"/>
      <c r="AS23" s="11"/>
      <c r="AT23" s="11"/>
      <c r="AU23" s="9"/>
      <c r="AV23" s="10"/>
      <c r="AW23" s="10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2"/>
      <c r="BI23" s="11"/>
      <c r="BJ23" s="11"/>
      <c r="BK23" s="41" t="str">
        <f t="shared" si="2"/>
        <v/>
      </c>
      <c r="BL23" s="14"/>
      <c r="BM23" s="15"/>
    </row>
    <row r="24" spans="1:65" ht="15.75" x14ac:dyDescent="0.25">
      <c r="A24" s="95" t="str">
        <f t="shared" si="3"/>
        <v/>
      </c>
      <c r="B24" s="8"/>
      <c r="C24" s="96"/>
      <c r="D24" s="96"/>
      <c r="E24" s="12"/>
      <c r="F24" s="101"/>
      <c r="G24" s="1" t="str">
        <f>IF(B24="","",IF(D24="",#REF!,DAY(D24))-IF(C24="",0,DAY(C24)-1))</f>
        <v/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">
        <f t="shared" si="1"/>
        <v>0</v>
      </c>
      <c r="U24" s="1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1"/>
      <c r="AM24" s="13"/>
      <c r="AN24" s="13"/>
      <c r="AO24" s="11"/>
      <c r="AP24" s="13"/>
      <c r="AQ24" s="13"/>
      <c r="AR24" s="11"/>
      <c r="AS24" s="11"/>
      <c r="AT24" s="11"/>
      <c r="AU24" s="9"/>
      <c r="AV24" s="10"/>
      <c r="AW24" s="10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2"/>
      <c r="BI24" s="11"/>
      <c r="BJ24" s="11"/>
      <c r="BK24" s="41" t="str">
        <f t="shared" si="2"/>
        <v/>
      </c>
      <c r="BL24" s="14"/>
      <c r="BM24" s="15"/>
    </row>
    <row r="25" spans="1:65" ht="15.75" x14ac:dyDescent="0.25">
      <c r="A25" s="95" t="str">
        <f t="shared" si="3"/>
        <v/>
      </c>
      <c r="B25" s="8"/>
      <c r="C25" s="96"/>
      <c r="D25" s="96"/>
      <c r="E25" s="12"/>
      <c r="F25" s="12"/>
      <c r="G25" s="1" t="str">
        <f>IF(B25="","",IF(D25="",#REF!,DAY(D25))-IF(C25="",0,DAY(C25)-1))</f>
        <v/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">
        <f t="shared" si="1"/>
        <v>0</v>
      </c>
      <c r="U25" s="1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1"/>
      <c r="AM25" s="13"/>
      <c r="AN25" s="13"/>
      <c r="AO25" s="11"/>
      <c r="AP25" s="13"/>
      <c r="AQ25" s="13"/>
      <c r="AR25" s="11"/>
      <c r="AS25" s="11"/>
      <c r="AT25" s="11"/>
      <c r="AU25" s="9"/>
      <c r="AV25" s="10"/>
      <c r="AW25" s="10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2"/>
      <c r="BI25" s="11"/>
      <c r="BJ25" s="11"/>
      <c r="BK25" s="41" t="str">
        <f t="shared" si="2"/>
        <v/>
      </c>
      <c r="BL25" s="14"/>
      <c r="BM25" s="15"/>
    </row>
    <row r="26" spans="1:65" ht="15.75" x14ac:dyDescent="0.25">
      <c r="A26" s="95" t="str">
        <f t="shared" si="3"/>
        <v/>
      </c>
      <c r="B26" s="8"/>
      <c r="C26" s="96"/>
      <c r="D26" s="96"/>
      <c r="E26" s="12"/>
      <c r="F26" s="12"/>
      <c r="G26" s="1" t="str">
        <f>IF(B26="","",IF(D26="",#REF!,DAY(D26))-IF(C26="",0,DAY(C26)-1))</f>
        <v/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">
        <f t="shared" si="1"/>
        <v>0</v>
      </c>
      <c r="U26" s="1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1"/>
      <c r="AM26" s="13"/>
      <c r="AN26" s="13"/>
      <c r="AO26" s="11"/>
      <c r="AP26" s="13"/>
      <c r="AQ26" s="13"/>
      <c r="AR26" s="11"/>
      <c r="AS26" s="11"/>
      <c r="AT26" s="11"/>
      <c r="AU26" s="9"/>
      <c r="AV26" s="10"/>
      <c r="AW26" s="10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2"/>
      <c r="BI26" s="11"/>
      <c r="BJ26" s="11"/>
      <c r="BK26" s="41" t="str">
        <f t="shared" si="2"/>
        <v/>
      </c>
      <c r="BL26" s="14"/>
      <c r="BM26" s="15"/>
    </row>
    <row r="27" spans="1:65" ht="15.75" x14ac:dyDescent="0.25">
      <c r="A27" s="95" t="str">
        <f t="shared" si="3"/>
        <v/>
      </c>
      <c r="B27" s="8"/>
      <c r="C27" s="96"/>
      <c r="D27" s="96"/>
      <c r="E27" s="12"/>
      <c r="F27" s="12"/>
      <c r="G27" s="1" t="str">
        <f>IF(B27="","",IF(D27="",#REF!,DAY(D27))-IF(C27="",0,DAY(C27)-1))</f>
        <v/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">
        <f t="shared" si="1"/>
        <v>0</v>
      </c>
      <c r="U27" s="1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1"/>
      <c r="AM27" s="13"/>
      <c r="AN27" s="13"/>
      <c r="AO27" s="11"/>
      <c r="AP27" s="13"/>
      <c r="AQ27" s="13"/>
      <c r="AR27" s="11"/>
      <c r="AS27" s="11"/>
      <c r="AT27" s="11"/>
      <c r="AU27" s="9"/>
      <c r="AV27" s="10"/>
      <c r="AW27" s="10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2"/>
      <c r="BI27" s="11"/>
      <c r="BJ27" s="11"/>
      <c r="BK27" s="41" t="str">
        <f t="shared" si="2"/>
        <v/>
      </c>
      <c r="BL27" s="14"/>
      <c r="BM27" s="15"/>
    </row>
    <row r="28" spans="1:65" ht="15.75" x14ac:dyDescent="0.25">
      <c r="A28" s="95" t="str">
        <f t="shared" si="3"/>
        <v/>
      </c>
      <c r="B28" s="8"/>
      <c r="C28" s="96"/>
      <c r="D28" s="96"/>
      <c r="E28" s="12"/>
      <c r="F28" s="12"/>
      <c r="G28" s="1" t="str">
        <f>IF(B28="","",IF(D28="",#REF!,DAY(D28))-IF(C28="",0,DAY(C28)-1))</f>
        <v/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">
        <f t="shared" si="1"/>
        <v>0</v>
      </c>
      <c r="U28" s="1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1"/>
      <c r="AM28" s="13"/>
      <c r="AN28" s="13"/>
      <c r="AO28" s="11"/>
      <c r="AP28" s="13"/>
      <c r="AQ28" s="13"/>
      <c r="AR28" s="11"/>
      <c r="AS28" s="11"/>
      <c r="AT28" s="11"/>
      <c r="AU28" s="9"/>
      <c r="AV28" s="10"/>
      <c r="AW28" s="10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2"/>
      <c r="BI28" s="11"/>
      <c r="BJ28" s="11"/>
      <c r="BK28" s="41" t="str">
        <f t="shared" si="2"/>
        <v/>
      </c>
      <c r="BL28" s="14"/>
      <c r="BM28" s="102"/>
    </row>
    <row r="29" spans="1:65" ht="15.75" x14ac:dyDescent="0.25">
      <c r="A29" s="95" t="str">
        <f t="shared" si="3"/>
        <v/>
      </c>
      <c r="B29" s="8"/>
      <c r="C29" s="96"/>
      <c r="D29" s="96"/>
      <c r="E29" s="12"/>
      <c r="F29" s="12"/>
      <c r="G29" s="1" t="str">
        <f>IF(B29="","",IF(D29="",#REF!,DAY(D29))-IF(C29="",0,DAY(C29)-1))</f>
        <v/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">
        <f t="shared" si="1"/>
        <v>0</v>
      </c>
      <c r="U29" s="1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1"/>
      <c r="AM29" s="13"/>
      <c r="AN29" s="13"/>
      <c r="AO29" s="11"/>
      <c r="AP29" s="13"/>
      <c r="AQ29" s="13"/>
      <c r="AR29" s="11"/>
      <c r="AS29" s="11"/>
      <c r="AT29" s="11"/>
      <c r="AU29" s="9"/>
      <c r="AV29" s="10"/>
      <c r="AW29" s="10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2"/>
      <c r="BI29" s="11"/>
      <c r="BJ29" s="11"/>
      <c r="BK29" s="41" t="str">
        <f t="shared" si="2"/>
        <v/>
      </c>
      <c r="BL29" s="14"/>
      <c r="BM29" s="15"/>
    </row>
    <row r="30" spans="1:65" ht="15.75" x14ac:dyDescent="0.25">
      <c r="A30" s="95" t="str">
        <f t="shared" si="3"/>
        <v/>
      </c>
      <c r="B30" s="99"/>
      <c r="C30" s="96"/>
      <c r="D30" s="96"/>
      <c r="E30" s="12"/>
      <c r="F30" s="12"/>
      <c r="G30" s="1" t="str">
        <f>IF(B30="","",IF(D30="",#REF!,DAY(D30))-IF(C30="",0,DAY(C30)-1))</f>
        <v/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">
        <f t="shared" si="1"/>
        <v>0</v>
      </c>
      <c r="U30" s="1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1"/>
      <c r="AM30" s="13"/>
      <c r="AN30" s="13"/>
      <c r="AO30" s="11"/>
      <c r="AP30" s="13"/>
      <c r="AQ30" s="13"/>
      <c r="AR30" s="11"/>
      <c r="AS30" s="11"/>
      <c r="AT30" s="11"/>
      <c r="AU30" s="9"/>
      <c r="AV30" s="10"/>
      <c r="AW30" s="10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2"/>
      <c r="BI30" s="11"/>
      <c r="BJ30" s="11"/>
      <c r="BK30" s="41" t="str">
        <f t="shared" si="2"/>
        <v/>
      </c>
      <c r="BL30" s="14"/>
      <c r="BM30" s="15"/>
    </row>
    <row r="31" spans="1:65" ht="15.75" x14ac:dyDescent="0.25">
      <c r="A31" s="95" t="str">
        <f t="shared" si="3"/>
        <v/>
      </c>
      <c r="B31" s="8"/>
      <c r="C31" s="96"/>
      <c r="D31" s="96"/>
      <c r="E31" s="12"/>
      <c r="F31" s="12"/>
      <c r="G31" s="1" t="str">
        <f>IF(B31="","",IF(D31="",#REF!,DAY(D31))-IF(C31="",0,DAY(C31)-1))</f>
        <v/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">
        <f t="shared" si="1"/>
        <v>0</v>
      </c>
      <c r="U31" s="1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1"/>
      <c r="AM31" s="13"/>
      <c r="AN31" s="13"/>
      <c r="AO31" s="11"/>
      <c r="AP31" s="13"/>
      <c r="AQ31" s="13"/>
      <c r="AR31" s="11"/>
      <c r="AS31" s="11"/>
      <c r="AT31" s="11"/>
      <c r="AU31" s="9"/>
      <c r="AV31" s="10"/>
      <c r="AW31" s="10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2"/>
      <c r="BI31" s="11"/>
      <c r="BJ31" s="11"/>
      <c r="BK31" s="41" t="str">
        <f t="shared" si="2"/>
        <v/>
      </c>
      <c r="BL31" s="14"/>
      <c r="BM31" s="15"/>
    </row>
    <row r="32" spans="1:65" ht="15.75" x14ac:dyDescent="0.25">
      <c r="A32" s="95" t="str">
        <f t="shared" si="3"/>
        <v/>
      </c>
      <c r="B32" s="8"/>
      <c r="C32" s="96"/>
      <c r="D32" s="96"/>
      <c r="E32" s="12"/>
      <c r="F32" s="12"/>
      <c r="G32" s="1" t="str">
        <f>IF(B32="","",IF(D32="",#REF!,DAY(D32))-IF(C32="",0,DAY(C32)-1))</f>
        <v/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">
        <f t="shared" si="1"/>
        <v>0</v>
      </c>
      <c r="U32" s="1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1"/>
      <c r="AM32" s="13"/>
      <c r="AN32" s="13"/>
      <c r="AO32" s="11"/>
      <c r="AP32" s="13"/>
      <c r="AQ32" s="13"/>
      <c r="AR32" s="11"/>
      <c r="AS32" s="11"/>
      <c r="AT32" s="11"/>
      <c r="AU32" s="9"/>
      <c r="AV32" s="10"/>
      <c r="AW32" s="10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2"/>
      <c r="BI32" s="11"/>
      <c r="BJ32" s="11"/>
      <c r="BK32" s="41" t="str">
        <f t="shared" si="2"/>
        <v/>
      </c>
      <c r="BL32" s="14"/>
      <c r="BM32" s="15"/>
    </row>
    <row r="33" spans="1:65" ht="15.75" x14ac:dyDescent="0.25">
      <c r="A33" s="95" t="str">
        <f t="shared" si="3"/>
        <v/>
      </c>
      <c r="B33" s="8"/>
      <c r="C33" s="96"/>
      <c r="D33" s="96"/>
      <c r="E33" s="12"/>
      <c r="F33" s="12"/>
      <c r="G33" s="103" t="str">
        <f>IF(B33="","",IF(D33="",#REF!,DAY(D33))-IF(C33="",0,DAY(C33)-1))</f>
        <v/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3">
        <f t="shared" si="1"/>
        <v>0</v>
      </c>
      <c r="U33" s="103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2"/>
      <c r="AM33" s="13"/>
      <c r="AN33" s="13"/>
      <c r="AO33" s="11"/>
      <c r="AP33" s="13"/>
      <c r="AQ33" s="13"/>
      <c r="AR33" s="2"/>
      <c r="AS33" s="2"/>
      <c r="AT33" s="11"/>
      <c r="AU33" s="9"/>
      <c r="AV33" s="10"/>
      <c r="AW33" s="10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41" t="str">
        <f t="shared" si="2"/>
        <v/>
      </c>
      <c r="BL33" s="14"/>
      <c r="BM33" s="15"/>
    </row>
    <row r="34" spans="1:65" ht="15.75" x14ac:dyDescent="0.25">
      <c r="A34" s="95" t="str">
        <f t="shared" si="3"/>
        <v/>
      </c>
      <c r="B34" s="8"/>
      <c r="C34" s="96"/>
      <c r="D34" s="96"/>
      <c r="E34" s="12"/>
      <c r="F34" s="12"/>
      <c r="G34" s="1" t="str">
        <f>IF(B34="","",IF(D34="",#REF!,DAY(D34))-IF(C34="",0,DAY(C34)-1))</f>
        <v/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">
        <f t="shared" si="1"/>
        <v>0</v>
      </c>
      <c r="U34" s="1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1"/>
      <c r="AM34" s="13"/>
      <c r="AN34" s="13"/>
      <c r="AO34" s="11"/>
      <c r="AP34" s="13"/>
      <c r="AQ34" s="13"/>
      <c r="AR34" s="2"/>
      <c r="AS34" s="11"/>
      <c r="AT34" s="11"/>
      <c r="AU34" s="9"/>
      <c r="AV34" s="10"/>
      <c r="AW34" s="10"/>
      <c r="AX34" s="2"/>
      <c r="AY34" s="2"/>
      <c r="AZ34" s="2"/>
      <c r="BA34" s="2"/>
      <c r="BB34" s="11"/>
      <c r="BC34" s="11"/>
      <c r="BD34" s="11"/>
      <c r="BE34" s="11"/>
      <c r="BF34" s="11"/>
      <c r="BG34" s="11"/>
      <c r="BH34" s="2"/>
      <c r="BI34" s="11"/>
      <c r="BJ34" s="11"/>
      <c r="BK34" s="41" t="str">
        <f t="shared" si="2"/>
        <v/>
      </c>
      <c r="BL34" s="14"/>
      <c r="BM34" s="15"/>
    </row>
    <row r="35" spans="1:65" ht="15.75" x14ac:dyDescent="0.25">
      <c r="A35" s="95" t="str">
        <f t="shared" si="3"/>
        <v/>
      </c>
      <c r="B35" s="8"/>
      <c r="C35" s="96"/>
      <c r="D35" s="96"/>
      <c r="E35" s="12"/>
      <c r="F35" s="12"/>
      <c r="G35" s="1" t="str">
        <f>IF(B35="","",IF(D35="",#REF!,DAY(D35))-IF(C35="",0,DAY(C35)-1))</f>
        <v/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">
        <f t="shared" si="1"/>
        <v>0</v>
      </c>
      <c r="U35" s="1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1"/>
      <c r="AM35" s="13"/>
      <c r="AN35" s="13"/>
      <c r="AO35" s="11"/>
      <c r="AP35" s="13"/>
      <c r="AQ35" s="13"/>
      <c r="AR35" s="2"/>
      <c r="AS35" s="11"/>
      <c r="AT35" s="11"/>
      <c r="AU35" s="9"/>
      <c r="AV35" s="10"/>
      <c r="AW35" s="10"/>
      <c r="AX35" s="2"/>
      <c r="AY35" s="11"/>
      <c r="AZ35" s="11"/>
      <c r="BA35" s="11"/>
      <c r="BB35" s="11"/>
      <c r="BC35" s="11"/>
      <c r="BD35" s="11"/>
      <c r="BE35" s="11"/>
      <c r="BF35" s="11"/>
      <c r="BG35" s="11"/>
      <c r="BH35" s="2"/>
      <c r="BI35" s="11"/>
      <c r="BJ35" s="11"/>
      <c r="BK35" s="41" t="str">
        <f t="shared" si="2"/>
        <v/>
      </c>
      <c r="BL35" s="14"/>
      <c r="BM35" s="15"/>
    </row>
    <row r="36" spans="1:65" ht="15.75" x14ac:dyDescent="0.25">
      <c r="A36" s="95" t="str">
        <f t="shared" si="3"/>
        <v/>
      </c>
      <c r="B36" s="8"/>
      <c r="C36" s="96"/>
      <c r="D36" s="96"/>
      <c r="E36" s="12"/>
      <c r="F36" s="12"/>
      <c r="G36" s="1" t="str">
        <f>IF(B36="","",IF(D36="",#REF!,DAY(D36))-IF(C36="",0,DAY(C36)-1))</f>
        <v/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">
        <f t="shared" si="1"/>
        <v>0</v>
      </c>
      <c r="U36" s="1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1"/>
      <c r="AM36" s="13"/>
      <c r="AN36" s="13"/>
      <c r="AO36" s="11"/>
      <c r="AP36" s="13"/>
      <c r="AQ36" s="13"/>
      <c r="AR36" s="11"/>
      <c r="AS36" s="11"/>
      <c r="AT36" s="11"/>
      <c r="AU36" s="9"/>
      <c r="AV36" s="10"/>
      <c r="AW36" s="10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2"/>
      <c r="BI36" s="11"/>
      <c r="BJ36" s="11"/>
      <c r="BK36" s="41" t="str">
        <f t="shared" si="2"/>
        <v/>
      </c>
      <c r="BL36" s="14"/>
      <c r="BM36" s="15"/>
    </row>
    <row r="37" spans="1:65" ht="15.75" x14ac:dyDescent="0.25">
      <c r="A37" s="95" t="str">
        <f t="shared" si="3"/>
        <v/>
      </c>
      <c r="B37" s="8"/>
      <c r="C37" s="96"/>
      <c r="D37" s="96"/>
      <c r="E37" s="12"/>
      <c r="F37" s="12"/>
      <c r="G37" s="1" t="str">
        <f>IF(B37="","",IF(D37="",#REF!,DAY(D37))-IF(C37="",0,DAY(C37)-1))</f>
        <v/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">
        <f t="shared" si="1"/>
        <v>0</v>
      </c>
      <c r="U37" s="1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1"/>
      <c r="AM37" s="13"/>
      <c r="AN37" s="13"/>
      <c r="AO37" s="11"/>
      <c r="AP37" s="13"/>
      <c r="AQ37" s="13"/>
      <c r="AR37" s="11"/>
      <c r="AS37" s="11"/>
      <c r="AT37" s="11"/>
      <c r="AU37" s="9"/>
      <c r="AV37" s="10"/>
      <c r="AW37" s="10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2"/>
      <c r="BI37" s="11"/>
      <c r="BJ37" s="11"/>
      <c r="BK37" s="41" t="str">
        <f t="shared" si="2"/>
        <v/>
      </c>
      <c r="BL37" s="14"/>
      <c r="BM37" s="15"/>
    </row>
    <row r="38" spans="1:65" ht="15.75" x14ac:dyDescent="0.25">
      <c r="A38" s="95" t="str">
        <f t="shared" si="3"/>
        <v/>
      </c>
      <c r="B38" s="8"/>
      <c r="C38" s="96"/>
      <c r="D38" s="96"/>
      <c r="E38" s="12"/>
      <c r="F38" s="12"/>
      <c r="G38" s="1" t="str">
        <f>IF(B38="","",IF(D38="",#REF!,DAY(D38))-IF(C38="",0,DAY(C38)-1))</f>
        <v/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">
        <f t="shared" si="1"/>
        <v>0</v>
      </c>
      <c r="U38" s="1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1"/>
      <c r="AM38" s="13"/>
      <c r="AN38" s="13"/>
      <c r="AO38" s="11"/>
      <c r="AP38" s="13"/>
      <c r="AQ38" s="13"/>
      <c r="AR38" s="11"/>
      <c r="AS38" s="11"/>
      <c r="AT38" s="11"/>
      <c r="AU38" s="9"/>
      <c r="AV38" s="10"/>
      <c r="AW38" s="10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"/>
      <c r="BI38" s="11"/>
      <c r="BJ38" s="11"/>
      <c r="BK38" s="41" t="str">
        <f t="shared" si="2"/>
        <v/>
      </c>
      <c r="BL38" s="14"/>
      <c r="BM38" s="15"/>
    </row>
    <row r="39" spans="1:65" ht="15.75" x14ac:dyDescent="0.25">
      <c r="A39" s="95" t="str">
        <f t="shared" si="3"/>
        <v/>
      </c>
      <c r="B39" s="8"/>
      <c r="C39" s="96"/>
      <c r="D39" s="96"/>
      <c r="E39" s="12"/>
      <c r="F39" s="12"/>
      <c r="G39" s="1" t="str">
        <f>IF(B39="","",IF(D39="",#REF!,DAY(D39))-IF(C39="",0,DAY(C39)-1))</f>
        <v/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">
        <f t="shared" si="1"/>
        <v>0</v>
      </c>
      <c r="U39" s="1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1"/>
      <c r="AM39" s="13"/>
      <c r="AN39" s="13"/>
      <c r="AO39" s="11"/>
      <c r="AP39" s="13"/>
      <c r="AQ39" s="13"/>
      <c r="AR39" s="11"/>
      <c r="AS39" s="11"/>
      <c r="AT39" s="11"/>
      <c r="AU39" s="9"/>
      <c r="AV39" s="10"/>
      <c r="AW39" s="10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"/>
      <c r="BI39" s="11"/>
      <c r="BJ39" s="11"/>
      <c r="BK39" s="41" t="str">
        <f t="shared" si="2"/>
        <v/>
      </c>
      <c r="BL39" s="14"/>
      <c r="BM39" s="15"/>
    </row>
    <row r="40" spans="1:65" ht="15.75" x14ac:dyDescent="0.25">
      <c r="A40" s="95" t="str">
        <f t="shared" si="3"/>
        <v/>
      </c>
      <c r="B40" s="8"/>
      <c r="C40" s="96"/>
      <c r="D40" s="96"/>
      <c r="E40" s="12"/>
      <c r="F40" s="12"/>
      <c r="G40" s="1" t="str">
        <f>IF(B40="","",IF(D40="",#REF!,DAY(D40))-IF(C40="",0,DAY(C40)-1))</f>
        <v/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">
        <f t="shared" si="1"/>
        <v>0</v>
      </c>
      <c r="U40" s="1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1"/>
      <c r="AM40" s="13"/>
      <c r="AN40" s="13"/>
      <c r="AO40" s="11"/>
      <c r="AP40" s="13"/>
      <c r="AQ40" s="13"/>
      <c r="AR40" s="11"/>
      <c r="AS40" s="11"/>
      <c r="AT40" s="11"/>
      <c r="AU40" s="9"/>
      <c r="AV40" s="10"/>
      <c r="AW40" s="10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"/>
      <c r="BI40" s="11"/>
      <c r="BJ40" s="11"/>
      <c r="BK40" s="41" t="str">
        <f t="shared" si="2"/>
        <v/>
      </c>
      <c r="BL40" s="14"/>
      <c r="BM40" s="15"/>
    </row>
    <row r="41" spans="1:65" ht="15.75" x14ac:dyDescent="0.25">
      <c r="A41" s="95" t="str">
        <f t="shared" si="3"/>
        <v/>
      </c>
      <c r="B41" s="8"/>
      <c r="C41" s="96"/>
      <c r="D41" s="96"/>
      <c r="E41" s="12"/>
      <c r="F41" s="12"/>
      <c r="G41" s="1" t="str">
        <f>IF(B41="","",IF(D41="",#REF!,DAY(D41))-IF(C41="",0,DAY(C41)-1))</f>
        <v/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">
        <f t="shared" si="1"/>
        <v>0</v>
      </c>
      <c r="U41" s="1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1"/>
      <c r="AM41" s="13"/>
      <c r="AN41" s="13"/>
      <c r="AO41" s="11"/>
      <c r="AP41" s="13"/>
      <c r="AQ41" s="13"/>
      <c r="AR41" s="11"/>
      <c r="AS41" s="11"/>
      <c r="AT41" s="11"/>
      <c r="AU41" s="9"/>
      <c r="AV41" s="10"/>
      <c r="AW41" s="10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2"/>
      <c r="BI41" s="11"/>
      <c r="BJ41" s="11"/>
      <c r="BK41" s="41" t="str">
        <f t="shared" si="2"/>
        <v/>
      </c>
      <c r="BL41" s="32"/>
      <c r="BM41" s="15"/>
    </row>
    <row r="42" spans="1:65" ht="15.75" x14ac:dyDescent="0.25">
      <c r="A42" s="95" t="str">
        <f t="shared" si="3"/>
        <v/>
      </c>
      <c r="B42" s="8"/>
      <c r="C42" s="96"/>
      <c r="D42" s="96"/>
      <c r="E42" s="12"/>
      <c r="F42" s="12"/>
      <c r="G42" s="1" t="str">
        <f>IF(B42="","",IF(D42="",#REF!,DAY(D42))-IF(C42="",0,DAY(C42)-1))</f>
        <v/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">
        <f t="shared" si="1"/>
        <v>0</v>
      </c>
      <c r="U42" s="1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1"/>
      <c r="AM42" s="13"/>
      <c r="AN42" s="13"/>
      <c r="AO42" s="11"/>
      <c r="AP42" s="13"/>
      <c r="AQ42" s="13"/>
      <c r="AR42" s="11"/>
      <c r="AS42" s="11"/>
      <c r="AT42" s="11"/>
      <c r="AU42" s="9"/>
      <c r="AV42" s="10"/>
      <c r="AW42" s="10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2"/>
      <c r="BI42" s="11"/>
      <c r="BJ42" s="11"/>
      <c r="BK42" s="41" t="str">
        <f t="shared" si="2"/>
        <v/>
      </c>
      <c r="BL42" s="14"/>
      <c r="BM42" s="15"/>
    </row>
    <row r="43" spans="1:65" ht="15.75" x14ac:dyDescent="0.25">
      <c r="A43" s="95" t="str">
        <f t="shared" si="3"/>
        <v/>
      </c>
      <c r="B43" s="8"/>
      <c r="C43" s="96"/>
      <c r="D43" s="96"/>
      <c r="E43" s="96"/>
      <c r="F43" s="96"/>
      <c r="G43" s="1" t="str">
        <f>IF(B43="","",IF(D43="",#REF!,DAY(D43))-IF(C43="",0,DAY(C43)-1))</f>
        <v/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">
        <f t="shared" si="1"/>
        <v>0</v>
      </c>
      <c r="U43" s="1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1"/>
      <c r="AM43" s="13"/>
      <c r="AN43" s="13"/>
      <c r="AO43" s="11"/>
      <c r="AP43" s="13"/>
      <c r="AQ43" s="13"/>
      <c r="AR43" s="11"/>
      <c r="AS43" s="11"/>
      <c r="AT43" s="11"/>
      <c r="AU43" s="9"/>
      <c r="AV43" s="10"/>
      <c r="AW43" s="10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2"/>
      <c r="BI43" s="11"/>
      <c r="BJ43" s="11"/>
      <c r="BK43" s="41" t="str">
        <f t="shared" si="2"/>
        <v/>
      </c>
      <c r="BL43" s="14"/>
      <c r="BM43" s="15"/>
    </row>
    <row r="44" spans="1:65" ht="15.75" x14ac:dyDescent="0.25">
      <c r="A44" s="95" t="str">
        <f t="shared" si="3"/>
        <v/>
      </c>
      <c r="B44" s="8"/>
      <c r="C44" s="96"/>
      <c r="D44" s="96"/>
      <c r="E44" s="96"/>
      <c r="F44" s="96"/>
      <c r="G44" s="1" t="str">
        <f>IF(B44="","",IF(D44="",#REF!,DAY(D44))-IF(C44="",0,DAY(C44)-1))</f>
        <v/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1">
        <f t="shared" si="1"/>
        <v>0</v>
      </c>
      <c r="U44" s="1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1"/>
      <c r="AM44" s="13"/>
      <c r="AN44" s="13"/>
      <c r="AO44" s="11"/>
      <c r="AP44" s="13"/>
      <c r="AQ44" s="13"/>
      <c r="AR44" s="11"/>
      <c r="AS44" s="11"/>
      <c r="AT44" s="11"/>
      <c r="AU44" s="9"/>
      <c r="AV44" s="10"/>
      <c r="AW44" s="10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2"/>
      <c r="BI44" s="11"/>
      <c r="BJ44" s="11"/>
      <c r="BK44" s="41" t="str">
        <f t="shared" si="2"/>
        <v/>
      </c>
      <c r="BL44" s="14"/>
      <c r="BM44" s="15"/>
    </row>
    <row r="45" spans="1:65" ht="15.75" x14ac:dyDescent="0.25">
      <c r="A45" s="95" t="str">
        <f t="shared" si="3"/>
        <v/>
      </c>
      <c r="B45" s="8"/>
      <c r="C45" s="96"/>
      <c r="D45" s="96"/>
      <c r="E45" s="12"/>
      <c r="F45" s="12"/>
      <c r="G45" s="1" t="str">
        <f>IF(B45="","",IF(D45="",#REF!,DAY(D45))-IF(C45="",0,DAY(C45)-1))</f>
        <v/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">
        <f t="shared" si="1"/>
        <v>0</v>
      </c>
      <c r="U45" s="1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1"/>
      <c r="AM45" s="13"/>
      <c r="AN45" s="13"/>
      <c r="AO45" s="11"/>
      <c r="AP45" s="13"/>
      <c r="AQ45" s="13"/>
      <c r="AR45" s="11"/>
      <c r="AS45" s="11"/>
      <c r="AT45" s="11"/>
      <c r="AU45" s="9"/>
      <c r="AV45" s="10"/>
      <c r="AW45" s="10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2"/>
      <c r="BI45" s="11"/>
      <c r="BJ45" s="11"/>
      <c r="BK45" s="41" t="str">
        <f t="shared" si="2"/>
        <v/>
      </c>
      <c r="BL45" s="14"/>
      <c r="BM45" s="15"/>
    </row>
    <row r="46" spans="1:65" ht="15.75" x14ac:dyDescent="0.25">
      <c r="A46" s="95" t="str">
        <f t="shared" si="3"/>
        <v/>
      </c>
      <c r="B46" s="8"/>
      <c r="C46" s="96"/>
      <c r="D46" s="96"/>
      <c r="E46" s="12"/>
      <c r="F46" s="12"/>
      <c r="G46" s="1" t="str">
        <f>IF(B46="","",IF(D46="",#REF!,DAY(D46))-IF(C46="",0,DAY(C46)-1))</f>
        <v/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">
        <f t="shared" si="1"/>
        <v>0</v>
      </c>
      <c r="U46" s="1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1"/>
      <c r="AM46" s="13"/>
      <c r="AN46" s="13"/>
      <c r="AO46" s="11"/>
      <c r="AP46" s="13"/>
      <c r="AQ46" s="13"/>
      <c r="AR46" s="11"/>
      <c r="AS46" s="11"/>
      <c r="AT46" s="11"/>
      <c r="AU46" s="9"/>
      <c r="AV46" s="10"/>
      <c r="AW46" s="10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2"/>
      <c r="BI46" s="11"/>
      <c r="BJ46" s="11"/>
      <c r="BK46" s="41" t="str">
        <f t="shared" si="2"/>
        <v/>
      </c>
      <c r="BL46" s="14"/>
      <c r="BM46" s="15"/>
    </row>
    <row r="47" spans="1:65" ht="15.75" x14ac:dyDescent="0.25">
      <c r="A47" s="95" t="str">
        <f t="shared" si="3"/>
        <v/>
      </c>
      <c r="B47" s="8"/>
      <c r="C47" s="96"/>
      <c r="D47" s="96"/>
      <c r="E47" s="12"/>
      <c r="F47" s="12"/>
      <c r="G47" s="1" t="str">
        <f>IF(B47="","",IF(D47="",#REF!,DAY(D47))-IF(C47="",0,DAY(C47)-1))</f>
        <v/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">
        <f t="shared" si="1"/>
        <v>0</v>
      </c>
      <c r="U47" s="1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1"/>
      <c r="AM47" s="13"/>
      <c r="AN47" s="13"/>
      <c r="AO47" s="11"/>
      <c r="AP47" s="13"/>
      <c r="AQ47" s="13"/>
      <c r="AR47" s="11"/>
      <c r="AS47" s="11"/>
      <c r="AT47" s="11"/>
      <c r="AU47" s="9"/>
      <c r="AV47" s="10"/>
      <c r="AW47" s="10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2"/>
      <c r="BI47" s="11"/>
      <c r="BJ47" s="11"/>
      <c r="BK47" s="41" t="str">
        <f t="shared" si="2"/>
        <v/>
      </c>
      <c r="BL47" s="14"/>
      <c r="BM47" s="15"/>
    </row>
    <row r="48" spans="1:65" ht="15.75" x14ac:dyDescent="0.25">
      <c r="A48" s="95" t="str">
        <f t="shared" si="3"/>
        <v/>
      </c>
      <c r="B48" s="8"/>
      <c r="C48" s="96"/>
      <c r="D48" s="96"/>
      <c r="E48" s="96"/>
      <c r="F48" s="96"/>
      <c r="G48" s="1" t="str">
        <f>IF(B48="","",IF(D48="",#REF!,DAY(D48))-IF(C48="",0,DAY(C48)-1))</f>
        <v/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1">
        <f t="shared" si="1"/>
        <v>0</v>
      </c>
      <c r="U48" s="103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1"/>
      <c r="AM48" s="13"/>
      <c r="AN48" s="13"/>
      <c r="AO48" s="11"/>
      <c r="AP48" s="13"/>
      <c r="AQ48" s="13"/>
      <c r="AR48" s="11"/>
      <c r="AS48" s="11"/>
      <c r="AT48" s="11"/>
      <c r="AU48" s="9"/>
      <c r="AV48" s="10"/>
      <c r="AW48" s="10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2"/>
      <c r="BI48" s="11"/>
      <c r="BJ48" s="11"/>
      <c r="BK48" s="41" t="str">
        <f t="shared" si="2"/>
        <v/>
      </c>
      <c r="BL48" s="14"/>
      <c r="BM48" s="15"/>
    </row>
    <row r="49" spans="1:65" ht="15.75" thickBot="1" x14ac:dyDescent="0.3">
      <c r="A49" s="104">
        <f>COUNT(A14:A48)</f>
        <v>0</v>
      </c>
      <c r="B49" s="104" t="s">
        <v>123</v>
      </c>
      <c r="C49" s="123">
        <f>COUNT(C14:C48)</f>
        <v>0</v>
      </c>
      <c r="D49" s="123">
        <f>COUNT(D14:D48)</f>
        <v>0</v>
      </c>
      <c r="E49" s="124">
        <f t="array" ref="E49">SUMPRODUCT(IFERROR(1+DATEVALUE(MID(E14:E48,FIND("-",E14:E48)+1,10)&amp;"."&amp;2018)-DATEVALUE(LEFT(E14:E48,FIND("-",E14:E48)-1)&amp;"."&amp;IF(DATEVALUE(MID(E14:E48,FIND("-",E14:E48)+1,10)&amp;".1900")&gt;=DATEVALUE(LEFT(E14:E48,FIND("-",E14:E48)-1)&amp;".1900"),2018,2018-1)),0))</f>
        <v>0</v>
      </c>
      <c r="F49" s="124">
        <f t="array" ref="F49">SUMPRODUCT(IFERROR(1+DATEVALUE(MID(F14:F48,FIND("-",F14:F48)+1,10)&amp;"."&amp;2018)-DATEVALUE(LEFT(F14:F48,FIND("-",F14:F48)-1)&amp;"."&amp;IF(DATEVALUE(MID(F14:F48,FIND("-",F14:F48)+1,10)&amp;".1900")&gt;=DATEVALUE(LEFT(F14:F48,FIND("-",F14:F48)-1)&amp;".1900"),2018,2018-1)),0))</f>
        <v>0</v>
      </c>
      <c r="G49" s="125">
        <f>SUM(G14:G48)</f>
        <v>0</v>
      </c>
      <c r="H49" s="125" t="s">
        <v>124</v>
      </c>
      <c r="I49" s="125" t="s">
        <v>124</v>
      </c>
      <c r="J49" s="125" t="s">
        <v>124</v>
      </c>
      <c r="K49" s="125" t="s">
        <v>124</v>
      </c>
      <c r="L49" s="125" t="s">
        <v>124</v>
      </c>
      <c r="M49" s="125" t="s">
        <v>124</v>
      </c>
      <c r="N49" s="125" t="s">
        <v>124</v>
      </c>
      <c r="O49" s="125" t="s">
        <v>124</v>
      </c>
      <c r="P49" s="125" t="s">
        <v>124</v>
      </c>
      <c r="Q49" s="125" t="s">
        <v>124</v>
      </c>
      <c r="R49" s="125" t="s">
        <v>124</v>
      </c>
      <c r="S49" s="125" t="s">
        <v>124</v>
      </c>
      <c r="T49" s="125">
        <f>SUM(T14:T48)</f>
        <v>0</v>
      </c>
      <c r="U49" s="125">
        <f t="shared" ref="U49:AK49" si="4">SUM(U14:U48)</f>
        <v>0</v>
      </c>
      <c r="V49" s="126">
        <f t="shared" si="4"/>
        <v>0</v>
      </c>
      <c r="W49" s="126">
        <f t="shared" si="4"/>
        <v>0</v>
      </c>
      <c r="X49" s="126">
        <f t="shared" si="4"/>
        <v>0</v>
      </c>
      <c r="Y49" s="126">
        <f t="shared" si="4"/>
        <v>0</v>
      </c>
      <c r="Z49" s="126">
        <f t="shared" si="4"/>
        <v>0</v>
      </c>
      <c r="AA49" s="126">
        <f t="shared" si="4"/>
        <v>0</v>
      </c>
      <c r="AB49" s="126">
        <f t="shared" si="4"/>
        <v>0</v>
      </c>
      <c r="AC49" s="126">
        <f t="shared" si="4"/>
        <v>0</v>
      </c>
      <c r="AD49" s="126">
        <f t="shared" si="4"/>
        <v>0</v>
      </c>
      <c r="AE49" s="126">
        <f t="shared" si="4"/>
        <v>0</v>
      </c>
      <c r="AF49" s="126">
        <f t="shared" si="4"/>
        <v>0</v>
      </c>
      <c r="AG49" s="126">
        <f t="shared" si="4"/>
        <v>0</v>
      </c>
      <c r="AH49" s="126">
        <f t="shared" si="4"/>
        <v>0</v>
      </c>
      <c r="AI49" s="126">
        <f t="shared" si="4"/>
        <v>0</v>
      </c>
      <c r="AJ49" s="126">
        <f t="shared" si="4"/>
        <v>0</v>
      </c>
      <c r="AK49" s="126">
        <f t="shared" si="4"/>
        <v>0</v>
      </c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7" t="s">
        <v>133</v>
      </c>
      <c r="BL49" s="105"/>
      <c r="BM49" s="106"/>
    </row>
    <row r="50" spans="1:65" ht="15.75" x14ac:dyDescent="0.25">
      <c r="A50" s="95" t="str">
        <f>IF(B50&lt;&gt;"",A49+1,"")</f>
        <v/>
      </c>
      <c r="B50" s="99"/>
      <c r="C50" s="107"/>
      <c r="D50" s="107"/>
      <c r="E50" s="97"/>
      <c r="F50" s="97"/>
      <c r="G50" s="1" t="str">
        <f>IF(B50="","",IF(D50="",#REF!,DAY(D50))-IF(C50="",0,DAY(C50)-1))</f>
        <v/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1">
        <f t="shared" ref="T50:U88" si="5">SUM(H50,J50,L50,N50,P50,R50)</f>
        <v>0</v>
      </c>
      <c r="U50" s="1">
        <f t="shared" si="5"/>
        <v>0</v>
      </c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11"/>
      <c r="AM50" s="11"/>
      <c r="AN50" s="11"/>
      <c r="AO50" s="11"/>
      <c r="AP50" s="11"/>
      <c r="AQ50" s="11"/>
      <c r="AR50" s="11"/>
      <c r="AS50" s="11"/>
      <c r="AT50" s="11"/>
      <c r="AU50" s="16"/>
      <c r="AV50" s="10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41" t="str">
        <f t="shared" ref="BK50:BK88" si="6">IFERROR(IF(B50="","",LEFTB(B50,SEARCH("|",SUBSTITUTE(B50," ","|",3))-1)),B50)</f>
        <v/>
      </c>
      <c r="BL50" s="32"/>
      <c r="BM50" s="108"/>
    </row>
    <row r="51" spans="1:65" ht="15.75" x14ac:dyDescent="0.25">
      <c r="A51" s="95" t="str">
        <f t="shared" ref="A51:A79" si="7">IF(B51&lt;&gt;"",A50+1,"")</f>
        <v/>
      </c>
      <c r="B51" s="8"/>
      <c r="C51" s="107"/>
      <c r="D51" s="107"/>
      <c r="E51" s="12"/>
      <c r="F51" s="12"/>
      <c r="G51" s="1" t="str">
        <f>IF(B51="","",IF(D51="",#REF!,DAY(D51))-IF(C51="",0,DAY(C51)-1))</f>
        <v/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">
        <f t="shared" si="5"/>
        <v>0</v>
      </c>
      <c r="U51" s="1">
        <f t="shared" si="5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1"/>
      <c r="AM51" s="2"/>
      <c r="AN51" s="2"/>
      <c r="AO51" s="11"/>
      <c r="AP51" s="2"/>
      <c r="AQ51" s="2"/>
      <c r="AR51" s="2"/>
      <c r="AS51" s="11"/>
      <c r="AT51" s="11"/>
      <c r="AU51" s="16"/>
      <c r="AV51" s="17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11"/>
      <c r="BJ51" s="11"/>
      <c r="BK51" s="41" t="str">
        <f t="shared" si="6"/>
        <v/>
      </c>
      <c r="BL51" s="14"/>
      <c r="BM51" s="15"/>
    </row>
    <row r="52" spans="1:65" ht="15.75" x14ac:dyDescent="0.25">
      <c r="A52" s="95" t="str">
        <f t="shared" si="7"/>
        <v/>
      </c>
      <c r="B52" s="8"/>
      <c r="C52" s="107"/>
      <c r="D52" s="107"/>
      <c r="E52" s="12"/>
      <c r="F52" s="12"/>
      <c r="G52" s="1" t="str">
        <f>IF(B52="","",IF(D52="",#REF!,DAY(D52))-IF(C52="",0,DAY(C52)-1))</f>
        <v/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">
        <f t="shared" si="5"/>
        <v>0</v>
      </c>
      <c r="U52" s="1">
        <f t="shared" si="5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1"/>
      <c r="AM52" s="2"/>
      <c r="AN52" s="2"/>
      <c r="AO52" s="11"/>
      <c r="AP52" s="2"/>
      <c r="AQ52" s="2"/>
      <c r="AR52" s="2"/>
      <c r="AS52" s="11"/>
      <c r="AT52" s="11"/>
      <c r="AU52" s="16"/>
      <c r="AV52" s="17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11"/>
      <c r="BJ52" s="11"/>
      <c r="BK52" s="41" t="str">
        <f t="shared" si="6"/>
        <v/>
      </c>
      <c r="BL52" s="14"/>
      <c r="BM52" s="15"/>
    </row>
    <row r="53" spans="1:65" ht="15.75" x14ac:dyDescent="0.25">
      <c r="A53" s="95" t="str">
        <f t="shared" si="7"/>
        <v/>
      </c>
      <c r="B53" s="8"/>
      <c r="C53" s="107"/>
      <c r="D53" s="107"/>
      <c r="E53" s="12"/>
      <c r="F53" s="12"/>
      <c r="G53" s="1" t="str">
        <f>IF(B53="","",IF(D53="",#REF!,DAY(D53))-IF(C53="",0,DAY(C53)-1))</f>
        <v/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">
        <f t="shared" si="5"/>
        <v>0</v>
      </c>
      <c r="U53" s="1">
        <f t="shared" si="5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1"/>
      <c r="AM53" s="2"/>
      <c r="AN53" s="2"/>
      <c r="AO53" s="11"/>
      <c r="AP53" s="2"/>
      <c r="AQ53" s="2"/>
      <c r="AR53" s="2"/>
      <c r="AS53" s="11"/>
      <c r="AT53" s="11"/>
      <c r="AU53" s="16"/>
      <c r="AV53" s="17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11"/>
      <c r="BJ53" s="11"/>
      <c r="BK53" s="41" t="str">
        <f t="shared" si="6"/>
        <v/>
      </c>
      <c r="BL53" s="14"/>
      <c r="BM53" s="15"/>
    </row>
    <row r="54" spans="1:65" ht="15.75" x14ac:dyDescent="0.25">
      <c r="A54" s="95" t="str">
        <f t="shared" si="7"/>
        <v/>
      </c>
      <c r="B54" s="8"/>
      <c r="C54" s="107"/>
      <c r="D54" s="107"/>
      <c r="E54" s="12"/>
      <c r="F54" s="12"/>
      <c r="G54" s="1" t="str">
        <f>IF(B54="","",IF(D54="",#REF!,DAY(D54))-IF(C54="",0,DAY(C54)-1))</f>
        <v/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">
        <f t="shared" si="5"/>
        <v>0</v>
      </c>
      <c r="U54" s="1">
        <f t="shared" si="5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1"/>
      <c r="AM54" s="2"/>
      <c r="AN54" s="2"/>
      <c r="AO54" s="11"/>
      <c r="AP54" s="2"/>
      <c r="AQ54" s="2"/>
      <c r="AR54" s="2"/>
      <c r="AS54" s="11"/>
      <c r="AT54" s="11"/>
      <c r="AU54" s="16"/>
      <c r="AV54" s="17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11"/>
      <c r="BJ54" s="11"/>
      <c r="BK54" s="41" t="str">
        <f t="shared" si="6"/>
        <v/>
      </c>
      <c r="BL54" s="14"/>
      <c r="BM54" s="15"/>
    </row>
    <row r="55" spans="1:65" ht="15.75" x14ac:dyDescent="0.25">
      <c r="A55" s="95" t="str">
        <f t="shared" si="7"/>
        <v/>
      </c>
      <c r="B55" s="8"/>
      <c r="C55" s="107"/>
      <c r="D55" s="107"/>
      <c r="E55" s="12"/>
      <c r="F55" s="12"/>
      <c r="G55" s="1" t="str">
        <f>IF(B55="","",IF(D55="",#REF!,DAY(D55))-IF(C55="",0,DAY(C55)-1))</f>
        <v/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">
        <f t="shared" si="5"/>
        <v>0</v>
      </c>
      <c r="U55" s="1">
        <f t="shared" si="5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1"/>
      <c r="AM55" s="2"/>
      <c r="AN55" s="2"/>
      <c r="AO55" s="11"/>
      <c r="AP55" s="2"/>
      <c r="AQ55" s="2"/>
      <c r="AR55" s="2"/>
      <c r="AS55" s="11"/>
      <c r="AT55" s="11"/>
      <c r="AU55" s="16"/>
      <c r="AV55" s="17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11"/>
      <c r="BJ55" s="11"/>
      <c r="BK55" s="41" t="str">
        <f t="shared" si="6"/>
        <v/>
      </c>
      <c r="BL55" s="14"/>
      <c r="BM55" s="15"/>
    </row>
    <row r="56" spans="1:65" ht="15.75" x14ac:dyDescent="0.25">
      <c r="A56" s="95" t="str">
        <f t="shared" si="7"/>
        <v/>
      </c>
      <c r="B56" s="8"/>
      <c r="C56" s="107"/>
      <c r="D56" s="107"/>
      <c r="E56" s="12"/>
      <c r="F56" s="12"/>
      <c r="G56" s="1" t="str">
        <f>IF(B56="","",IF(D56="",#REF!,DAY(D56))-IF(C56="",0,DAY(C56)-1))</f>
        <v/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">
        <f t="shared" si="5"/>
        <v>0</v>
      </c>
      <c r="U56" s="1">
        <f t="shared" si="5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1"/>
      <c r="AM56" s="2"/>
      <c r="AN56" s="2"/>
      <c r="AO56" s="11"/>
      <c r="AP56" s="2"/>
      <c r="AQ56" s="2"/>
      <c r="AR56" s="2"/>
      <c r="AS56" s="11"/>
      <c r="AT56" s="11"/>
      <c r="AU56" s="16"/>
      <c r="AV56" s="17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11"/>
      <c r="BJ56" s="11"/>
      <c r="BK56" s="41" t="str">
        <f t="shared" si="6"/>
        <v/>
      </c>
      <c r="BL56" s="14"/>
      <c r="BM56" s="15"/>
    </row>
    <row r="57" spans="1:65" ht="15.75" x14ac:dyDescent="0.25">
      <c r="A57" s="95" t="str">
        <f t="shared" si="7"/>
        <v/>
      </c>
      <c r="B57" s="8"/>
      <c r="C57" s="107"/>
      <c r="D57" s="107"/>
      <c r="E57" s="12"/>
      <c r="F57" s="12"/>
      <c r="G57" s="1" t="str">
        <f>IF(B57="","",IF(D57="",#REF!,DAY(D57))-IF(C57="",0,DAY(C57)-1))</f>
        <v/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">
        <f t="shared" si="5"/>
        <v>0</v>
      </c>
      <c r="U57" s="1">
        <f t="shared" si="5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1"/>
      <c r="AM57" s="2"/>
      <c r="AN57" s="2"/>
      <c r="AO57" s="11"/>
      <c r="AP57" s="2"/>
      <c r="AQ57" s="2"/>
      <c r="AR57" s="2"/>
      <c r="AS57" s="11"/>
      <c r="AT57" s="11"/>
      <c r="AU57" s="16"/>
      <c r="AV57" s="17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11"/>
      <c r="BJ57" s="11"/>
      <c r="BK57" s="41" t="str">
        <f t="shared" si="6"/>
        <v/>
      </c>
      <c r="BL57" s="14"/>
      <c r="BM57" s="15"/>
    </row>
    <row r="58" spans="1:65" ht="15.75" x14ac:dyDescent="0.25">
      <c r="A58" s="95" t="str">
        <f t="shared" si="7"/>
        <v/>
      </c>
      <c r="B58" s="8"/>
      <c r="C58" s="107"/>
      <c r="D58" s="107"/>
      <c r="E58" s="12"/>
      <c r="F58" s="12"/>
      <c r="G58" s="1" t="str">
        <f>IF(B58="","",IF(D58="",#REF!,DAY(D58))-IF(C58="",0,DAY(C58)-1))</f>
        <v/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">
        <f t="shared" si="5"/>
        <v>0</v>
      </c>
      <c r="U58" s="1">
        <f t="shared" si="5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1"/>
      <c r="AM58" s="2"/>
      <c r="AN58" s="2"/>
      <c r="AO58" s="11"/>
      <c r="AP58" s="2"/>
      <c r="AQ58" s="2"/>
      <c r="AR58" s="2"/>
      <c r="AS58" s="11"/>
      <c r="AT58" s="11"/>
      <c r="AU58" s="16"/>
      <c r="AV58" s="17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11"/>
      <c r="BJ58" s="11"/>
      <c r="BK58" s="41" t="str">
        <f t="shared" si="6"/>
        <v/>
      </c>
      <c r="BL58" s="14"/>
      <c r="BM58" s="15"/>
    </row>
    <row r="59" spans="1:65" ht="15.75" x14ac:dyDescent="0.25">
      <c r="A59" s="95" t="str">
        <f t="shared" si="7"/>
        <v/>
      </c>
      <c r="B59" s="8"/>
      <c r="C59" s="96"/>
      <c r="D59" s="96"/>
      <c r="E59" s="12"/>
      <c r="F59" s="12"/>
      <c r="G59" s="1" t="str">
        <f>IF(B59="","",IF(D59="",#REF!,DAY(D59))-IF(C59="",0,DAY(C59)-1))</f>
        <v/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">
        <f t="shared" si="5"/>
        <v>0</v>
      </c>
      <c r="U59" s="1">
        <f t="shared" si="5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1"/>
      <c r="AM59" s="2"/>
      <c r="AN59" s="2"/>
      <c r="AO59" s="11"/>
      <c r="AP59" s="2"/>
      <c r="AQ59" s="2"/>
      <c r="AR59" s="2"/>
      <c r="AS59" s="11"/>
      <c r="AT59" s="11"/>
      <c r="AU59" s="16"/>
      <c r="AV59" s="17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11"/>
      <c r="BJ59" s="11"/>
      <c r="BK59" s="41" t="str">
        <f t="shared" si="6"/>
        <v/>
      </c>
      <c r="BL59" s="14"/>
      <c r="BM59" s="15"/>
    </row>
    <row r="60" spans="1:65" ht="15.75" x14ac:dyDescent="0.25">
      <c r="A60" s="95" t="str">
        <f t="shared" si="7"/>
        <v/>
      </c>
      <c r="B60" s="99"/>
      <c r="C60" s="96"/>
      <c r="D60" s="96"/>
      <c r="E60" s="12"/>
      <c r="F60" s="12"/>
      <c r="G60" s="1" t="str">
        <f>IF(B60="","",IF(D60="",#REF!,DAY(D60))-IF(C60="",0,DAY(C60)-1))</f>
        <v/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">
        <f t="shared" si="5"/>
        <v>0</v>
      </c>
      <c r="U60" s="1">
        <f t="shared" si="5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1"/>
      <c r="AM60" s="2"/>
      <c r="AN60" s="2"/>
      <c r="AO60" s="11"/>
      <c r="AP60" s="2"/>
      <c r="AQ60" s="2"/>
      <c r="AR60" s="2"/>
      <c r="AS60" s="11"/>
      <c r="AT60" s="11"/>
      <c r="AU60" s="16"/>
      <c r="AV60" s="17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11"/>
      <c r="BJ60" s="11"/>
      <c r="BK60" s="41" t="str">
        <f t="shared" si="6"/>
        <v/>
      </c>
      <c r="BL60" s="14"/>
      <c r="BM60" s="15"/>
    </row>
    <row r="61" spans="1:65" ht="15.75" x14ac:dyDescent="0.25">
      <c r="A61" s="95" t="str">
        <f t="shared" si="7"/>
        <v/>
      </c>
      <c r="B61" s="8"/>
      <c r="C61" s="96"/>
      <c r="D61" s="96"/>
      <c r="E61" s="12"/>
      <c r="F61" s="12"/>
      <c r="G61" s="1" t="str">
        <f>IF(B61="","",IF(D61="",#REF!,DAY(D61))-IF(C61="",0,DAY(C61)-1))</f>
        <v/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">
        <f t="shared" si="5"/>
        <v>0</v>
      </c>
      <c r="U61" s="1">
        <f t="shared" si="5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1"/>
      <c r="AM61" s="2"/>
      <c r="AN61" s="2"/>
      <c r="AO61" s="11"/>
      <c r="AP61" s="2"/>
      <c r="AQ61" s="2"/>
      <c r="AR61" s="2"/>
      <c r="AS61" s="11"/>
      <c r="AT61" s="11"/>
      <c r="AU61" s="16"/>
      <c r="AV61" s="17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11"/>
      <c r="BJ61" s="11"/>
      <c r="BK61" s="41" t="str">
        <f t="shared" si="6"/>
        <v/>
      </c>
      <c r="BL61" s="14"/>
      <c r="BM61" s="15"/>
    </row>
    <row r="62" spans="1:65" ht="15.75" x14ac:dyDescent="0.25">
      <c r="A62" s="95" t="str">
        <f t="shared" si="7"/>
        <v/>
      </c>
      <c r="B62" s="8"/>
      <c r="C62" s="96"/>
      <c r="D62" s="96"/>
      <c r="E62" s="12"/>
      <c r="F62" s="12"/>
      <c r="G62" s="1" t="str">
        <f>IF(B62="","",IF(D62="",#REF!,DAY(D62))-IF(C62="",0,DAY(C62)-1))</f>
        <v/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">
        <f t="shared" si="5"/>
        <v>0</v>
      </c>
      <c r="U62" s="1">
        <f t="shared" si="5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1"/>
      <c r="AM62" s="2"/>
      <c r="AN62" s="2"/>
      <c r="AO62" s="11"/>
      <c r="AP62" s="2"/>
      <c r="AQ62" s="2"/>
      <c r="AR62" s="2"/>
      <c r="AS62" s="11"/>
      <c r="AT62" s="11"/>
      <c r="AU62" s="16"/>
      <c r="AV62" s="17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11"/>
      <c r="BJ62" s="11"/>
      <c r="BK62" s="41" t="str">
        <f t="shared" si="6"/>
        <v/>
      </c>
      <c r="BL62" s="14"/>
      <c r="BM62" s="15"/>
    </row>
    <row r="63" spans="1:65" ht="15.75" x14ac:dyDescent="0.25">
      <c r="A63" s="95" t="str">
        <f t="shared" si="7"/>
        <v/>
      </c>
      <c r="B63" s="8"/>
      <c r="C63" s="96"/>
      <c r="D63" s="96"/>
      <c r="E63" s="12"/>
      <c r="F63" s="12"/>
      <c r="G63" s="1" t="str">
        <f>IF(B63="","",IF(D63="",#REF!,DAY(D63))-IF(C63="",0,DAY(C63)-1))</f>
        <v/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">
        <f t="shared" si="5"/>
        <v>0</v>
      </c>
      <c r="U63" s="1">
        <f t="shared" si="5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1"/>
      <c r="AM63" s="2"/>
      <c r="AN63" s="2"/>
      <c r="AO63" s="11"/>
      <c r="AP63" s="2"/>
      <c r="AQ63" s="2"/>
      <c r="AR63" s="2"/>
      <c r="AS63" s="11"/>
      <c r="AT63" s="11"/>
      <c r="AU63" s="16"/>
      <c r="AV63" s="17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11"/>
      <c r="BJ63" s="11"/>
      <c r="BK63" s="41" t="str">
        <f t="shared" si="6"/>
        <v/>
      </c>
      <c r="BL63" s="14"/>
      <c r="BM63" s="15"/>
    </row>
    <row r="64" spans="1:65" ht="15.75" x14ac:dyDescent="0.25">
      <c r="A64" s="95" t="str">
        <f t="shared" si="7"/>
        <v/>
      </c>
      <c r="B64" s="8"/>
      <c r="C64" s="96"/>
      <c r="D64" s="96"/>
      <c r="E64" s="12"/>
      <c r="F64" s="12"/>
      <c r="G64" s="1" t="str">
        <f>IF(B64="","",IF(D64="",#REF!,DAY(D64))-IF(C64="",0,DAY(C64)-1))</f>
        <v/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">
        <f t="shared" si="5"/>
        <v>0</v>
      </c>
      <c r="U64" s="1">
        <f t="shared" si="5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1"/>
      <c r="AM64" s="2"/>
      <c r="AN64" s="2"/>
      <c r="AO64" s="11"/>
      <c r="AP64" s="2"/>
      <c r="AQ64" s="2"/>
      <c r="AR64" s="2"/>
      <c r="AS64" s="11"/>
      <c r="AT64" s="11"/>
      <c r="AU64" s="16"/>
      <c r="AV64" s="17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11"/>
      <c r="BJ64" s="11"/>
      <c r="BK64" s="41" t="str">
        <f t="shared" si="6"/>
        <v/>
      </c>
      <c r="BL64" s="14"/>
      <c r="BM64" s="15"/>
    </row>
    <row r="65" spans="1:65" ht="15.75" x14ac:dyDescent="0.25">
      <c r="A65" s="95" t="str">
        <f t="shared" si="7"/>
        <v/>
      </c>
      <c r="B65" s="8"/>
      <c r="C65" s="96"/>
      <c r="D65" s="96"/>
      <c r="E65" s="12"/>
      <c r="F65" s="12"/>
      <c r="G65" s="1" t="str">
        <f>IF(B65="","",IF(D65="",#REF!,DAY(D65))-IF(C65="",0,DAY(C65)-1))</f>
        <v/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">
        <f t="shared" si="5"/>
        <v>0</v>
      </c>
      <c r="U65" s="1">
        <f t="shared" si="5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1"/>
      <c r="AM65" s="2"/>
      <c r="AN65" s="2"/>
      <c r="AO65" s="11"/>
      <c r="AP65" s="2"/>
      <c r="AQ65" s="2"/>
      <c r="AR65" s="2"/>
      <c r="AS65" s="11"/>
      <c r="AT65" s="11"/>
      <c r="AU65" s="16"/>
      <c r="AV65" s="17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11"/>
      <c r="BJ65" s="11"/>
      <c r="BK65" s="41" t="str">
        <f t="shared" si="6"/>
        <v/>
      </c>
      <c r="BL65" s="14"/>
      <c r="BM65" s="15"/>
    </row>
    <row r="66" spans="1:65" ht="15.75" x14ac:dyDescent="0.25">
      <c r="A66" s="95" t="str">
        <f t="shared" si="7"/>
        <v/>
      </c>
      <c r="B66" s="8"/>
      <c r="C66" s="96"/>
      <c r="D66" s="96"/>
      <c r="E66" s="12"/>
      <c r="F66" s="12"/>
      <c r="G66" s="1" t="str">
        <f>IF(B66="","",IF(D66="",#REF!,DAY(D66))-IF(C66="",0,DAY(C66)-1))</f>
        <v/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">
        <f t="shared" si="5"/>
        <v>0</v>
      </c>
      <c r="U66" s="1">
        <f t="shared" si="5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1"/>
      <c r="AM66" s="2"/>
      <c r="AN66" s="2"/>
      <c r="AO66" s="11"/>
      <c r="AP66" s="2"/>
      <c r="AQ66" s="2"/>
      <c r="AR66" s="2"/>
      <c r="AS66" s="11"/>
      <c r="AT66" s="11"/>
      <c r="AU66" s="16"/>
      <c r="AV66" s="17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11"/>
      <c r="BJ66" s="11"/>
      <c r="BK66" s="41" t="str">
        <f t="shared" si="6"/>
        <v/>
      </c>
      <c r="BL66" s="14"/>
      <c r="BM66" s="15"/>
    </row>
    <row r="67" spans="1:65" ht="15.75" x14ac:dyDescent="0.25">
      <c r="A67" s="95" t="str">
        <f t="shared" si="7"/>
        <v/>
      </c>
      <c r="B67" s="8"/>
      <c r="C67" s="96"/>
      <c r="D67" s="96"/>
      <c r="E67" s="12"/>
      <c r="F67" s="12"/>
      <c r="G67" s="1" t="str">
        <f>IF(B67="","",IF(D67="",#REF!,DAY(D67))-IF(C67="",0,DAY(C67)-1))</f>
        <v/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">
        <f t="shared" si="5"/>
        <v>0</v>
      </c>
      <c r="U67" s="1">
        <f t="shared" si="5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1"/>
      <c r="AM67" s="2"/>
      <c r="AN67" s="2"/>
      <c r="AO67" s="11"/>
      <c r="AP67" s="2"/>
      <c r="AQ67" s="2"/>
      <c r="AR67" s="2"/>
      <c r="AS67" s="11"/>
      <c r="AT67" s="11"/>
      <c r="AU67" s="16"/>
      <c r="AV67" s="17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11"/>
      <c r="BJ67" s="11"/>
      <c r="BK67" s="41" t="str">
        <f t="shared" si="6"/>
        <v/>
      </c>
      <c r="BL67" s="14"/>
      <c r="BM67" s="15"/>
    </row>
    <row r="68" spans="1:65" ht="15.75" x14ac:dyDescent="0.25">
      <c r="A68" s="95" t="str">
        <f t="shared" si="7"/>
        <v/>
      </c>
      <c r="B68" s="8"/>
      <c r="C68" s="96"/>
      <c r="D68" s="96"/>
      <c r="E68" s="12"/>
      <c r="F68" s="12"/>
      <c r="G68" s="1" t="str">
        <f>IF(B68="","",IF(D68="",#REF!,DAY(D68))-IF(C68="",0,DAY(C68)-1))</f>
        <v/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">
        <f t="shared" si="5"/>
        <v>0</v>
      </c>
      <c r="U68" s="1">
        <f t="shared" si="5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1"/>
      <c r="AM68" s="2"/>
      <c r="AN68" s="2"/>
      <c r="AO68" s="11"/>
      <c r="AP68" s="2"/>
      <c r="AQ68" s="2"/>
      <c r="AR68" s="2"/>
      <c r="AS68" s="11"/>
      <c r="AT68" s="11"/>
      <c r="AU68" s="16"/>
      <c r="AV68" s="17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11"/>
      <c r="BJ68" s="11"/>
      <c r="BK68" s="41" t="str">
        <f t="shared" si="6"/>
        <v/>
      </c>
      <c r="BL68" s="14"/>
      <c r="BM68" s="15"/>
    </row>
    <row r="69" spans="1:65" ht="15.75" x14ac:dyDescent="0.25">
      <c r="A69" s="95" t="str">
        <f t="shared" si="7"/>
        <v/>
      </c>
      <c r="B69" s="8"/>
      <c r="C69" s="96"/>
      <c r="D69" s="96"/>
      <c r="E69" s="12"/>
      <c r="F69" s="12"/>
      <c r="G69" s="1" t="str">
        <f>IF(B69="","",IF(D69="",#REF!,DAY(D69))-IF(C69="",0,DAY(C69)-1))</f>
        <v/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">
        <f t="shared" si="5"/>
        <v>0</v>
      </c>
      <c r="U69" s="1">
        <f t="shared" si="5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1"/>
      <c r="AM69" s="2"/>
      <c r="AN69" s="2"/>
      <c r="AO69" s="11"/>
      <c r="AP69" s="2"/>
      <c r="AQ69" s="2"/>
      <c r="AR69" s="2"/>
      <c r="AS69" s="11"/>
      <c r="AT69" s="11"/>
      <c r="AU69" s="16"/>
      <c r="AV69" s="17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11"/>
      <c r="BJ69" s="11"/>
      <c r="BK69" s="41" t="str">
        <f t="shared" si="6"/>
        <v/>
      </c>
      <c r="BL69" s="14"/>
      <c r="BM69" s="15"/>
    </row>
    <row r="70" spans="1:65" ht="15.75" x14ac:dyDescent="0.25">
      <c r="A70" s="95" t="str">
        <f t="shared" si="7"/>
        <v/>
      </c>
      <c r="B70" s="8"/>
      <c r="C70" s="96"/>
      <c r="D70" s="96"/>
      <c r="E70" s="12"/>
      <c r="F70" s="12"/>
      <c r="G70" s="1" t="str">
        <f>IF(B70="","",IF(D70="",#REF!,DAY(D70))-IF(C70="",0,DAY(C70)-1))</f>
        <v/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">
        <f t="shared" si="5"/>
        <v>0</v>
      </c>
      <c r="U70" s="1">
        <f t="shared" si="5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1"/>
      <c r="AM70" s="2"/>
      <c r="AN70" s="2"/>
      <c r="AO70" s="11"/>
      <c r="AP70" s="2"/>
      <c r="AQ70" s="2"/>
      <c r="AR70" s="2"/>
      <c r="AS70" s="11"/>
      <c r="AT70" s="11"/>
      <c r="AU70" s="16"/>
      <c r="AV70" s="17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11"/>
      <c r="BJ70" s="11"/>
      <c r="BK70" s="41" t="str">
        <f t="shared" si="6"/>
        <v/>
      </c>
      <c r="BL70" s="14"/>
      <c r="BM70" s="15"/>
    </row>
    <row r="71" spans="1:65" ht="15.75" x14ac:dyDescent="0.25">
      <c r="A71" s="95" t="str">
        <f t="shared" si="7"/>
        <v/>
      </c>
      <c r="B71" s="8"/>
      <c r="C71" s="96"/>
      <c r="D71" s="96"/>
      <c r="E71" s="12"/>
      <c r="F71" s="12"/>
      <c r="G71" s="1" t="str">
        <f>IF(B71="","",IF(D71="",#REF!,DAY(D71))-IF(C71="",0,DAY(C71)-1))</f>
        <v/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">
        <f t="shared" si="5"/>
        <v>0</v>
      </c>
      <c r="U71" s="1">
        <f t="shared" si="5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1"/>
      <c r="AM71" s="2"/>
      <c r="AN71" s="2"/>
      <c r="AO71" s="11"/>
      <c r="AP71" s="2"/>
      <c r="AQ71" s="2"/>
      <c r="AR71" s="2"/>
      <c r="AS71" s="11"/>
      <c r="AT71" s="11"/>
      <c r="AU71" s="16"/>
      <c r="AV71" s="17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11"/>
      <c r="BJ71" s="11"/>
      <c r="BK71" s="41" t="str">
        <f t="shared" si="6"/>
        <v/>
      </c>
      <c r="BL71" s="14"/>
      <c r="BM71" s="15"/>
    </row>
    <row r="72" spans="1:65" ht="15.75" x14ac:dyDescent="0.25">
      <c r="A72" s="95" t="str">
        <f t="shared" si="7"/>
        <v/>
      </c>
      <c r="B72" s="8"/>
      <c r="C72" s="96"/>
      <c r="D72" s="96"/>
      <c r="E72" s="12"/>
      <c r="F72" s="12"/>
      <c r="G72" s="1" t="str">
        <f>IF(B72="","",IF(D72="",#REF!,DAY(D72))-IF(C72="",0,DAY(C72)-1))</f>
        <v/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">
        <f t="shared" si="5"/>
        <v>0</v>
      </c>
      <c r="U72" s="1">
        <f t="shared" si="5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1"/>
      <c r="AM72" s="2"/>
      <c r="AN72" s="2"/>
      <c r="AO72" s="11"/>
      <c r="AP72" s="2"/>
      <c r="AQ72" s="2"/>
      <c r="AR72" s="2"/>
      <c r="AS72" s="11"/>
      <c r="AT72" s="11"/>
      <c r="AU72" s="16"/>
      <c r="AV72" s="17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11"/>
      <c r="BJ72" s="11"/>
      <c r="BK72" s="41" t="str">
        <f t="shared" si="6"/>
        <v/>
      </c>
      <c r="BL72" s="14"/>
      <c r="BM72" s="15"/>
    </row>
    <row r="73" spans="1:65" ht="15.75" x14ac:dyDescent="0.25">
      <c r="A73" s="95" t="str">
        <f t="shared" si="7"/>
        <v/>
      </c>
      <c r="B73" s="8"/>
      <c r="C73" s="96"/>
      <c r="D73" s="96"/>
      <c r="E73" s="12"/>
      <c r="F73" s="12"/>
      <c r="G73" s="1" t="str">
        <f>IF(B73="","",IF(D73="",#REF!,DAY(D73))-IF(C73="",0,DAY(C73)-1))</f>
        <v/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">
        <f t="shared" si="5"/>
        <v>0</v>
      </c>
      <c r="U73" s="1">
        <f t="shared" si="5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1"/>
      <c r="AM73" s="2"/>
      <c r="AN73" s="2"/>
      <c r="AO73" s="11"/>
      <c r="AP73" s="2"/>
      <c r="AQ73" s="2"/>
      <c r="AR73" s="2"/>
      <c r="AS73" s="11"/>
      <c r="AT73" s="11"/>
      <c r="AU73" s="16"/>
      <c r="AV73" s="17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11"/>
      <c r="BJ73" s="11"/>
      <c r="BK73" s="41" t="str">
        <f t="shared" si="6"/>
        <v/>
      </c>
      <c r="BL73" s="14"/>
      <c r="BM73" s="15"/>
    </row>
    <row r="74" spans="1:65" ht="15.75" x14ac:dyDescent="0.25">
      <c r="A74" s="95" t="str">
        <f t="shared" si="7"/>
        <v/>
      </c>
      <c r="B74" s="8"/>
      <c r="C74" s="96"/>
      <c r="D74" s="96"/>
      <c r="E74" s="12"/>
      <c r="F74" s="12"/>
      <c r="G74" s="1" t="str">
        <f>IF(B74="","",IF(D74="",#REF!,DAY(D74))-IF(C74="",0,DAY(C74)-1))</f>
        <v/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">
        <f t="shared" si="5"/>
        <v>0</v>
      </c>
      <c r="U74" s="1">
        <f t="shared" si="5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1"/>
      <c r="AM74" s="2"/>
      <c r="AN74" s="2"/>
      <c r="AO74" s="11"/>
      <c r="AP74" s="2"/>
      <c r="AQ74" s="2"/>
      <c r="AR74" s="2"/>
      <c r="AS74" s="11"/>
      <c r="AT74" s="11"/>
      <c r="AU74" s="16"/>
      <c r="AV74" s="17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11"/>
      <c r="BJ74" s="11"/>
      <c r="BK74" s="41" t="str">
        <f t="shared" si="6"/>
        <v/>
      </c>
      <c r="BL74" s="14"/>
      <c r="BM74" s="15"/>
    </row>
    <row r="75" spans="1:65" ht="15.75" x14ac:dyDescent="0.25">
      <c r="A75" s="95" t="str">
        <f t="shared" si="7"/>
        <v/>
      </c>
      <c r="B75" s="8"/>
      <c r="C75" s="96"/>
      <c r="D75" s="96"/>
      <c r="E75" s="12"/>
      <c r="F75" s="12"/>
      <c r="G75" s="1" t="str">
        <f>IF(B75="","",IF(D75="",#REF!,DAY(D75))-IF(C75="",0,DAY(C75)-1))</f>
        <v/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">
        <f t="shared" si="5"/>
        <v>0</v>
      </c>
      <c r="U75" s="1">
        <f t="shared" si="5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1"/>
      <c r="AM75" s="2"/>
      <c r="AN75" s="2"/>
      <c r="AO75" s="11"/>
      <c r="AP75" s="2"/>
      <c r="AQ75" s="2"/>
      <c r="AR75" s="2"/>
      <c r="AS75" s="11"/>
      <c r="AT75" s="11"/>
      <c r="AU75" s="16"/>
      <c r="AV75" s="17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11"/>
      <c r="BJ75" s="11"/>
      <c r="BK75" s="41" t="str">
        <f t="shared" si="6"/>
        <v/>
      </c>
      <c r="BL75" s="14"/>
      <c r="BM75" s="15"/>
    </row>
    <row r="76" spans="1:65" ht="15.75" x14ac:dyDescent="0.25">
      <c r="A76" s="95" t="str">
        <f t="shared" si="7"/>
        <v/>
      </c>
      <c r="B76" s="8"/>
      <c r="C76" s="96"/>
      <c r="D76" s="96"/>
      <c r="E76" s="12"/>
      <c r="F76" s="12"/>
      <c r="G76" s="1" t="str">
        <f>IF(B76="","",IF(D76="",#REF!,DAY(D76))-IF(C76="",0,DAY(C76)-1))</f>
        <v/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">
        <f t="shared" si="5"/>
        <v>0</v>
      </c>
      <c r="U76" s="1">
        <f t="shared" si="5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1"/>
      <c r="AM76" s="2"/>
      <c r="AN76" s="2"/>
      <c r="AO76" s="11"/>
      <c r="AP76" s="2"/>
      <c r="AQ76" s="2"/>
      <c r="AR76" s="2"/>
      <c r="AS76" s="11"/>
      <c r="AT76" s="11"/>
      <c r="AU76" s="16"/>
      <c r="AV76" s="17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11"/>
      <c r="BJ76" s="11"/>
      <c r="BK76" s="41" t="str">
        <f t="shared" si="6"/>
        <v/>
      </c>
      <c r="BL76" s="14"/>
      <c r="BM76" s="15"/>
    </row>
    <row r="77" spans="1:65" ht="15.75" x14ac:dyDescent="0.25">
      <c r="A77" s="95" t="str">
        <f t="shared" si="7"/>
        <v/>
      </c>
      <c r="B77" s="8"/>
      <c r="C77" s="96"/>
      <c r="D77" s="96"/>
      <c r="E77" s="12"/>
      <c r="F77" s="12"/>
      <c r="G77" s="1" t="str">
        <f>IF(B77="","",IF(D77="",#REF!,DAY(D77))-IF(C77="",0,DAY(C77)-1))</f>
        <v/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">
        <f t="shared" si="5"/>
        <v>0</v>
      </c>
      <c r="U77" s="1">
        <f t="shared" si="5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1"/>
      <c r="AM77" s="2"/>
      <c r="AN77" s="2"/>
      <c r="AO77" s="11"/>
      <c r="AP77" s="2"/>
      <c r="AQ77" s="2"/>
      <c r="AR77" s="2"/>
      <c r="AS77" s="11"/>
      <c r="AT77" s="11"/>
      <c r="AU77" s="16"/>
      <c r="AV77" s="17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11"/>
      <c r="BJ77" s="11"/>
      <c r="BK77" s="41" t="str">
        <f t="shared" si="6"/>
        <v/>
      </c>
      <c r="BL77" s="14"/>
      <c r="BM77" s="15"/>
    </row>
    <row r="78" spans="1:65" ht="15.75" x14ac:dyDescent="0.25">
      <c r="A78" s="95" t="str">
        <f t="shared" si="7"/>
        <v/>
      </c>
      <c r="B78" s="8"/>
      <c r="C78" s="96"/>
      <c r="D78" s="96"/>
      <c r="E78" s="12"/>
      <c r="F78" s="12"/>
      <c r="G78" s="1" t="str">
        <f>IF(B78="","",IF(D78="",#REF!,DAY(D78))-IF(C78="",0,DAY(C78)-1))</f>
        <v/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">
        <f t="shared" si="5"/>
        <v>0</v>
      </c>
      <c r="U78" s="1">
        <f t="shared" si="5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1"/>
      <c r="AM78" s="2"/>
      <c r="AN78" s="2"/>
      <c r="AO78" s="11"/>
      <c r="AP78" s="2"/>
      <c r="AQ78" s="2"/>
      <c r="AR78" s="2"/>
      <c r="AS78" s="11"/>
      <c r="AT78" s="11"/>
      <c r="AU78" s="16"/>
      <c r="AV78" s="17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11"/>
      <c r="BJ78" s="11"/>
      <c r="BK78" s="41" t="str">
        <f t="shared" si="6"/>
        <v/>
      </c>
      <c r="BL78" s="14"/>
      <c r="BM78" s="15"/>
    </row>
    <row r="79" spans="1:65" ht="15.75" x14ac:dyDescent="0.25">
      <c r="A79" s="95" t="str">
        <f t="shared" si="7"/>
        <v/>
      </c>
      <c r="B79" s="8"/>
      <c r="C79" s="96"/>
      <c r="D79" s="96"/>
      <c r="E79" s="12"/>
      <c r="F79" s="12"/>
      <c r="G79" s="1" t="str">
        <f>IF(B79="","",IF(D79="",#REF!,DAY(D79))-IF(C79="",0,DAY(C79)-1))</f>
        <v/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03">
        <f t="shared" si="5"/>
        <v>0</v>
      </c>
      <c r="U79" s="103">
        <f t="shared" si="5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2"/>
      <c r="AM79" s="2"/>
      <c r="AN79" s="2"/>
      <c r="AO79" s="2"/>
      <c r="AP79" s="2"/>
      <c r="AQ79" s="2"/>
      <c r="AR79" s="2"/>
      <c r="AS79" s="2"/>
      <c r="AT79" s="11"/>
      <c r="AU79" s="16"/>
      <c r="AV79" s="17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11"/>
      <c r="BJ79" s="11"/>
      <c r="BK79" s="41" t="str">
        <f t="shared" si="6"/>
        <v/>
      </c>
      <c r="BL79" s="14"/>
      <c r="BM79" s="15"/>
    </row>
    <row r="80" spans="1:65" ht="15.75" thickBot="1" x14ac:dyDescent="0.3">
      <c r="A80" s="109">
        <f>COUNT(A50:A79)</f>
        <v>0</v>
      </c>
      <c r="B80" s="104" t="s">
        <v>125</v>
      </c>
      <c r="C80" s="128"/>
      <c r="D80" s="128"/>
      <c r="E80" s="125"/>
      <c r="F80" s="125"/>
      <c r="G80" s="125">
        <f>SUM(G50:G79)</f>
        <v>0</v>
      </c>
      <c r="H80" s="125" t="s">
        <v>124</v>
      </c>
      <c r="I80" s="125" t="s">
        <v>124</v>
      </c>
      <c r="J80" s="125" t="s">
        <v>124</v>
      </c>
      <c r="K80" s="125" t="s">
        <v>124</v>
      </c>
      <c r="L80" s="125" t="s">
        <v>124</v>
      </c>
      <c r="M80" s="125" t="s">
        <v>124</v>
      </c>
      <c r="N80" s="125" t="s">
        <v>124</v>
      </c>
      <c r="O80" s="125" t="s">
        <v>124</v>
      </c>
      <c r="P80" s="125" t="s">
        <v>124</v>
      </c>
      <c r="Q80" s="125" t="s">
        <v>124</v>
      </c>
      <c r="R80" s="125" t="s">
        <v>124</v>
      </c>
      <c r="S80" s="125" t="s">
        <v>124</v>
      </c>
      <c r="T80" s="125">
        <f>SUM(T50:T79)</f>
        <v>0</v>
      </c>
      <c r="U80" s="125">
        <f>SUM(U50:U79)</f>
        <v>0</v>
      </c>
      <c r="V80" s="126">
        <f>SUM(V50:V79)</f>
        <v>0</v>
      </c>
      <c r="W80" s="126">
        <f t="shared" ref="W80:AK80" si="8">SUM(W50:W79)</f>
        <v>0</v>
      </c>
      <c r="X80" s="126">
        <f t="shared" si="8"/>
        <v>0</v>
      </c>
      <c r="Y80" s="126">
        <f t="shared" si="8"/>
        <v>0</v>
      </c>
      <c r="Z80" s="126">
        <f t="shared" si="8"/>
        <v>0</v>
      </c>
      <c r="AA80" s="126">
        <f t="shared" si="8"/>
        <v>0</v>
      </c>
      <c r="AB80" s="126">
        <f t="shared" si="8"/>
        <v>0</v>
      </c>
      <c r="AC80" s="126">
        <f t="shared" si="8"/>
        <v>0</v>
      </c>
      <c r="AD80" s="126">
        <f t="shared" si="8"/>
        <v>0</v>
      </c>
      <c r="AE80" s="126">
        <f t="shared" si="8"/>
        <v>0</v>
      </c>
      <c r="AF80" s="126">
        <f t="shared" si="8"/>
        <v>0</v>
      </c>
      <c r="AG80" s="126">
        <f t="shared" si="8"/>
        <v>0</v>
      </c>
      <c r="AH80" s="126">
        <f t="shared" si="8"/>
        <v>0</v>
      </c>
      <c r="AI80" s="126">
        <f t="shared" si="8"/>
        <v>0</v>
      </c>
      <c r="AJ80" s="126">
        <f t="shared" si="8"/>
        <v>0</v>
      </c>
      <c r="AK80" s="126">
        <f t="shared" si="8"/>
        <v>0</v>
      </c>
      <c r="AL80" s="126"/>
      <c r="AM80" s="126"/>
      <c r="AN80" s="126"/>
      <c r="AO80" s="126"/>
      <c r="AP80" s="126"/>
      <c r="AQ80" s="126"/>
      <c r="AR80" s="126"/>
      <c r="AS80" s="126"/>
      <c r="AT80" s="126"/>
      <c r="AU80" s="129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30" t="str">
        <f t="shared" ref="BK80:BK90" si="9">B80</f>
        <v>I I. ПО ДОГОВОРУ ЦПХ ↑ →</v>
      </c>
      <c r="BL80" s="105"/>
      <c r="BM80" s="106"/>
    </row>
    <row r="81" spans="1:65" x14ac:dyDescent="0.25">
      <c r="A81" s="95" t="str">
        <f>IF(B81&lt;&gt;"",SUM($A$49,$A$80)+1,"")</f>
        <v/>
      </c>
      <c r="B81" s="99"/>
      <c r="C81" s="107"/>
      <c r="D81" s="107"/>
      <c r="E81" s="97"/>
      <c r="F81" s="97"/>
      <c r="G81" s="1" t="str">
        <f>IF(B81="","",IF(D81="",#REF!,DAY(D81))-IF(C81="",0,DAY(C81)-1))</f>
        <v/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1">
        <f t="shared" si="5"/>
        <v>0</v>
      </c>
      <c r="U81" s="1">
        <f t="shared" si="5"/>
        <v>0</v>
      </c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11"/>
      <c r="AM81" s="11"/>
      <c r="AN81" s="11"/>
      <c r="AO81" s="11"/>
      <c r="AP81" s="11"/>
      <c r="AQ81" s="11"/>
      <c r="AR81" s="11"/>
      <c r="AS81" s="11"/>
      <c r="AT81" s="11"/>
      <c r="AU81" s="18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41" t="str">
        <f t="shared" si="6"/>
        <v/>
      </c>
      <c r="BL81" s="32"/>
      <c r="BM81" s="15"/>
    </row>
    <row r="82" spans="1:65" x14ac:dyDescent="0.25">
      <c r="A82" s="110" t="str">
        <f>IF(B82&lt;&gt;"",SUM($A$49,$A$80)+2,"")</f>
        <v/>
      </c>
      <c r="B82" s="8"/>
      <c r="C82" s="96"/>
      <c r="D82" s="96"/>
      <c r="E82" s="12"/>
      <c r="F82" s="12"/>
      <c r="G82" s="1" t="str">
        <f>IF(B82="","",IF(D82="",#REF!,DAY(D82))-IF(C82="",0,DAY(C82)-1))</f>
        <v/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">
        <f t="shared" si="5"/>
        <v>0</v>
      </c>
      <c r="U82" s="1">
        <f t="shared" si="5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1"/>
      <c r="AM82" s="2"/>
      <c r="AN82" s="2"/>
      <c r="AO82" s="11"/>
      <c r="AP82" s="2"/>
      <c r="AQ82" s="2"/>
      <c r="AR82" s="2"/>
      <c r="AS82" s="11"/>
      <c r="AT82" s="11"/>
      <c r="AU82" s="16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11"/>
      <c r="BJ82" s="11"/>
      <c r="BK82" s="41" t="str">
        <f t="shared" si="6"/>
        <v/>
      </c>
      <c r="BL82" s="14"/>
      <c r="BM82" s="15"/>
    </row>
    <row r="83" spans="1:65" x14ac:dyDescent="0.25">
      <c r="A83" s="110" t="str">
        <f>IF(B83&lt;&gt;"",SUM($A$49,$A$80)+3,"")</f>
        <v/>
      </c>
      <c r="B83" s="8"/>
      <c r="C83" s="96"/>
      <c r="D83" s="96"/>
      <c r="E83" s="12"/>
      <c r="F83" s="12"/>
      <c r="G83" s="1" t="str">
        <f>IF(B83="","",IF(D83="",#REF!,DAY(D83))-IF(C83="",0,DAY(C83)-1))</f>
        <v/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">
        <f t="shared" si="5"/>
        <v>0</v>
      </c>
      <c r="U83" s="1">
        <f t="shared" si="5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1"/>
      <c r="AM83" s="2"/>
      <c r="AN83" s="2"/>
      <c r="AO83" s="11"/>
      <c r="AP83" s="2"/>
      <c r="AQ83" s="2"/>
      <c r="AR83" s="2"/>
      <c r="AS83" s="11"/>
      <c r="AT83" s="11"/>
      <c r="AU83" s="16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11"/>
      <c r="BJ83" s="11"/>
      <c r="BK83" s="41" t="str">
        <f t="shared" si="6"/>
        <v/>
      </c>
      <c r="BL83" s="14"/>
      <c r="BM83" s="15"/>
    </row>
    <row r="84" spans="1:65" x14ac:dyDescent="0.25">
      <c r="A84" s="110" t="str">
        <f>IF(B84&lt;&gt;"",SUM($A$49,$A$80)+4,"")</f>
        <v/>
      </c>
      <c r="B84" s="8"/>
      <c r="C84" s="96"/>
      <c r="D84" s="96"/>
      <c r="E84" s="12"/>
      <c r="F84" s="12"/>
      <c r="G84" s="1" t="str">
        <f>IF(B84="","",IF(D84="",#REF!,DAY(D84))-IF(C84="",0,DAY(C84)-1))</f>
        <v/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">
        <f t="shared" si="5"/>
        <v>0</v>
      </c>
      <c r="U84" s="1">
        <f t="shared" si="5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1"/>
      <c r="AM84" s="2"/>
      <c r="AN84" s="2"/>
      <c r="AO84" s="11"/>
      <c r="AP84" s="2"/>
      <c r="AQ84" s="2"/>
      <c r="AR84" s="2"/>
      <c r="AS84" s="11"/>
      <c r="AT84" s="11"/>
      <c r="AU84" s="16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11"/>
      <c r="BJ84" s="11"/>
      <c r="BK84" s="41" t="str">
        <f t="shared" si="6"/>
        <v/>
      </c>
      <c r="BL84" s="14"/>
      <c r="BM84" s="22"/>
    </row>
    <row r="85" spans="1:65" x14ac:dyDescent="0.25">
      <c r="A85" s="110" t="str">
        <f>IF(B85&lt;&gt;"",SUM($A$49,$A$80)+5,"")</f>
        <v/>
      </c>
      <c r="B85" s="8"/>
      <c r="C85" s="96"/>
      <c r="D85" s="96"/>
      <c r="E85" s="12"/>
      <c r="F85" s="12"/>
      <c r="G85" s="1" t="str">
        <f>IF(B85="","",IF(D85="",#REF!,DAY(D85))-IF(C85="",0,DAY(C85)-1))</f>
        <v/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">
        <f t="shared" si="5"/>
        <v>0</v>
      </c>
      <c r="U85" s="1">
        <f t="shared" si="5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1"/>
      <c r="AM85" s="2"/>
      <c r="AN85" s="2"/>
      <c r="AO85" s="11"/>
      <c r="AP85" s="2"/>
      <c r="AQ85" s="2"/>
      <c r="AR85" s="2"/>
      <c r="AS85" s="11"/>
      <c r="AT85" s="11"/>
      <c r="AU85" s="16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11"/>
      <c r="BJ85" s="11"/>
      <c r="BK85" s="41" t="str">
        <f t="shared" si="6"/>
        <v/>
      </c>
      <c r="BL85" s="14"/>
      <c r="BM85" s="22"/>
    </row>
    <row r="86" spans="1:65" x14ac:dyDescent="0.25">
      <c r="A86" s="110" t="str">
        <f>IF(B86&lt;&gt;"",SUM($A$49,$A$80)+6,"")</f>
        <v/>
      </c>
      <c r="B86" s="8"/>
      <c r="C86" s="96"/>
      <c r="D86" s="96"/>
      <c r="E86" s="12"/>
      <c r="F86" s="12"/>
      <c r="G86" s="1" t="str">
        <f>IF(B86="","",IF(D86="",#REF!,DAY(D86))-IF(C86="",0,DAY(C86)-1))</f>
        <v/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">
        <f t="shared" si="5"/>
        <v>0</v>
      </c>
      <c r="U86" s="1">
        <f t="shared" si="5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1"/>
      <c r="AM86" s="2"/>
      <c r="AN86" s="2"/>
      <c r="AO86" s="11"/>
      <c r="AP86" s="2"/>
      <c r="AQ86" s="2"/>
      <c r="AR86" s="2"/>
      <c r="AS86" s="11"/>
      <c r="AT86" s="11"/>
      <c r="AU86" s="16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11"/>
      <c r="BJ86" s="11"/>
      <c r="BK86" s="41" t="str">
        <f t="shared" si="6"/>
        <v/>
      </c>
      <c r="BL86" s="14"/>
      <c r="BM86" s="22"/>
    </row>
    <row r="87" spans="1:65" x14ac:dyDescent="0.25">
      <c r="A87" s="110" t="str">
        <f>IF(B87&lt;&gt;"",SUM($A$49,$A$80)+7,"")</f>
        <v/>
      </c>
      <c r="B87" s="8"/>
      <c r="C87" s="96"/>
      <c r="D87" s="96"/>
      <c r="E87" s="12"/>
      <c r="F87" s="12"/>
      <c r="G87" s="1" t="str">
        <f>IF(B87="","",IF(D87="",#REF!,DAY(D87))-IF(C87="",0,DAY(C87)-1))</f>
        <v/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">
        <f t="shared" si="5"/>
        <v>0</v>
      </c>
      <c r="U87" s="1">
        <f t="shared" si="5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1"/>
      <c r="AM87" s="2"/>
      <c r="AN87" s="2"/>
      <c r="AO87" s="11"/>
      <c r="AP87" s="2"/>
      <c r="AQ87" s="2"/>
      <c r="AR87" s="2"/>
      <c r="AS87" s="11"/>
      <c r="AT87" s="11"/>
      <c r="AU87" s="16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11"/>
      <c r="BJ87" s="11"/>
      <c r="BK87" s="41" t="str">
        <f t="shared" si="6"/>
        <v/>
      </c>
      <c r="BL87" s="14"/>
      <c r="BM87" s="22"/>
    </row>
    <row r="88" spans="1:65" x14ac:dyDescent="0.25">
      <c r="A88" s="110" t="str">
        <f>IF(B88&lt;&gt;"",SUM($A$49,$A$80)+8,"")</f>
        <v/>
      </c>
      <c r="B88" s="8"/>
      <c r="C88" s="96"/>
      <c r="D88" s="96"/>
      <c r="E88" s="12"/>
      <c r="F88" s="12"/>
      <c r="G88" s="1" t="str">
        <f>IF(B88="","",IF(D88="",#REF!,DAY(D88))-IF(C88="",0,DAY(C88)-1))</f>
        <v/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">
        <f t="shared" si="5"/>
        <v>0</v>
      </c>
      <c r="U88" s="1">
        <f t="shared" si="5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1"/>
      <c r="AM88" s="2"/>
      <c r="AN88" s="2"/>
      <c r="AO88" s="11"/>
      <c r="AP88" s="2"/>
      <c r="AQ88" s="2"/>
      <c r="AR88" s="2"/>
      <c r="AS88" s="11"/>
      <c r="AT88" s="11"/>
      <c r="AU88" s="16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11"/>
      <c r="BJ88" s="11"/>
      <c r="BK88" s="41" t="str">
        <f t="shared" si="6"/>
        <v/>
      </c>
      <c r="BL88" s="14"/>
      <c r="BM88" s="22"/>
    </row>
    <row r="89" spans="1:65" x14ac:dyDescent="0.25">
      <c r="A89" s="131">
        <f>COUNT(A81:A88)</f>
        <v>0</v>
      </c>
      <c r="B89" s="110" t="s">
        <v>134</v>
      </c>
      <c r="C89" s="110"/>
      <c r="D89" s="110"/>
      <c r="E89" s="110"/>
      <c r="F89" s="110"/>
      <c r="G89" s="103">
        <f>SUM(G81:G88)</f>
        <v>0</v>
      </c>
      <c r="H89" s="103" t="s">
        <v>124</v>
      </c>
      <c r="I89" s="103" t="s">
        <v>124</v>
      </c>
      <c r="J89" s="103" t="s">
        <v>124</v>
      </c>
      <c r="K89" s="103" t="s">
        <v>124</v>
      </c>
      <c r="L89" s="103" t="s">
        <v>124</v>
      </c>
      <c r="M89" s="103" t="s">
        <v>124</v>
      </c>
      <c r="N89" s="103" t="s">
        <v>124</v>
      </c>
      <c r="O89" s="103" t="s">
        <v>124</v>
      </c>
      <c r="P89" s="103" t="s">
        <v>124</v>
      </c>
      <c r="Q89" s="103" t="s">
        <v>124</v>
      </c>
      <c r="R89" s="103" t="s">
        <v>124</v>
      </c>
      <c r="S89" s="103" t="s">
        <v>124</v>
      </c>
      <c r="T89" s="103">
        <f>SUM(T81:T88)</f>
        <v>0</v>
      </c>
      <c r="U89" s="103">
        <f>SUM(U81:U88)</f>
        <v>0</v>
      </c>
      <c r="V89" s="2">
        <f>SUM(V81:V88)</f>
        <v>0</v>
      </c>
      <c r="W89" s="2">
        <f t="shared" ref="W89:AK89" si="10">SUM(W81:W88)</f>
        <v>0</v>
      </c>
      <c r="X89" s="2">
        <f t="shared" si="10"/>
        <v>0</v>
      </c>
      <c r="Y89" s="2">
        <f t="shared" si="10"/>
        <v>0</v>
      </c>
      <c r="Z89" s="2">
        <f t="shared" si="10"/>
        <v>0</v>
      </c>
      <c r="AA89" s="2">
        <f t="shared" si="10"/>
        <v>0</v>
      </c>
      <c r="AB89" s="2">
        <f t="shared" si="10"/>
        <v>0</v>
      </c>
      <c r="AC89" s="2">
        <f t="shared" si="10"/>
        <v>0</v>
      </c>
      <c r="AD89" s="2">
        <f t="shared" si="10"/>
        <v>0</v>
      </c>
      <c r="AE89" s="2">
        <f t="shared" si="10"/>
        <v>0</v>
      </c>
      <c r="AF89" s="2">
        <f t="shared" si="10"/>
        <v>0</v>
      </c>
      <c r="AG89" s="2">
        <f t="shared" si="10"/>
        <v>0</v>
      </c>
      <c r="AH89" s="2">
        <f t="shared" si="10"/>
        <v>0</v>
      </c>
      <c r="AI89" s="2">
        <f t="shared" si="10"/>
        <v>0</v>
      </c>
      <c r="AJ89" s="2">
        <f t="shared" si="10"/>
        <v>0</v>
      </c>
      <c r="AK89" s="2">
        <f t="shared" si="10"/>
        <v>0</v>
      </c>
      <c r="AL89" s="2"/>
      <c r="AM89" s="2"/>
      <c r="AN89" s="2"/>
      <c r="AO89" s="2"/>
      <c r="AP89" s="2"/>
      <c r="AQ89" s="2"/>
      <c r="AR89" s="2"/>
      <c r="AS89" s="2"/>
      <c r="AT89" s="2"/>
      <c r="AU89" s="16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36" t="str">
        <f t="shared" si="9"/>
        <v>I I I. ПО ДОГОВОРУ З ЦЕНТРУ ЗАЙНЯТОСТІ ↑ →</v>
      </c>
      <c r="BL89" s="14"/>
      <c r="BM89" s="22"/>
    </row>
    <row r="90" spans="1:65" x14ac:dyDescent="0.25">
      <c r="A90" s="132">
        <f>SUM(A49,A80,A89)</f>
        <v>0</v>
      </c>
      <c r="B90" s="35" t="s">
        <v>126</v>
      </c>
      <c r="C90" s="35"/>
      <c r="D90" s="35"/>
      <c r="E90" s="133">
        <f>E49</f>
        <v>0</v>
      </c>
      <c r="F90" s="133">
        <f>F49</f>
        <v>0</v>
      </c>
      <c r="G90" s="134">
        <f>SUM(G49,G80,G89)</f>
        <v>0</v>
      </c>
      <c r="H90" s="48" t="s">
        <v>124</v>
      </c>
      <c r="I90" s="48" t="s">
        <v>124</v>
      </c>
      <c r="J90" s="48" t="s">
        <v>124</v>
      </c>
      <c r="K90" s="48" t="s">
        <v>124</v>
      </c>
      <c r="L90" s="48" t="s">
        <v>124</v>
      </c>
      <c r="M90" s="48" t="s">
        <v>124</v>
      </c>
      <c r="N90" s="48" t="s">
        <v>124</v>
      </c>
      <c r="O90" s="48" t="s">
        <v>124</v>
      </c>
      <c r="P90" s="48" t="s">
        <v>124</v>
      </c>
      <c r="Q90" s="48" t="s">
        <v>124</v>
      </c>
      <c r="R90" s="48" t="s">
        <v>124</v>
      </c>
      <c r="S90" s="48" t="s">
        <v>124</v>
      </c>
      <c r="T90" s="48">
        <f t="shared" ref="T90:AK90" si="11">SUM(T49,T80,T89)</f>
        <v>0</v>
      </c>
      <c r="U90" s="48">
        <f t="shared" si="11"/>
        <v>0</v>
      </c>
      <c r="V90" s="135">
        <f t="shared" si="11"/>
        <v>0</v>
      </c>
      <c r="W90" s="135">
        <f t="shared" si="11"/>
        <v>0</v>
      </c>
      <c r="X90" s="135">
        <f t="shared" si="11"/>
        <v>0</v>
      </c>
      <c r="Y90" s="135">
        <f t="shared" si="11"/>
        <v>0</v>
      </c>
      <c r="Z90" s="135">
        <f t="shared" si="11"/>
        <v>0</v>
      </c>
      <c r="AA90" s="135">
        <f t="shared" si="11"/>
        <v>0</v>
      </c>
      <c r="AB90" s="135">
        <f t="shared" si="11"/>
        <v>0</v>
      </c>
      <c r="AC90" s="135">
        <f t="shared" si="11"/>
        <v>0</v>
      </c>
      <c r="AD90" s="135">
        <f t="shared" si="11"/>
        <v>0</v>
      </c>
      <c r="AE90" s="135">
        <f t="shared" si="11"/>
        <v>0</v>
      </c>
      <c r="AF90" s="135">
        <f t="shared" si="11"/>
        <v>0</v>
      </c>
      <c r="AG90" s="135">
        <f t="shared" si="11"/>
        <v>0</v>
      </c>
      <c r="AH90" s="135">
        <f t="shared" si="11"/>
        <v>0</v>
      </c>
      <c r="AI90" s="135">
        <f t="shared" si="11"/>
        <v>0</v>
      </c>
      <c r="AJ90" s="135">
        <f t="shared" si="11"/>
        <v>0</v>
      </c>
      <c r="AK90" s="135">
        <f t="shared" si="11"/>
        <v>0</v>
      </c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6" t="str">
        <f t="shared" si="9"/>
        <v>I V. ВСЬОГО ШТАТНІ + ПО ДОГОВОРАМ</v>
      </c>
      <c r="BL90" s="38"/>
      <c r="BM90" s="45"/>
    </row>
    <row r="91" spans="1:65" s="3" customFormat="1" x14ac:dyDescent="0.25">
      <c r="AL91" s="111"/>
      <c r="AM91" s="54"/>
      <c r="AN91" s="54"/>
      <c r="AO91" s="111"/>
      <c r="AP91" s="54"/>
      <c r="AQ91" s="54"/>
      <c r="AR91" s="111"/>
      <c r="AS91" s="111"/>
      <c r="AT91" s="111"/>
      <c r="AU91" s="111"/>
      <c r="AV91" s="54"/>
      <c r="AW91" s="54"/>
      <c r="AX91" s="54"/>
      <c r="AY91" s="111"/>
      <c r="AZ91" s="112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</row>
    <row r="92" spans="1:65" s="3" customFormat="1" ht="15.75" x14ac:dyDescent="0.25">
      <c r="B92" s="116"/>
      <c r="F92" s="137"/>
      <c r="AY92" s="138"/>
      <c r="BJ92" s="137"/>
    </row>
    <row r="93" spans="1:65" s="3" customFormat="1" x14ac:dyDescent="0.25">
      <c r="AV93" s="54"/>
      <c r="AY93" s="113"/>
      <c r="BI93" s="54"/>
      <c r="BJ93" s="54"/>
      <c r="BK93" s="54"/>
      <c r="BL93" s="54"/>
    </row>
    <row r="94" spans="1:65" s="3" customFormat="1" x14ac:dyDescent="0.25">
      <c r="D94" s="114"/>
      <c r="G94" s="115"/>
      <c r="AU94" s="54"/>
      <c r="AV94" s="54"/>
      <c r="AY94" s="54"/>
      <c r="BI94" s="54"/>
      <c r="BJ94" s="54"/>
      <c r="BK94" s="54"/>
      <c r="BL94" s="54"/>
    </row>
  </sheetData>
  <hyperlinks>
    <hyperlink ref="AU13" location="Законодавство!F24" display="Законодавство!F24"/>
    <hyperlink ref="AX7" location="Законодавство!H24" display="Законодавство!H24"/>
    <hyperlink ref="BA6" location="Законодавство!J24" display="Законодавство!J24"/>
    <hyperlink ref="AP1" location="Законодавство!E88" display="Законодавство!E88"/>
    <hyperlink ref="AL2" location="Законодавство!F24" display="22 % з мінімальной зарплати ЄСВ"/>
    <hyperlink ref="AL3" location="Законодавство!G24" display="8,41 % з мінімальной зарплати Інвалід"/>
    <hyperlink ref="AU12" location="Законодавство!G24" display="Інв. 8,41 %"/>
    <hyperlink ref="AU4" location="Законодавство!B16" display="Нараху - "/>
    <hyperlink ref="AV6" location="Законодавство!B16" display="ПДФО: Податок з доходів"/>
    <hyperlink ref="AY6" location="Законодавство!B16" display="Військовий збір 653 бух. рах."/>
    <hyperlink ref="A80" location="'Февраль 2018 шаблон З ЛІКАР Чис'!A680" display="'Февраль 2018 шаблон З ЛІКАР Чис'!A680"/>
    <hyperlink ref="AU5" location="Законодавство!B16" display="вання"/>
    <hyperlink ref="AV7" location="Законодавство!B16" display=" фізичних осіб 6411 бух. рах."/>
    <hyperlink ref="AL1" location="Законодавство!A34" display="Мінімальна зарплата з 1 січня 2018 р.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Вертикальный Бегунок НЕ РАБОТАЕ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2018-07-11T06:10:24Z</dcterms:created>
  <dcterms:modified xsi:type="dcterms:W3CDTF">2018-07-11T14:08:55Z</dcterms:modified>
</cp:coreProperties>
</file>