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591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K90" i="1"/>
  <c r="BK89"/>
  <c r="AS89"/>
  <c r="AO89"/>
  <c r="AK89"/>
  <c r="AJ89"/>
  <c r="AI89"/>
  <c r="AH89"/>
  <c r="AG89"/>
  <c r="AF89"/>
  <c r="AE89"/>
  <c r="AD89"/>
  <c r="AC89"/>
  <c r="AB89"/>
  <c r="AA89"/>
  <c r="Z89"/>
  <c r="Y89"/>
  <c r="X89"/>
  <c r="W89"/>
  <c r="V89"/>
  <c r="BK88"/>
  <c r="AL88"/>
  <c r="U88"/>
  <c r="T88"/>
  <c r="G88"/>
  <c r="A88"/>
  <c r="BK87"/>
  <c r="AL87"/>
  <c r="U87"/>
  <c r="T87"/>
  <c r="G87"/>
  <c r="A87"/>
  <c r="BK86"/>
  <c r="AL86"/>
  <c r="U86"/>
  <c r="T86"/>
  <c r="G86"/>
  <c r="A86"/>
  <c r="BK85"/>
  <c r="AL85"/>
  <c r="U85"/>
  <c r="T85"/>
  <c r="G85"/>
  <c r="A85"/>
  <c r="BK84"/>
  <c r="AL84"/>
  <c r="U84"/>
  <c r="T84"/>
  <c r="G84"/>
  <c r="A84"/>
  <c r="BK83"/>
  <c r="AL83"/>
  <c r="U83"/>
  <c r="T83"/>
  <c r="G83"/>
  <c r="A83"/>
  <c r="BK82"/>
  <c r="AL82"/>
  <c r="U82"/>
  <c r="T82"/>
  <c r="G82"/>
  <c r="A82"/>
  <c r="BK81"/>
  <c r="AL81"/>
  <c r="AL89" s="1"/>
  <c r="U81"/>
  <c r="U89" s="1"/>
  <c r="T81"/>
  <c r="T89" s="1"/>
  <c r="G81"/>
  <c r="G89" s="1"/>
  <c r="A81"/>
  <c r="A89" s="1"/>
  <c r="BK80"/>
  <c r="AK80"/>
  <c r="AJ80"/>
  <c r="AI80"/>
  <c r="AH80"/>
  <c r="AG80"/>
  <c r="AF80"/>
  <c r="AE80"/>
  <c r="AD80"/>
  <c r="AC80"/>
  <c r="AB80"/>
  <c r="AA80"/>
  <c r="Z80"/>
  <c r="Y80"/>
  <c r="X80"/>
  <c r="W80"/>
  <c r="V80"/>
  <c r="BK79"/>
  <c r="AL79"/>
  <c r="U79"/>
  <c r="T79"/>
  <c r="G79"/>
  <c r="A79"/>
  <c r="BK78"/>
  <c r="AL78"/>
  <c r="U78"/>
  <c r="T78"/>
  <c r="G78"/>
  <c r="A78"/>
  <c r="BK77"/>
  <c r="AL77"/>
  <c r="U77"/>
  <c r="T77"/>
  <c r="G77"/>
  <c r="A77"/>
  <c r="BK76"/>
  <c r="AL76"/>
  <c r="U76"/>
  <c r="T76"/>
  <c r="G76"/>
  <c r="A76"/>
  <c r="BK75"/>
  <c r="AL75"/>
  <c r="U75"/>
  <c r="T75"/>
  <c r="G75"/>
  <c r="A75"/>
  <c r="BK74"/>
  <c r="AL74"/>
  <c r="U74"/>
  <c r="T74"/>
  <c r="G74"/>
  <c r="A74"/>
  <c r="BK73"/>
  <c r="AL73"/>
  <c r="U73"/>
  <c r="T73"/>
  <c r="G73"/>
  <c r="A73"/>
  <c r="BK72"/>
  <c r="AL72"/>
  <c r="U72"/>
  <c r="T72"/>
  <c r="G72"/>
  <c r="A72"/>
  <c r="BK71"/>
  <c r="AL71"/>
  <c r="U71"/>
  <c r="T71"/>
  <c r="G71"/>
  <c r="A71"/>
  <c r="BK70"/>
  <c r="AL70"/>
  <c r="U70"/>
  <c r="T70"/>
  <c r="G70"/>
  <c r="A70"/>
  <c r="BK69"/>
  <c r="AL69"/>
  <c r="U69"/>
  <c r="T69"/>
  <c r="G69"/>
  <c r="A69"/>
  <c r="BK68"/>
  <c r="AL68"/>
  <c r="U68"/>
  <c r="T68"/>
  <c r="G68"/>
  <c r="A68"/>
  <c r="BK67"/>
  <c r="AL67"/>
  <c r="U67"/>
  <c r="T67"/>
  <c r="G67"/>
  <c r="A67"/>
  <c r="BK66"/>
  <c r="AL66"/>
  <c r="U66"/>
  <c r="T66"/>
  <c r="G66"/>
  <c r="A66"/>
  <c r="BK65"/>
  <c r="AL65"/>
  <c r="U65"/>
  <c r="T65"/>
  <c r="G65"/>
  <c r="A65"/>
  <c r="BK64"/>
  <c r="AL64"/>
  <c r="U64"/>
  <c r="T64"/>
  <c r="G64"/>
  <c r="A64"/>
  <c r="BK63"/>
  <c r="AL63"/>
  <c r="U63"/>
  <c r="T63"/>
  <c r="G63"/>
  <c r="A63"/>
  <c r="BK62"/>
  <c r="AL62"/>
  <c r="U62"/>
  <c r="T62"/>
  <c r="G62"/>
  <c r="A62"/>
  <c r="BK61"/>
  <c r="AL61"/>
  <c r="U61"/>
  <c r="T61"/>
  <c r="G61"/>
  <c r="A61"/>
  <c r="BK60"/>
  <c r="AL60"/>
  <c r="U60"/>
  <c r="T60"/>
  <c r="G60"/>
  <c r="A60"/>
  <c r="BK59"/>
  <c r="AL59"/>
  <c r="U59"/>
  <c r="T59"/>
  <c r="G59"/>
  <c r="A59"/>
  <c r="BK58"/>
  <c r="AL58"/>
  <c r="U58"/>
  <c r="T58"/>
  <c r="G58"/>
  <c r="A58"/>
  <c r="BK57"/>
  <c r="AL57"/>
  <c r="U57"/>
  <c r="T57"/>
  <c r="G57"/>
  <c r="A57"/>
  <c r="BK56"/>
  <c r="AL56"/>
  <c r="U56"/>
  <c r="T56"/>
  <c r="G56"/>
  <c r="A56"/>
  <c r="BK55"/>
  <c r="AL55"/>
  <c r="U55"/>
  <c r="T55"/>
  <c r="G55"/>
  <c r="A55"/>
  <c r="BK54"/>
  <c r="AL54"/>
  <c r="U54"/>
  <c r="T54"/>
  <c r="G54"/>
  <c r="A54"/>
  <c r="BK53"/>
  <c r="AL53"/>
  <c r="U53"/>
  <c r="T53"/>
  <c r="G53"/>
  <c r="A53"/>
  <c r="BK52"/>
  <c r="AL52"/>
  <c r="U52"/>
  <c r="T52"/>
  <c r="G52"/>
  <c r="A52"/>
  <c r="BK51"/>
  <c r="AL51"/>
  <c r="U51"/>
  <c r="T51"/>
  <c r="G51"/>
  <c r="A51"/>
  <c r="BK50"/>
  <c r="AL50"/>
  <c r="AL80" s="1"/>
  <c r="U50"/>
  <c r="U80" s="1"/>
  <c r="T50"/>
  <c r="T80" s="1"/>
  <c r="G50"/>
  <c r="G80" s="1"/>
  <c r="A50"/>
  <c r="A80" s="1"/>
  <c r="AS49"/>
  <c r="AS90" s="1"/>
  <c r="AR49"/>
  <c r="AR90" s="1"/>
  <c r="AQ49"/>
  <c r="AQ90" s="1"/>
  <c r="AP49"/>
  <c r="AP90" s="1"/>
  <c r="AO49"/>
  <c r="AO90" s="1"/>
  <c r="AS91" s="1"/>
  <c r="AN49"/>
  <c r="AN90" s="1"/>
  <c r="AM49"/>
  <c r="AM90" s="1"/>
  <c r="AK49"/>
  <c r="AK90" s="1"/>
  <c r="AJ49"/>
  <c r="AJ90" s="1"/>
  <c r="AI49"/>
  <c r="AI90" s="1"/>
  <c r="AH49"/>
  <c r="AH90" s="1"/>
  <c r="AG49"/>
  <c r="AG90" s="1"/>
  <c r="AF49"/>
  <c r="AF90" s="1"/>
  <c r="AE49"/>
  <c r="AE90" s="1"/>
  <c r="AD49"/>
  <c r="AD90" s="1"/>
  <c r="AC49"/>
  <c r="AC90" s="1"/>
  <c r="AB49"/>
  <c r="AB90" s="1"/>
  <c r="AA49"/>
  <c r="AA90" s="1"/>
  <c r="Z49"/>
  <c r="Z90" s="1"/>
  <c r="Y49"/>
  <c r="Y90" s="1"/>
  <c r="X49"/>
  <c r="X90" s="1"/>
  <c r="W49"/>
  <c r="W90" s="1"/>
  <c r="V49"/>
  <c r="V90" s="1"/>
  <c r="F49" a="1"/>
  <c r="F49" s="1"/>
  <c r="F90" s="1"/>
  <c r="E49" a="1"/>
  <c r="E49" s="1"/>
  <c r="E90" s="1"/>
  <c r="D49"/>
  <c r="C49"/>
  <c r="BK48"/>
  <c r="AL48"/>
  <c r="U48"/>
  <c r="T48"/>
  <c r="G48"/>
  <c r="A48"/>
  <c r="BK47"/>
  <c r="AL47"/>
  <c r="U47"/>
  <c r="T47"/>
  <c r="G47"/>
  <c r="A47"/>
  <c r="BK46"/>
  <c r="AL46"/>
  <c r="U46"/>
  <c r="T46"/>
  <c r="G46"/>
  <c r="A46"/>
  <c r="BK45"/>
  <c r="AL45"/>
  <c r="U45"/>
  <c r="T45"/>
  <c r="G45"/>
  <c r="A45"/>
  <c r="BK44"/>
  <c r="AL44"/>
  <c r="U44"/>
  <c r="T44"/>
  <c r="G44"/>
  <c r="A44"/>
  <c r="BK43"/>
  <c r="AL43"/>
  <c r="U43"/>
  <c r="T43"/>
  <c r="G43"/>
  <c r="A43"/>
  <c r="BK42"/>
  <c r="AL42"/>
  <c r="U42"/>
  <c r="T42"/>
  <c r="G42"/>
  <c r="A42"/>
  <c r="BK41"/>
  <c r="AL41"/>
  <c r="U41"/>
  <c r="T41"/>
  <c r="G41"/>
  <c r="A41"/>
  <c r="BK40"/>
  <c r="AL40"/>
  <c r="U40"/>
  <c r="T40"/>
  <c r="G40"/>
  <c r="A40"/>
  <c r="BK39"/>
  <c r="AL39"/>
  <c r="U39"/>
  <c r="T39"/>
  <c r="G39"/>
  <c r="A39"/>
  <c r="BK38"/>
  <c r="AL38"/>
  <c r="U38"/>
  <c r="T38"/>
  <c r="G38"/>
  <c r="A38"/>
  <c r="BK37"/>
  <c r="AL37"/>
  <c r="U37"/>
  <c r="T37"/>
  <c r="G37"/>
  <c r="A37"/>
  <c r="BK36"/>
  <c r="AL36"/>
  <c r="U36"/>
  <c r="T36"/>
  <c r="G36"/>
  <c r="A36"/>
  <c r="BK35"/>
  <c r="AL35"/>
  <c r="U35"/>
  <c r="T35"/>
  <c r="G35"/>
  <c r="A35"/>
  <c r="BK34"/>
  <c r="AL34"/>
  <c r="U34"/>
  <c r="T34"/>
  <c r="G34"/>
  <c r="A34"/>
  <c r="BK33"/>
  <c r="AL33"/>
  <c r="U33"/>
  <c r="T33"/>
  <c r="G33"/>
  <c r="A33"/>
  <c r="BK32"/>
  <c r="AL32"/>
  <c r="U32"/>
  <c r="T32"/>
  <c r="G32"/>
  <c r="A32"/>
  <c r="BK31"/>
  <c r="AL31"/>
  <c r="U31"/>
  <c r="T31"/>
  <c r="G31"/>
  <c r="A31"/>
  <c r="BK30"/>
  <c r="AL30"/>
  <c r="U30"/>
  <c r="T30"/>
  <c r="G30"/>
  <c r="A30"/>
  <c r="BK29"/>
  <c r="AL29"/>
  <c r="U29"/>
  <c r="T29"/>
  <c r="G29"/>
  <c r="A29"/>
  <c r="BK28"/>
  <c r="AL28"/>
  <c r="U28"/>
  <c r="T28"/>
  <c r="G28"/>
  <c r="A28"/>
  <c r="BK27"/>
  <c r="AL27"/>
  <c r="U27"/>
  <c r="T27"/>
  <c r="G27"/>
  <c r="A27"/>
  <c r="BK26"/>
  <c r="AL26"/>
  <c r="U26"/>
  <c r="T26"/>
  <c r="G26"/>
  <c r="A26"/>
  <c r="BK25"/>
  <c r="AL25"/>
  <c r="U25"/>
  <c r="T25"/>
  <c r="G25"/>
  <c r="A25"/>
  <c r="BK24"/>
  <c r="AL24"/>
  <c r="U24"/>
  <c r="T24"/>
  <c r="G24"/>
  <c r="A24"/>
  <c r="BK23"/>
  <c r="AL23"/>
  <c r="U23"/>
  <c r="T23"/>
  <c r="G23"/>
  <c r="A23"/>
  <c r="BK22"/>
  <c r="AL22"/>
  <c r="U22"/>
  <c r="T22"/>
  <c r="G22"/>
  <c r="A22"/>
  <c r="BK21"/>
  <c r="AL21"/>
  <c r="U21"/>
  <c r="T21"/>
  <c r="G21"/>
  <c r="A21"/>
  <c r="BK20"/>
  <c r="AL20"/>
  <c r="U20"/>
  <c r="T20"/>
  <c r="G20"/>
  <c r="A20"/>
  <c r="BK19"/>
  <c r="AL19"/>
  <c r="U19"/>
  <c r="T19"/>
  <c r="G19"/>
  <c r="A19"/>
  <c r="BK18"/>
  <c r="AL18"/>
  <c r="U18"/>
  <c r="T18"/>
  <c r="A18"/>
  <c r="BK17"/>
  <c r="AL17"/>
  <c r="U17"/>
  <c r="T17"/>
  <c r="G17"/>
  <c r="A17"/>
  <c r="BK16"/>
  <c r="AL16"/>
  <c r="U16"/>
  <c r="T16"/>
  <c r="G16"/>
  <c r="A16"/>
  <c r="BK15"/>
  <c r="AL15"/>
  <c r="U15"/>
  <c r="T15"/>
  <c r="G15"/>
  <c r="A15"/>
  <c r="BK14"/>
  <c r="AL14"/>
  <c r="AL49" s="1"/>
  <c r="AL90" s="1"/>
  <c r="U14"/>
  <c r="U49" s="1"/>
  <c r="U90" s="1"/>
  <c r="T14"/>
  <c r="T49" s="1"/>
  <c r="T90" s="1"/>
  <c r="G14"/>
  <c r="G49" s="1"/>
  <c r="G90" s="1"/>
  <c r="A14"/>
  <c r="A49" s="1"/>
  <c r="AU13"/>
  <c r="AK5"/>
  <c r="AJ5"/>
  <c r="AI5"/>
  <c r="AH5"/>
  <c r="AG5"/>
  <c r="AF5"/>
  <c r="AE5"/>
  <c r="AD5"/>
  <c r="AC5"/>
  <c r="AB5"/>
  <c r="AA5"/>
  <c r="Z5"/>
  <c r="Y5"/>
  <c r="X5"/>
  <c r="AL5" s="1"/>
  <c r="AM5" s="1"/>
  <c r="AN5" s="1"/>
  <c r="AO5" s="1"/>
  <c r="AP5" s="1"/>
  <c r="AQ5" s="1"/>
  <c r="AR5" s="1"/>
  <c r="AS5" s="1"/>
  <c r="AT5" s="1"/>
  <c r="W5"/>
  <c r="AP3"/>
  <c r="AP2"/>
  <c r="AL91" l="1"/>
  <c r="A90"/>
  <c r="AO91"/>
  <c r="AR9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T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0"/>
            <rFont val="Tahoma"/>
            <family val="2"/>
            <charset val="204"/>
          </rPr>
          <t>Вводити вручну дні і години</t>
        </r>
      </text>
    </comment>
    <comment ref="AV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AY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AL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</t>
        </r>
        <r>
          <rPr>
            <sz val="12"/>
            <color indexed="10"/>
            <rFont val="Tahoma"/>
            <family val="2"/>
            <charset val="204"/>
          </rPr>
          <t xml:space="preserve">и красный шрифт </t>
        </r>
        <r>
          <rPr>
            <sz val="12"/>
            <color indexed="12"/>
            <rFont val="Tahoma"/>
            <family val="2"/>
            <charset val="204"/>
          </rPr>
          <t>столбца AL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меньше минимальной зарплаты 3200
Столбец AL&lt;3200</t>
        </r>
      </text>
    </comment>
    <comment ref="AS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AР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меньше минимальной зарплаты 3200
Столбец AР&lt;3200</t>
        </r>
      </text>
    </comment>
    <comment ref="AT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AT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+ ФССзТВП меньше минимальной зарплаты 3200
Столбец AT&lt;3200</t>
        </r>
      </text>
    </comment>
    <comment ref="AU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Уваага! В этот столбец Мінять формулу при зміні мінімальної зарплати. Вносити розмір мінімальної зарплати. И 22% з Мінімальной зарплати.
</t>
        </r>
        <r>
          <rPr>
            <sz val="12"/>
            <color indexed="12"/>
            <rFont val="Tahoma"/>
            <family val="2"/>
            <charset val="204"/>
          </rPr>
          <t>Була формула =ОКРУГЛ(ЕСЛИ(И(AT14&gt;=3200;G14&lt;=$G$99);ЕСЛИОШИБКА(ЕСЛИ(НАЙТИ("Інвалид";B14;1)&gt;0;AT14*0.0841;"");AT14*0.22);ЕСЛИ(И(AT14&lt;3200;G14=$G$99);ЕСЛИОШИБКА(ЕСЛИ(НАЙТИ("Інвалид";B14;1)&gt;0;AT14*0.0841;"");704);ЕСЛИ(И(G14&lt;$G$99;AT14&lt;3200);ЕСЛИОШИБКА(ЕСЛИ(НАЙТИ("Інвалид";B14;1)&gt;0;AT14*0.0841;"");AT14*0.22))));2)</t>
        </r>
      </text>
    </comment>
    <comment ref="AU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Проверить в этом столбце формулу Если Iнвалид и больничные начиная с февраля уточнить формулу.</t>
        </r>
        <r>
          <rPr>
            <sz val="8"/>
            <color indexed="81"/>
            <rFont val="Tahoma"/>
            <family val="2"/>
            <charset val="204"/>
          </rPr>
          <t xml:space="preserve"> Были формулы: Травень з лікарняними
=ОКРУГЛ(ЕСЛИ(И(AT14&gt;=1450;G14&lt;=$G$84);ЕСЛИОШИБКА(ЕСЛИ(НАЙТИ("Інвалид";B14;1)&gt;0;AT14*0.0841;"");AT14*0.22);ЕСЛИ(И(AT14&lt;1450;G14=$G$84);ЕСЛИОШИБКА(ЕСЛИ(НАЙТИ("Інвалид";B14;1)&gt;0;121.945;"");319);ЕСЛИ(И(G14&lt;$G$84;AT14&lt;1450);ЕСЛИОШИБКА(ЕСЛИ(НАЙТИ("Інвалид";B14;1)&gt;0;AT14*0.0841;"");AT14*0.22))));2)
Грудень без лікарняних
=ОКРУГЛ(ЕСЛИ(И(AO14&gt;=1600;G14&lt;=$G$84);ЕСЛИОШИБКА(ЕСЛИ(НАЙТИ("Інвалид";B14;1)&gt;0;AO14*0.0841;"");AO14*0.22);ЕСЛИ(И(AO14&lt;1600;G14=$G$84);ЕСЛИОШИБКА(ЕСЛИ(НАЙТИ("Інвалид";B14;1)&gt;0;134.56;"");352);ЕСЛИ(И(G14&lt;$G$84;AO14&lt;1600);ЕСЛИОШИБКА(ЕСЛИ(НАЙТИ("Інвалид";B14;1)&gt;0;AO14*0.0841;"");AO14*0.22))));2)
Січень без лікарняних
=ОКРУГЛ(ЕСЛИ(И(AO14&gt;=3200;G14&lt;=$G$84);ЕСЛИОШИБКА(ЕСЛИ(НАЙТИ("Інвалид";B14;1)&gt;0;AO14*0.0841;"");AO14*0.22);ЕСЛИ(И(AO14&lt;3200;G14=$G$84);ЕСЛИОШИБКА(ЕСЛИ(НАЙТИ("Інвалид";B14;1)&gt;0;269.12;"");704);ЕСЛИ(И(G14&lt;$G$84;AO14&lt;3200);ЕСЛИОШИБКА(ЕСЛИ(НАЙТИ("Інвалид";B14;1)&gt;0;AO14*0.0841;"");AO14*0.22))));2)
Лютий з лікарняними
=ЕСЛИ(F14&lt;&gt;0;AT14*$AU$13;(ОКРУГЛ(ЕСЛИ(И(AT14&gt;=3200;G14&lt;=$G$84);ЕСЛИОШИБКА(ЕСЛИ(НАЙТИ("Інвалид";B14;1)&gt;0;AT14*0.0841;"");AT14*0.22);ЕСЛИ(И(AT14&lt;3200;G14=$G$84);ЕСЛИОШИБКА(ЕСЛИ(НАЙТИ("Інвалид";B14;1)&gt;0;269.12;"");704);ЕСЛИ(И(G14&lt;$G$84;AT14&lt;3200);ЕСЛИОШИБКА(ЕСЛИ(НАЙТИ("Інвалид";B14;1)&gt;0;AT14*0.0841;"");AT14*0.22))));2)))
Березень з лікарняними
=ЕСЛИ(F14&lt;&gt;0;AT14*$AU$13;(ОКРУГЛ(ЕСЛИ(И(AT14&gt;=3200;G14&lt;=$G$84);ЕСЛИОШИБКА(ЕСЛИ(НАЙТИ("Інвалид";B14;1)&gt;0;AT14*0.0841;"");AT14*0.22);ЕСЛИ(И(AT14&lt;3200;G14=$G$84);ЕСЛИОШИБКА(ЕСЛИ(НАЙТИ("Інвалид";B14;1)&gt;0;269.12;"");704);ЕСЛИ(И(G14&lt;$G$84;AT14&lt;3200);ЕСЛИОШИБКА(ЕСЛИ(НАЙТИ("Інвалид";B14;1)&gt;0;AT14*0.0841;"");AT14*0.22))));2)))
</t>
        </r>
      </text>
    </comment>
    <comment ref="AW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Була формула =ОКРУГЛ(МАКС(0;18%*(AQ14-800*(AT14&lt;=2240)));2)</t>
        </r>
      </text>
    </comment>
    <comment ref="AU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</commentList>
</comments>
</file>

<file path=xl/sharedStrings.xml><?xml version="1.0" encoding="utf-8"?>
<sst xmlns="http://schemas.openxmlformats.org/spreadsheetml/2006/main" count="357" uniqueCount="139">
  <si>
    <t xml:space="preserve">Розрахунково-платіжна відомість № «_____» за </t>
  </si>
  <si>
    <t>Май 2018</t>
  </si>
  <si>
    <t>Мінімальна зарплата з 1 січня 2018 р.</t>
  </si>
  <si>
    <r>
      <rPr>
        <b/>
        <sz val="11"/>
        <rFont val="Calibri"/>
        <family val="2"/>
        <charset val="204"/>
        <scheme val="minor"/>
      </rPr>
      <t xml:space="preserve">Пільга </t>
    </r>
    <r>
      <rPr>
        <sz val="11"/>
        <rFont val="Calibri"/>
        <family val="2"/>
        <charset val="204"/>
        <scheme val="minor"/>
      </rPr>
      <t xml:space="preserve">в місяці прийому  </t>
    </r>
    <r>
      <rPr>
        <b/>
        <sz val="11"/>
        <rFont val="Calibri"/>
        <family val="2"/>
        <charset val="204"/>
        <scheme val="minor"/>
      </rPr>
      <t>застосовується</t>
    </r>
    <r>
      <rPr>
        <sz val="11"/>
        <rFont val="Calibri"/>
        <family val="2"/>
        <charset val="204"/>
        <scheme val="minor"/>
      </rPr>
      <t xml:space="preserve">. </t>
    </r>
  </si>
  <si>
    <t>22 % з мінімальной зарплати ЄСВ</t>
  </si>
  <si>
    <r>
      <t xml:space="preserve">А в місяці звільнення </t>
    </r>
    <r>
      <rPr>
        <b/>
        <sz val="11"/>
        <rFont val="Calibri"/>
        <family val="2"/>
        <charset val="204"/>
        <scheme val="minor"/>
      </rPr>
      <t>не застосовується</t>
    </r>
  </si>
  <si>
    <t>Норма тривалості робочого часу: дні / години</t>
  </si>
  <si>
    <t>8,41 % з мінімальной зарплати Інвалід</t>
  </si>
  <si>
    <t xml:space="preserve">               Дата</t>
  </si>
  <si>
    <t xml:space="preserve">             Термін</t>
  </si>
  <si>
    <t>Календа-</t>
  </si>
  <si>
    <r>
      <rPr>
        <b/>
        <sz val="11"/>
        <rFont val="Calibri"/>
        <family val="2"/>
        <charset val="204"/>
        <scheme val="minor"/>
      </rPr>
      <t xml:space="preserve">Відпрацьовано </t>
    </r>
    <r>
      <rPr>
        <sz val="11"/>
        <rFont val="Calibri"/>
        <family val="2"/>
        <charset val="204"/>
        <scheme val="minor"/>
      </rPr>
      <t>на об’єктах днів та годин</t>
    </r>
  </si>
  <si>
    <r>
      <rPr>
        <b/>
        <sz val="11"/>
        <rFont val="Calibri"/>
        <family val="2"/>
        <charset val="204"/>
        <scheme val="minor"/>
      </rPr>
      <t>НАРАХОВАНО:</t>
    </r>
    <r>
      <rPr>
        <sz val="11"/>
        <rFont val="Calibri"/>
        <family val="2"/>
        <charset val="204"/>
        <scheme val="minor"/>
      </rPr>
      <t xml:space="preserve"> Заробітна плата на об’єктах, Відпустка, Розрахункові, Лікарніні, гривень </t>
    </r>
  </si>
  <si>
    <t>663 бух.рах.</t>
  </si>
  <si>
    <t xml:space="preserve"> 661 бух.рах.</t>
  </si>
  <si>
    <t xml:space="preserve">Нараху - </t>
  </si>
  <si>
    <t>УТРИМАНО</t>
  </si>
  <si>
    <t xml:space="preserve">     До видачі без  утриманих</t>
  </si>
  <si>
    <t xml:space="preserve">Аліменти, </t>
  </si>
  <si>
    <t xml:space="preserve"> ДО ВИДАЧІ ПІСЛЯ</t>
  </si>
  <si>
    <t>Прий-</t>
  </si>
  <si>
    <t>Звіль-</t>
  </si>
  <si>
    <t>Відпуска</t>
  </si>
  <si>
    <t>Лікар-</t>
  </si>
  <si>
    <t>рні дні</t>
  </si>
  <si>
    <t>Всього</t>
  </si>
  <si>
    <t>вання</t>
  </si>
  <si>
    <t xml:space="preserve">         аліментів, Постанов</t>
  </si>
  <si>
    <t>Постанови</t>
  </si>
  <si>
    <t xml:space="preserve"> утриманих алімен-</t>
  </si>
  <si>
    <t>няття</t>
  </si>
  <si>
    <t>ненння</t>
  </si>
  <si>
    <t>няні</t>
  </si>
  <si>
    <t>перебу-</t>
  </si>
  <si>
    <t>Дні</t>
  </si>
  <si>
    <t>Го-</t>
  </si>
  <si>
    <t>ІТП</t>
  </si>
  <si>
    <t>Разом</t>
  </si>
  <si>
    <t>Розра-</t>
  </si>
  <si>
    <t>Вихідна</t>
  </si>
  <si>
    <t>ВСЬОГО</t>
  </si>
  <si>
    <t>Лікарняні</t>
  </si>
  <si>
    <t>РАЗОМ</t>
  </si>
  <si>
    <t>на ФОП</t>
  </si>
  <si>
    <t>ПДФО: Податок з доходів</t>
  </si>
  <si>
    <r>
      <t xml:space="preserve">Військовий збір </t>
    </r>
    <r>
      <rPr>
        <sz val="5"/>
        <color theme="1"/>
        <rFont val="Calibri"/>
        <family val="2"/>
        <charset val="204"/>
        <scheme val="minor"/>
      </rPr>
      <t>653 бух. рах.</t>
    </r>
  </si>
  <si>
    <t xml:space="preserve">            Всього утримано</t>
  </si>
  <si>
    <t xml:space="preserve"> Зарп-</t>
  </si>
  <si>
    <t xml:space="preserve">РАЗОМ </t>
  </si>
  <si>
    <t xml:space="preserve">       тів, Постанов</t>
  </si>
  <si>
    <t xml:space="preserve">№  </t>
  </si>
  <si>
    <t xml:space="preserve">Прізвище </t>
  </si>
  <si>
    <t>штатних:</t>
  </si>
  <si>
    <t>штатних</t>
  </si>
  <si>
    <t>вання в</t>
  </si>
  <si>
    <t>ди</t>
  </si>
  <si>
    <t>зарплата</t>
  </si>
  <si>
    <t>хункові</t>
  </si>
  <si>
    <t>допомога</t>
  </si>
  <si>
    <t>Зарплата</t>
  </si>
  <si>
    <t>Перші</t>
  </si>
  <si>
    <t>ФССзТВП</t>
  </si>
  <si>
    <t>Зарплата+</t>
  </si>
  <si>
    <t>651 бух. рах.</t>
  </si>
  <si>
    <r>
      <t xml:space="preserve"> фізичних осіб </t>
    </r>
    <r>
      <rPr>
        <u/>
        <sz val="5"/>
        <rFont val="Calibri"/>
        <family val="2"/>
        <charset val="204"/>
      </rPr>
      <t>6411 бух. рах.</t>
    </r>
  </si>
  <si>
    <t>із заро-</t>
  </si>
  <si>
    <t>із лікар-</t>
  </si>
  <si>
    <t>лата + лі-</t>
  </si>
  <si>
    <t>ФСС з ТВП</t>
  </si>
  <si>
    <t xml:space="preserve"> Зарплата</t>
  </si>
  <si>
    <t>за</t>
  </si>
  <si>
    <t>ім’я по батькові</t>
  </si>
  <si>
    <t>в цьому</t>
  </si>
  <si>
    <t>з якого</t>
  </si>
  <si>
    <t>трудових</t>
  </si>
  <si>
    <t>ни</t>
  </si>
  <si>
    <t xml:space="preserve"> + Розра-</t>
  </si>
  <si>
    <t>5-ть ка-</t>
  </si>
  <si>
    <t>Фонд</t>
  </si>
  <si>
    <t xml:space="preserve"> + Відп.+Розр.</t>
  </si>
  <si>
    <t>Відпустка</t>
  </si>
  <si>
    <t>Єдиний</t>
  </si>
  <si>
    <t>бітної</t>
  </si>
  <si>
    <t>няних</t>
  </si>
  <si>
    <t xml:space="preserve">карняні </t>
  </si>
  <si>
    <t xml:space="preserve"> + лікар-</t>
  </si>
  <si>
    <t>пор.</t>
  </si>
  <si>
    <t>місяці.</t>
  </si>
  <si>
    <t>по яке</t>
  </si>
  <si>
    <t>відноси-</t>
  </si>
  <si>
    <t>лендар-</t>
  </si>
  <si>
    <t xml:space="preserve">Соціаль-го </t>
  </si>
  <si>
    <t>5-ть кал.</t>
  </si>
  <si>
    <t xml:space="preserve"> + Лікар-</t>
  </si>
  <si>
    <t>Розрахун-</t>
  </si>
  <si>
    <t>соціаль-</t>
  </si>
  <si>
    <t>плати +</t>
  </si>
  <si>
    <t xml:space="preserve">перші </t>
  </si>
  <si>
    <t xml:space="preserve">няні </t>
  </si>
  <si>
    <t>По дого-</t>
  </si>
  <si>
    <t>число</t>
  </si>
  <si>
    <t xml:space="preserve">нах на </t>
  </si>
  <si>
    <t xml:space="preserve"> + вихідна</t>
  </si>
  <si>
    <t>них днів</t>
  </si>
  <si>
    <t>Страх-ня</t>
  </si>
  <si>
    <t>днів</t>
  </si>
  <si>
    <t>няні Пер-</t>
  </si>
  <si>
    <t>кові</t>
  </si>
  <si>
    <t>ний</t>
  </si>
  <si>
    <t>лікарня-</t>
  </si>
  <si>
    <t>5-ть днів</t>
  </si>
  <si>
    <t>ворам:</t>
  </si>
  <si>
    <t>підпри-</t>
  </si>
  <si>
    <t>(підпри-</t>
  </si>
  <si>
    <t>з Тимчас.</t>
  </si>
  <si>
    <t xml:space="preserve">ші 5-ть </t>
  </si>
  <si>
    <t>внесок</t>
  </si>
  <si>
    <t>ні перші</t>
  </si>
  <si>
    <t>без</t>
  </si>
  <si>
    <t>ємстві</t>
  </si>
  <si>
    <t>ємство)</t>
  </si>
  <si>
    <t>Втрати</t>
  </si>
  <si>
    <t xml:space="preserve">«+»  </t>
  </si>
  <si>
    <t>календа-</t>
  </si>
  <si>
    <t>під-тво +</t>
  </si>
  <si>
    <t>Інв. 8,41 %</t>
  </si>
  <si>
    <t xml:space="preserve"> +</t>
  </si>
  <si>
    <t>числа</t>
  </si>
  <si>
    <t>Прац-сті</t>
  </si>
  <si>
    <t>рних днів</t>
  </si>
  <si>
    <t xml:space="preserve"> + ФССзТВП</t>
  </si>
  <si>
    <t>I. ШТАТНІ ↑ →</t>
  </si>
  <si>
    <t>Х</t>
  </si>
  <si>
    <r>
      <t xml:space="preserve">I. ШТАТНІ ↑ </t>
    </r>
    <r>
      <rPr>
        <b/>
        <sz val="11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</si>
  <si>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</si>
  <si>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rFont val="Calibri"/>
        <family val="2"/>
        <charset val="204"/>
      </rPr>
      <t>↑ →</t>
    </r>
  </si>
  <si>
    <t>I V. ВСЬОГО ШТАТНІ + ПО ДОГОВОРАМ</t>
  </si>
  <si>
    <r>
      <t xml:space="preserve">Перевірка по діагоналі </t>
    </r>
    <r>
      <rPr>
        <sz val="11"/>
        <rFont val="Calibri"/>
        <family val="2"/>
        <charset val="204"/>
      </rPr>
      <t>→</t>
    </r>
  </si>
  <si>
    <r>
      <rPr>
        <sz val="11"/>
        <rFont val="Calibri"/>
        <family val="2"/>
        <charset val="204"/>
      </rPr>
      <t>←</t>
    </r>
    <r>
      <rPr>
        <sz val="11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</si>
</sst>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19]d\ mmm;@"/>
  </numFmts>
  <fonts count="3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5"/>
      <name val="Calibri"/>
      <family val="2"/>
      <charset val="204"/>
    </font>
    <font>
      <sz val="7"/>
      <name val="Calibri"/>
      <family val="2"/>
      <charset val="204"/>
      <scheme val="minor"/>
    </font>
    <font>
      <b/>
      <sz val="12"/>
      <name val="Monotype Corsiva"/>
      <family val="4"/>
      <charset val="204"/>
    </font>
    <font>
      <sz val="11"/>
      <name val="Monotype Corsiva"/>
      <family val="4"/>
      <charset val="204"/>
    </font>
    <font>
      <b/>
      <sz val="11"/>
      <name val="Monotype Corsiva"/>
      <family val="4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43">
    <xf numFmtId="0" fontId="0" fillId="0" borderId="0" xfId="0"/>
    <xf numFmtId="0" fontId="2" fillId="0" borderId="0" xfId="0" applyFont="1" applyFill="1" applyProtection="1"/>
    <xf numFmtId="9" fontId="2" fillId="0" borderId="0" xfId="0" applyNumberFormat="1" applyFont="1" applyFill="1" applyProtection="1"/>
    <xf numFmtId="0" fontId="2" fillId="0" borderId="0" xfId="0" applyFont="1" applyFill="1"/>
    <xf numFmtId="0" fontId="3" fillId="0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0" fontId="5" fillId="0" borderId="1" xfId="1" applyFont="1" applyFill="1" applyBorder="1" applyAlignment="1" applyProtection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4" fontId="5" fillId="0" borderId="4" xfId="1" applyNumberFormat="1" applyFont="1" applyFill="1" applyBorder="1" applyAlignment="1" applyProtection="1">
      <alignment horizontal="left"/>
    </xf>
    <xf numFmtId="0" fontId="5" fillId="0" borderId="0" xfId="1" applyFont="1" applyFill="1" applyAlignment="1" applyProtection="1"/>
    <xf numFmtId="4" fontId="5" fillId="0" borderId="0" xfId="1" applyNumberFormat="1" applyFont="1" applyFill="1" applyAlignment="1" applyProtection="1">
      <alignment horizontal="center"/>
    </xf>
    <xf numFmtId="0" fontId="2" fillId="0" borderId="5" xfId="0" applyFont="1" applyFill="1" applyBorder="1" applyProtection="1"/>
    <xf numFmtId="4" fontId="2" fillId="0" borderId="0" xfId="0" applyNumberFormat="1" applyFont="1" applyFill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center"/>
      <protection locked="0"/>
    </xf>
    <xf numFmtId="4" fontId="2" fillId="0" borderId="0" xfId="0" applyNumberFormat="1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0" fontId="5" fillId="0" borderId="6" xfId="1" applyFont="1" applyFill="1" applyBorder="1" applyAlignment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6" fillId="0" borderId="8" xfId="0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0" fillId="0" borderId="8" xfId="0" applyBorder="1"/>
    <xf numFmtId="0" fontId="6" fillId="0" borderId="12" xfId="0" applyFont="1" applyFill="1" applyBorder="1" applyProtection="1"/>
    <xf numFmtId="0" fontId="6" fillId="0" borderId="13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6" fillId="0" borderId="11" xfId="0" applyFont="1" applyFill="1" applyBorder="1" applyProtection="1"/>
    <xf numFmtId="0" fontId="2" fillId="0" borderId="14" xfId="0" applyFont="1" applyFill="1" applyBorder="1" applyProtection="1"/>
    <xf numFmtId="0" fontId="2" fillId="0" borderId="13" xfId="0" applyFont="1" applyFill="1" applyBorder="1" applyProtection="1"/>
    <xf numFmtId="0" fontId="2" fillId="0" borderId="15" xfId="0" applyFont="1" applyFill="1" applyBorder="1" applyProtection="1"/>
    <xf numFmtId="0" fontId="5" fillId="0" borderId="14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6" fillId="0" borderId="5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center"/>
    </xf>
    <xf numFmtId="0" fontId="2" fillId="0" borderId="18" xfId="0" applyFont="1" applyFill="1" applyBorder="1" applyProtection="1"/>
    <xf numFmtId="0" fontId="5" fillId="0" borderId="18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10" fontId="5" fillId="0" borderId="10" xfId="1" applyNumberFormat="1" applyFont="1" applyFill="1" applyBorder="1" applyAlignment="1" applyProtection="1">
      <alignment horizontal="center"/>
    </xf>
    <xf numFmtId="0" fontId="6" fillId="0" borderId="9" xfId="0" applyFont="1" applyFill="1" applyBorder="1" applyProtection="1"/>
    <xf numFmtId="0" fontId="6" fillId="0" borderId="1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164" fontId="5" fillId="0" borderId="18" xfId="1" applyNumberFormat="1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9" fontId="2" fillId="0" borderId="15" xfId="0" applyNumberFormat="1" applyFont="1" applyFill="1" applyBorder="1" applyAlignment="1" applyProtection="1">
      <alignment horizontal="center"/>
    </xf>
    <xf numFmtId="0" fontId="13" fillId="0" borderId="15" xfId="0" applyFont="1" applyFill="1" applyBorder="1" applyProtection="1"/>
    <xf numFmtId="0" fontId="11" fillId="0" borderId="15" xfId="0" applyFont="1" applyFill="1" applyBorder="1" applyProtection="1"/>
    <xf numFmtId="9" fontId="2" fillId="0" borderId="15" xfId="0" applyNumberFormat="1" applyFont="1" applyFill="1" applyBorder="1" applyAlignment="1" applyProtection="1">
      <alignment horizontal="left"/>
    </xf>
    <xf numFmtId="0" fontId="2" fillId="0" borderId="0" xfId="0" applyFont="1" applyFill="1" applyAlignment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2" fillId="0" borderId="19" xfId="0" applyFont="1" applyFill="1" applyBorder="1" applyProtection="1"/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8" fillId="0" borderId="19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0" fillId="0" borderId="23" xfId="0" applyBorder="1"/>
    <xf numFmtId="0" fontId="2" fillId="0" borderId="23" xfId="0" applyFont="1" applyFill="1" applyBorder="1" applyAlignment="1" applyProtection="1">
      <alignment horizontal="center"/>
    </xf>
    <xf numFmtId="9" fontId="2" fillId="0" borderId="19" xfId="0" applyNumberFormat="1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2" fillId="0" borderId="23" xfId="0" applyFont="1" applyFill="1" applyBorder="1" applyProtection="1"/>
    <xf numFmtId="0" fontId="2" fillId="0" borderId="20" xfId="0" applyFont="1" applyFill="1" applyBorder="1" applyProtection="1"/>
    <xf numFmtId="0" fontId="2" fillId="0" borderId="16" xfId="0" applyFont="1" applyFill="1" applyBorder="1" applyProtection="1"/>
    <xf numFmtId="0" fontId="2" fillId="0" borderId="16" xfId="0" applyFont="1" applyFill="1" applyBorder="1" applyProtection="1">
      <protection locked="0"/>
    </xf>
    <xf numFmtId="165" fontId="2" fillId="0" borderId="24" xfId="0" applyNumberFormat="1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</xf>
    <xf numFmtId="4" fontId="2" fillId="0" borderId="16" xfId="0" applyNumberFormat="1" applyFont="1" applyFill="1" applyBorder="1" applyAlignment="1" applyProtection="1">
      <alignment horizontal="center"/>
      <protection locked="0"/>
    </xf>
    <xf numFmtId="4" fontId="2" fillId="0" borderId="16" xfId="0" applyNumberFormat="1" applyFont="1" applyFill="1" applyBorder="1" applyAlignment="1" applyProtection="1">
      <alignment horizontal="center"/>
    </xf>
    <xf numFmtId="4" fontId="6" fillId="0" borderId="16" xfId="0" applyNumberFormat="1" applyFont="1" applyFill="1" applyBorder="1" applyAlignment="1" applyProtection="1">
      <alignment horizontal="center"/>
    </xf>
    <xf numFmtId="4" fontId="7" fillId="0" borderId="16" xfId="0" applyNumberFormat="1" applyFont="1" applyFill="1" applyBorder="1" applyAlignment="1" applyProtection="1">
      <alignment horizontal="center"/>
    </xf>
    <xf numFmtId="4" fontId="11" fillId="0" borderId="16" xfId="0" applyNumberFormat="1" applyFont="1" applyFill="1" applyBorder="1" applyAlignment="1" applyProtection="1">
      <alignment horizontal="center"/>
    </xf>
    <xf numFmtId="0" fontId="2" fillId="0" borderId="25" xfId="0" applyFont="1" applyFill="1" applyBorder="1" applyProtection="1"/>
    <xf numFmtId="0" fontId="2" fillId="0" borderId="24" xfId="0" applyFont="1" applyFill="1" applyBorder="1" applyProtection="1">
      <protection locked="0"/>
    </xf>
    <xf numFmtId="4" fontId="2" fillId="0" borderId="24" xfId="0" applyNumberFormat="1" applyFont="1" applyFill="1" applyBorder="1" applyAlignment="1" applyProtection="1">
      <alignment horizontal="center"/>
      <protection locked="0"/>
    </xf>
    <xf numFmtId="4" fontId="2" fillId="0" borderId="24" xfId="0" applyNumberFormat="1" applyFont="1" applyFill="1" applyBorder="1" applyAlignment="1" applyProtection="1">
      <alignment horizontal="center"/>
    </xf>
    <xf numFmtId="0" fontId="14" fillId="0" borderId="24" xfId="0" applyFont="1" applyFill="1" applyBorder="1" applyProtection="1">
      <protection locked="0"/>
    </xf>
    <xf numFmtId="0" fontId="15" fillId="0" borderId="12" xfId="0" applyFont="1" applyFill="1" applyBorder="1" applyProtection="1"/>
    <xf numFmtId="0" fontId="16" fillId="0" borderId="24" xfId="0" applyFont="1" applyFill="1" applyBorder="1" applyProtection="1"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15" fillId="0" borderId="0" xfId="0" applyFont="1" applyFill="1" applyProtection="1"/>
    <xf numFmtId="0" fontId="2" fillId="0" borderId="24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4" fontId="6" fillId="0" borderId="24" xfId="0" applyNumberFormat="1" applyFont="1" applyFill="1" applyBorder="1" applyAlignment="1" applyProtection="1">
      <alignment horizontal="center"/>
    </xf>
    <xf numFmtId="0" fontId="15" fillId="0" borderId="24" xfId="0" applyFont="1" applyFill="1" applyBorder="1" applyProtection="1">
      <protection locked="0"/>
    </xf>
    <xf numFmtId="0" fontId="2" fillId="0" borderId="26" xfId="0" applyFont="1" applyFill="1" applyBorder="1"/>
    <xf numFmtId="0" fontId="5" fillId="0" borderId="26" xfId="1" applyFont="1" applyFill="1" applyBorder="1" applyAlignment="1" applyProtection="1"/>
    <xf numFmtId="1" fontId="6" fillId="0" borderId="26" xfId="0" applyNumberFormat="1" applyFont="1" applyFill="1" applyBorder="1" applyAlignment="1" applyProtection="1">
      <alignment horizontal="center"/>
    </xf>
    <xf numFmtId="1" fontId="6" fillId="0" borderId="27" xfId="0" applyNumberFormat="1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4" fontId="6" fillId="0" borderId="26" xfId="0" applyNumberFormat="1" applyFont="1" applyFill="1" applyBorder="1" applyAlignment="1" applyProtection="1">
      <alignment horizontal="center"/>
    </xf>
    <xf numFmtId="4" fontId="6" fillId="0" borderId="28" xfId="0" applyNumberFormat="1" applyFont="1" applyFill="1" applyBorder="1" applyAlignment="1" applyProtection="1">
      <alignment horizontal="left"/>
    </xf>
    <xf numFmtId="0" fontId="2" fillId="0" borderId="29" xfId="0" applyFont="1" applyFill="1" applyBorder="1" applyProtection="1"/>
    <xf numFmtId="165" fontId="2" fillId="0" borderId="16" xfId="0" applyNumberFormat="1" applyFont="1" applyFill="1" applyBorder="1" applyAlignment="1" applyProtection="1">
      <alignment horizontal="center"/>
      <protection locked="0"/>
    </xf>
    <xf numFmtId="4" fontId="19" fillId="0" borderId="24" xfId="2" applyNumberFormat="1" applyFont="1" applyFill="1" applyBorder="1" applyAlignment="1" applyProtection="1">
      <alignment horizontal="center"/>
    </xf>
    <xf numFmtId="4" fontId="11" fillId="0" borderId="24" xfId="0" applyNumberFormat="1" applyFont="1" applyFill="1" applyBorder="1" applyAlignment="1" applyProtection="1">
      <alignment horizontal="center"/>
    </xf>
    <xf numFmtId="0" fontId="5" fillId="0" borderId="26" xfId="1" applyFont="1" applyFill="1" applyBorder="1" applyAlignment="1" applyProtection="1">
      <alignment horizontal="right"/>
    </xf>
    <xf numFmtId="165" fontId="6" fillId="0" borderId="26" xfId="0" applyNumberFormat="1" applyFont="1" applyFill="1" applyBorder="1" applyAlignment="1" applyProtection="1">
      <alignment horizontal="center"/>
    </xf>
    <xf numFmtId="4" fontId="20" fillId="0" borderId="26" xfId="2" applyNumberFormat="1" applyFont="1" applyFill="1" applyBorder="1" applyAlignment="1" applyProtection="1">
      <alignment horizontal="center"/>
    </xf>
    <xf numFmtId="0" fontId="6" fillId="0" borderId="28" xfId="0" applyFont="1" applyFill="1" applyBorder="1" applyProtection="1"/>
    <xf numFmtId="4" fontId="19" fillId="0" borderId="16" xfId="2" applyNumberFormat="1" applyFont="1" applyFill="1" applyBorder="1" applyAlignment="1" applyProtection="1">
      <alignment horizontal="center"/>
    </xf>
    <xf numFmtId="0" fontId="2" fillId="0" borderId="24" xfId="0" applyFont="1" applyFill="1" applyBorder="1" applyProtection="1"/>
    <xf numFmtId="0" fontId="6" fillId="0" borderId="24" xfId="0" applyFont="1" applyFill="1" applyBorder="1" applyAlignment="1" applyProtection="1">
      <alignment horizontal="right"/>
    </xf>
    <xf numFmtId="0" fontId="6" fillId="0" borderId="24" xfId="0" applyFont="1" applyFill="1" applyBorder="1" applyProtection="1"/>
    <xf numFmtId="1" fontId="6" fillId="0" borderId="24" xfId="0" applyNumberFormat="1" applyFont="1" applyFill="1" applyBorder="1" applyAlignment="1" applyProtection="1">
      <alignment horizontal="center"/>
    </xf>
    <xf numFmtId="3" fontId="6" fillId="0" borderId="24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Alignment="1" applyProtection="1">
      <alignment horizontal="center"/>
    </xf>
    <xf numFmtId="2" fontId="2" fillId="0" borderId="0" xfId="0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91"/>
  <sheetViews>
    <sheetView tabSelected="1" workbookViewId="0">
      <selection activeCell="G15" sqref="G15"/>
    </sheetView>
  </sheetViews>
  <sheetFormatPr defaultRowHeight="15"/>
  <sheetData>
    <row r="1" spans="1:65" ht="18.7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4" t="s">
        <v>0</v>
      </c>
      <c r="W1" s="1"/>
      <c r="X1" s="1"/>
      <c r="Y1" s="1"/>
      <c r="Z1" s="1"/>
      <c r="AA1" s="1"/>
      <c r="AB1" s="5" t="s">
        <v>1</v>
      </c>
      <c r="AC1" s="1"/>
      <c r="AD1" s="1"/>
      <c r="AE1" s="1"/>
      <c r="AF1" s="1"/>
      <c r="AG1" s="1"/>
      <c r="AH1" s="1"/>
      <c r="AI1" s="1"/>
      <c r="AJ1" s="1"/>
      <c r="AK1" s="1"/>
      <c r="AL1" s="6" t="s">
        <v>2</v>
      </c>
      <c r="AM1" s="7"/>
      <c r="AN1" s="7"/>
      <c r="AO1" s="8"/>
      <c r="AP1" s="9">
        <v>3723</v>
      </c>
      <c r="AQ1" s="1"/>
      <c r="AR1" s="1"/>
      <c r="AS1" s="1"/>
      <c r="AT1" s="1"/>
      <c r="AU1" s="10"/>
      <c r="AV1" s="1"/>
      <c r="AW1" s="1"/>
      <c r="AX1" s="1"/>
      <c r="AY1" s="1"/>
      <c r="AZ1" s="1"/>
      <c r="BA1" s="1"/>
      <c r="BB1" s="1"/>
      <c r="BC1" s="1"/>
      <c r="BD1" s="11"/>
      <c r="BE1" s="12" t="s">
        <v>3</v>
      </c>
      <c r="BF1" s="1"/>
      <c r="BG1" s="1"/>
      <c r="BH1" s="1"/>
      <c r="BI1" s="1"/>
      <c r="BJ1" s="1"/>
      <c r="BK1" s="1"/>
      <c r="BL1" s="1"/>
      <c r="BM1" s="1"/>
    </row>
    <row r="2" spans="1:6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6" t="s">
        <v>4</v>
      </c>
      <c r="AM2" s="7"/>
      <c r="AN2" s="7"/>
      <c r="AO2" s="8"/>
      <c r="AP2" s="14" t="e">
        <f>AP1*AU13</f>
        <v>#REF!</v>
      </c>
      <c r="AQ2" s="1"/>
      <c r="AR2" s="1"/>
      <c r="AS2" s="1"/>
      <c r="AT2" s="1"/>
      <c r="AU2" s="10"/>
      <c r="AV2" s="1"/>
      <c r="AW2" s="1"/>
      <c r="AX2" s="1"/>
      <c r="AY2" s="1"/>
      <c r="AZ2" s="1"/>
      <c r="BA2" s="1"/>
      <c r="BB2" s="1"/>
      <c r="BC2" s="1"/>
      <c r="BD2" s="11"/>
      <c r="BE2" s="12" t="s">
        <v>5</v>
      </c>
      <c r="BF2" s="1"/>
      <c r="BG2" s="1"/>
      <c r="BH2" s="1"/>
      <c r="BI2" s="1"/>
      <c r="BJ2" s="1"/>
      <c r="BK2" s="1"/>
      <c r="BL2" s="1"/>
      <c r="BM2" s="1"/>
    </row>
    <row r="3" spans="1:65">
      <c r="A3" s="1"/>
      <c r="B3" s="1"/>
      <c r="C3" s="1"/>
      <c r="D3" s="1"/>
      <c r="E3" s="1"/>
      <c r="F3" s="10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5">
        <v>20</v>
      </c>
      <c r="U3" s="15">
        <v>159</v>
      </c>
      <c r="V3" s="1"/>
      <c r="W3" s="1"/>
      <c r="X3" s="1"/>
      <c r="Y3" s="1"/>
      <c r="Z3" s="1"/>
      <c r="AA3" s="1"/>
      <c r="AB3" s="16"/>
      <c r="AC3" s="1"/>
      <c r="AD3" s="1"/>
      <c r="AE3" s="1"/>
      <c r="AF3" s="1"/>
      <c r="AG3" s="1"/>
      <c r="AH3" s="1"/>
      <c r="AI3" s="1"/>
      <c r="AJ3" s="1"/>
      <c r="AK3" s="1"/>
      <c r="AL3" s="6" t="s">
        <v>7</v>
      </c>
      <c r="AM3" s="7"/>
      <c r="AN3" s="7"/>
      <c r="AO3" s="8"/>
      <c r="AP3" s="17">
        <f>AP1*8.41%</f>
        <v>313.10430000000002</v>
      </c>
      <c r="AQ3" s="1"/>
      <c r="AR3" s="1"/>
      <c r="AS3" s="18"/>
      <c r="AT3" s="19"/>
      <c r="AU3" s="20"/>
      <c r="AV3" s="1"/>
      <c r="AW3" s="1"/>
      <c r="AX3" s="1"/>
      <c r="AY3" s="1"/>
      <c r="AZ3" s="1"/>
      <c r="BA3" s="1"/>
      <c r="BB3" s="1"/>
      <c r="BC3" s="1"/>
      <c r="BD3" s="11"/>
      <c r="BE3" s="21"/>
      <c r="BF3" s="1"/>
      <c r="BG3" s="1"/>
      <c r="BH3" s="1"/>
      <c r="BI3" s="1"/>
      <c r="BJ3" s="1"/>
      <c r="BK3" s="1"/>
      <c r="BL3" s="1"/>
      <c r="BM3" s="1"/>
    </row>
    <row r="4" spans="1:65">
      <c r="A4" s="22"/>
      <c r="B4" s="22"/>
      <c r="C4" s="23" t="s">
        <v>8</v>
      </c>
      <c r="D4" s="24"/>
      <c r="E4" s="25" t="s">
        <v>9</v>
      </c>
      <c r="F4" s="25"/>
      <c r="G4" s="26" t="s">
        <v>10</v>
      </c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7"/>
      <c r="U4" s="27"/>
      <c r="V4" s="23" t="s">
        <v>12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19"/>
      <c r="AM4" s="19"/>
      <c r="AN4" s="19"/>
      <c r="AO4" s="19"/>
      <c r="AP4" s="19"/>
      <c r="AQ4" s="28" t="s">
        <v>13</v>
      </c>
      <c r="AR4" s="27"/>
      <c r="AS4" s="28" t="s">
        <v>14</v>
      </c>
      <c r="AT4" s="1"/>
      <c r="AU4" s="29" t="s">
        <v>15</v>
      </c>
      <c r="AV4" s="23"/>
      <c r="AW4" s="27"/>
      <c r="AX4" s="27"/>
      <c r="AY4" s="27"/>
      <c r="AZ4" s="30" t="s">
        <v>16</v>
      </c>
      <c r="BA4" s="27"/>
      <c r="BB4" s="27"/>
      <c r="BC4" s="27"/>
      <c r="BD4" s="27"/>
      <c r="BE4" s="31" t="s">
        <v>17</v>
      </c>
      <c r="BF4" s="32"/>
      <c r="BG4" s="25"/>
      <c r="BH4" s="33" t="s">
        <v>18</v>
      </c>
      <c r="BI4" s="34" t="s">
        <v>19</v>
      </c>
      <c r="BJ4" s="35"/>
      <c r="BK4" s="36"/>
      <c r="BL4" s="35"/>
      <c r="BM4" s="1"/>
    </row>
    <row r="5" spans="1:65">
      <c r="A5" s="37"/>
      <c r="B5" s="37"/>
      <c r="C5" s="38" t="s">
        <v>20</v>
      </c>
      <c r="D5" s="39" t="s">
        <v>21</v>
      </c>
      <c r="E5" s="40" t="s">
        <v>22</v>
      </c>
      <c r="F5" s="32" t="s">
        <v>23</v>
      </c>
      <c r="G5" s="41" t="s">
        <v>24</v>
      </c>
      <c r="H5" s="42"/>
      <c r="I5" s="43">
        <v>1</v>
      </c>
      <c r="J5" s="42"/>
      <c r="K5" s="43">
        <v>2</v>
      </c>
      <c r="L5" s="42"/>
      <c r="M5" s="43">
        <v>3</v>
      </c>
      <c r="N5" s="42"/>
      <c r="O5" s="43">
        <v>4</v>
      </c>
      <c r="P5" s="42"/>
      <c r="Q5" s="43">
        <v>5</v>
      </c>
      <c r="R5" s="42"/>
      <c r="S5" s="43">
        <v>6</v>
      </c>
      <c r="T5" s="30" t="s">
        <v>25</v>
      </c>
      <c r="U5" s="24"/>
      <c r="V5" s="44">
        <v>1</v>
      </c>
      <c r="W5" s="45" t="str">
        <f>IF(W6&lt;&gt;"",$V$5+1,"")</f>
        <v/>
      </c>
      <c r="X5" s="45" t="str">
        <f>IF(X6&lt;&gt;"",$V$5+2,"")</f>
        <v/>
      </c>
      <c r="Y5" s="45" t="str">
        <f>IF(Y6&lt;&gt;"",$V$5+3,"")</f>
        <v/>
      </c>
      <c r="Z5" s="45" t="str">
        <f>IF(Z6&lt;&gt;"",$V$5+4,"")</f>
        <v/>
      </c>
      <c r="AA5" s="45" t="str">
        <f>IF(AA6&lt;&gt;"",$V$5+5,"")</f>
        <v/>
      </c>
      <c r="AB5" s="45" t="str">
        <f>IF(AB6&lt;&gt;"",$V$5+6,"")</f>
        <v/>
      </c>
      <c r="AC5" s="45" t="str">
        <f>IF(AC6&lt;&gt;"",$V$5+7,"")</f>
        <v/>
      </c>
      <c r="AD5" s="45" t="str">
        <f>IF(AD6&lt;&gt;"",$V$5+8,"")</f>
        <v/>
      </c>
      <c r="AE5" s="45" t="str">
        <f>IF(AE6&lt;&gt;"",$V$5+9,"")</f>
        <v/>
      </c>
      <c r="AF5" s="45" t="str">
        <f>IF(AF6&lt;&gt;"",$V$5+10,"")</f>
        <v/>
      </c>
      <c r="AG5" s="45" t="str">
        <f>IF(AG6&lt;&gt;"",$V$5+11,"")</f>
        <v/>
      </c>
      <c r="AH5" s="45" t="str">
        <f>IF(AH6&lt;&gt;"",$V$5+12,"")</f>
        <v/>
      </c>
      <c r="AI5" s="45" t="str">
        <f>IF(AI6&lt;&gt;"",$V$5+13,"")</f>
        <v/>
      </c>
      <c r="AJ5" s="45" t="str">
        <f>IF(AJ6&lt;&gt;"",$V$5+14,"")</f>
        <v/>
      </c>
      <c r="AK5" s="45" t="str">
        <f>IF(AK6&lt;&gt;"",$V$5+15,"")</f>
        <v/>
      </c>
      <c r="AL5" s="46">
        <f>IF(AL6&lt;&gt;"",COUNT(V5:AK5)+1,"")</f>
        <v>2</v>
      </c>
      <c r="AM5" s="44">
        <f t="shared" ref="AM5:AT5" si="0">AL5+1</f>
        <v>3</v>
      </c>
      <c r="AN5" s="44">
        <f t="shared" si="0"/>
        <v>4</v>
      </c>
      <c r="AO5" s="47">
        <f t="shared" si="0"/>
        <v>5</v>
      </c>
      <c r="AP5" s="44">
        <f t="shared" si="0"/>
        <v>6</v>
      </c>
      <c r="AQ5" s="44">
        <f t="shared" si="0"/>
        <v>7</v>
      </c>
      <c r="AR5" s="44">
        <f t="shared" si="0"/>
        <v>8</v>
      </c>
      <c r="AS5" s="48">
        <f t="shared" si="0"/>
        <v>9</v>
      </c>
      <c r="AT5" s="49">
        <f t="shared" si="0"/>
        <v>10</v>
      </c>
      <c r="AU5" t="s">
        <v>26</v>
      </c>
      <c r="AV5" s="50"/>
      <c r="AW5" s="51">
        <v>1</v>
      </c>
      <c r="AX5" s="51"/>
      <c r="AY5" s="51"/>
      <c r="AZ5" s="51">
        <v>2</v>
      </c>
      <c r="BA5" s="51"/>
      <c r="BB5" s="51"/>
      <c r="BC5" s="51">
        <v>3</v>
      </c>
      <c r="BD5" s="52"/>
      <c r="BE5" s="53" t="s">
        <v>27</v>
      </c>
      <c r="BF5" s="19"/>
      <c r="BG5" s="54"/>
      <c r="BH5" s="55" t="s">
        <v>28</v>
      </c>
      <c r="BI5" s="56" t="s">
        <v>29</v>
      </c>
      <c r="BJ5" s="57"/>
      <c r="BK5" s="12"/>
      <c r="BL5" s="58"/>
      <c r="BM5" s="1"/>
    </row>
    <row r="6" spans="1:65">
      <c r="A6" s="37"/>
      <c r="B6" s="37"/>
      <c r="C6" s="59" t="s">
        <v>30</v>
      </c>
      <c r="D6" s="60" t="s">
        <v>31</v>
      </c>
      <c r="E6" s="61"/>
      <c r="F6" s="54" t="s">
        <v>32</v>
      </c>
      <c r="G6" s="61" t="s">
        <v>33</v>
      </c>
      <c r="H6" s="62" t="s">
        <v>34</v>
      </c>
      <c r="I6" s="61" t="s">
        <v>35</v>
      </c>
      <c r="J6" s="61" t="s">
        <v>34</v>
      </c>
      <c r="K6" s="61" t="s">
        <v>35</v>
      </c>
      <c r="L6" s="61" t="s">
        <v>34</v>
      </c>
      <c r="M6" s="61" t="s">
        <v>35</v>
      </c>
      <c r="N6" s="61" t="s">
        <v>34</v>
      </c>
      <c r="O6" s="61" t="s">
        <v>35</v>
      </c>
      <c r="P6" s="61" t="s">
        <v>34</v>
      </c>
      <c r="Q6" s="61" t="s">
        <v>35</v>
      </c>
      <c r="R6" s="63" t="s">
        <v>34</v>
      </c>
      <c r="S6" s="61" t="s">
        <v>35</v>
      </c>
      <c r="T6" s="64" t="s">
        <v>34</v>
      </c>
      <c r="U6" s="26" t="s">
        <v>35</v>
      </c>
      <c r="V6" s="40" t="s">
        <v>36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57" t="s">
        <v>37</v>
      </c>
      <c r="AM6" s="40" t="s">
        <v>38</v>
      </c>
      <c r="AN6" s="40" t="s">
        <v>39</v>
      </c>
      <c r="AO6" s="40" t="s">
        <v>40</v>
      </c>
      <c r="AP6" s="25"/>
      <c r="AQ6" s="30" t="s">
        <v>41</v>
      </c>
      <c r="AR6" s="35"/>
      <c r="AS6" s="40" t="s">
        <v>42</v>
      </c>
      <c r="AT6" s="26" t="s">
        <v>40</v>
      </c>
      <c r="AU6" s="41" t="s">
        <v>43</v>
      </c>
      <c r="AV6" t="s">
        <v>44</v>
      </c>
      <c r="AW6" s="25"/>
      <c r="AX6" s="35"/>
      <c r="AY6" t="s">
        <v>45</v>
      </c>
      <c r="AZ6" s="27"/>
      <c r="BA6" s="65">
        <v>1.4999999999999999E-2</v>
      </c>
      <c r="BB6" s="66" t="s">
        <v>46</v>
      </c>
      <c r="BC6" s="27"/>
      <c r="BD6" s="24"/>
      <c r="BE6" s="40" t="s">
        <v>47</v>
      </c>
      <c r="BF6" s="32" t="s">
        <v>41</v>
      </c>
      <c r="BG6" s="67" t="s">
        <v>48</v>
      </c>
      <c r="BH6" s="61"/>
      <c r="BI6" s="68" t="s">
        <v>49</v>
      </c>
      <c r="BJ6" s="69"/>
      <c r="BK6" s="12"/>
      <c r="BL6" s="58"/>
      <c r="BM6" s="1"/>
    </row>
    <row r="7" spans="1:65" ht="15.75">
      <c r="A7" s="70" t="s">
        <v>50</v>
      </c>
      <c r="B7" s="70" t="s">
        <v>51</v>
      </c>
      <c r="C7" s="59" t="s">
        <v>52</v>
      </c>
      <c r="D7" s="59" t="s">
        <v>53</v>
      </c>
      <c r="E7" s="61"/>
      <c r="F7" s="54"/>
      <c r="G7" s="61" t="s">
        <v>54</v>
      </c>
      <c r="H7" s="61"/>
      <c r="I7" s="61" t="s">
        <v>55</v>
      </c>
      <c r="J7" s="61"/>
      <c r="K7" s="61" t="s">
        <v>55</v>
      </c>
      <c r="L7" s="61"/>
      <c r="M7" s="61" t="s">
        <v>55</v>
      </c>
      <c r="N7" s="61"/>
      <c r="O7" s="61" t="s">
        <v>55</v>
      </c>
      <c r="P7" s="61"/>
      <c r="Q7" s="61" t="s">
        <v>55</v>
      </c>
      <c r="R7" s="61"/>
      <c r="S7" s="61" t="s">
        <v>55</v>
      </c>
      <c r="T7" s="62"/>
      <c r="U7" s="41" t="s">
        <v>55</v>
      </c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57" t="s">
        <v>56</v>
      </c>
      <c r="AM7" s="61" t="s">
        <v>57</v>
      </c>
      <c r="AN7" s="62" t="s">
        <v>58</v>
      </c>
      <c r="AO7" s="61" t="s">
        <v>59</v>
      </c>
      <c r="AP7" s="71" t="s">
        <v>60</v>
      </c>
      <c r="AQ7" s="61" t="s">
        <v>61</v>
      </c>
      <c r="AR7" s="26" t="s">
        <v>37</v>
      </c>
      <c r="AS7" s="61" t="s">
        <v>62</v>
      </c>
      <c r="AT7" s="41" t="s">
        <v>59</v>
      </c>
      <c r="AU7" s="72" t="s">
        <v>63</v>
      </c>
      <c r="AV7" s="20" t="s">
        <v>64</v>
      </c>
      <c r="AW7" s="19"/>
      <c r="AX7" s="73">
        <v>0.18</v>
      </c>
      <c r="AY7" s="40" t="s">
        <v>65</v>
      </c>
      <c r="AZ7" s="40" t="s">
        <v>66</v>
      </c>
      <c r="BA7" s="26" t="s">
        <v>42</v>
      </c>
      <c r="BB7" s="40" t="s">
        <v>65</v>
      </c>
      <c r="BC7" s="40" t="s">
        <v>66</v>
      </c>
      <c r="BD7" s="26" t="s">
        <v>42</v>
      </c>
      <c r="BE7" s="61" t="s">
        <v>67</v>
      </c>
      <c r="BF7" s="54" t="s">
        <v>68</v>
      </c>
      <c r="BG7" s="63" t="s">
        <v>69</v>
      </c>
      <c r="BH7" s="61"/>
      <c r="BI7" s="57" t="s">
        <v>59</v>
      </c>
      <c r="BJ7" s="40" t="s">
        <v>47</v>
      </c>
      <c r="BK7" s="74" t="s">
        <v>51</v>
      </c>
      <c r="BL7" s="58"/>
      <c r="BM7" s="1"/>
    </row>
    <row r="8" spans="1:65" ht="15.75">
      <c r="A8" s="70" t="s">
        <v>70</v>
      </c>
      <c r="B8" s="70" t="s">
        <v>71</v>
      </c>
      <c r="C8" s="62" t="s">
        <v>72</v>
      </c>
      <c r="D8" s="62" t="s">
        <v>72</v>
      </c>
      <c r="E8" s="75" t="s">
        <v>73</v>
      </c>
      <c r="F8" s="41" t="s">
        <v>73</v>
      </c>
      <c r="G8" s="61" t="s">
        <v>74</v>
      </c>
      <c r="H8" s="61"/>
      <c r="I8" s="61" t="s">
        <v>75</v>
      </c>
      <c r="J8" s="61"/>
      <c r="K8" s="61" t="s">
        <v>75</v>
      </c>
      <c r="L8" s="61"/>
      <c r="M8" s="61" t="s">
        <v>75</v>
      </c>
      <c r="N8" s="61"/>
      <c r="O8" s="61" t="s">
        <v>75</v>
      </c>
      <c r="P8" s="61"/>
      <c r="Q8" s="61" t="s">
        <v>75</v>
      </c>
      <c r="R8" s="61"/>
      <c r="S8" s="61" t="s">
        <v>75</v>
      </c>
      <c r="T8" s="62"/>
      <c r="U8" s="41" t="s">
        <v>75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2"/>
      <c r="AM8" s="61"/>
      <c r="AN8" s="61"/>
      <c r="AO8" s="61" t="s">
        <v>76</v>
      </c>
      <c r="AP8" s="62" t="s">
        <v>77</v>
      </c>
      <c r="AQ8" s="62" t="s">
        <v>78</v>
      </c>
      <c r="AR8" s="41" t="s">
        <v>41</v>
      </c>
      <c r="AS8" s="61" t="s">
        <v>79</v>
      </c>
      <c r="AT8" s="41" t="s">
        <v>80</v>
      </c>
      <c r="AU8" s="61" t="s">
        <v>81</v>
      </c>
      <c r="AV8" s="71" t="s">
        <v>65</v>
      </c>
      <c r="AW8" s="40" t="s">
        <v>66</v>
      </c>
      <c r="AX8" s="26" t="s">
        <v>42</v>
      </c>
      <c r="AY8" s="61" t="s">
        <v>82</v>
      </c>
      <c r="AZ8" s="61" t="s">
        <v>83</v>
      </c>
      <c r="BA8" s="61"/>
      <c r="BB8" s="61" t="s">
        <v>82</v>
      </c>
      <c r="BC8" s="61" t="s">
        <v>83</v>
      </c>
      <c r="BD8" s="61"/>
      <c r="BE8" s="61" t="s">
        <v>84</v>
      </c>
      <c r="BF8" s="18"/>
      <c r="BG8" s="63" t="s">
        <v>85</v>
      </c>
      <c r="BH8" s="76"/>
      <c r="BI8" s="54" t="s">
        <v>85</v>
      </c>
      <c r="BJ8" s="61" t="s">
        <v>67</v>
      </c>
      <c r="BK8" s="74" t="s">
        <v>71</v>
      </c>
      <c r="BL8" s="58"/>
      <c r="BM8" s="1"/>
    </row>
    <row r="9" spans="1:65" ht="15.75">
      <c r="A9" s="70" t="s">
        <v>86</v>
      </c>
      <c r="B9" s="37"/>
      <c r="C9" s="61" t="s">
        <v>87</v>
      </c>
      <c r="D9" s="54" t="s">
        <v>87</v>
      </c>
      <c r="E9" s="41" t="s">
        <v>88</v>
      </c>
      <c r="F9" s="41" t="s">
        <v>88</v>
      </c>
      <c r="G9" s="61" t="s">
        <v>89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2"/>
      <c r="AM9" s="61"/>
      <c r="AN9" s="61"/>
      <c r="AO9" s="61" t="s">
        <v>57</v>
      </c>
      <c r="AP9" s="62" t="s">
        <v>90</v>
      </c>
      <c r="AQ9" s="61" t="s">
        <v>91</v>
      </c>
      <c r="AR9" s="62" t="s">
        <v>92</v>
      </c>
      <c r="AS9" s="61" t="s">
        <v>93</v>
      </c>
      <c r="AT9" s="41" t="s">
        <v>94</v>
      </c>
      <c r="AU9" s="61" t="s">
        <v>95</v>
      </c>
      <c r="AV9" s="62" t="s">
        <v>82</v>
      </c>
      <c r="AW9" s="61" t="s">
        <v>83</v>
      </c>
      <c r="AX9" s="61"/>
      <c r="AY9" s="61" t="s">
        <v>96</v>
      </c>
      <c r="AZ9" s="61" t="s">
        <v>61</v>
      </c>
      <c r="BA9" s="61"/>
      <c r="BB9" s="61" t="s">
        <v>96</v>
      </c>
      <c r="BC9" s="61" t="s">
        <v>61</v>
      </c>
      <c r="BD9" s="61"/>
      <c r="BE9" s="61" t="s">
        <v>97</v>
      </c>
      <c r="BF9" s="54"/>
      <c r="BG9" s="63" t="s">
        <v>98</v>
      </c>
      <c r="BH9" s="77"/>
      <c r="BI9" s="54" t="s">
        <v>98</v>
      </c>
      <c r="BJ9" s="61" t="s">
        <v>84</v>
      </c>
      <c r="BK9" s="12"/>
      <c r="BL9" s="58"/>
      <c r="BM9" s="1"/>
    </row>
    <row r="10" spans="1:65" ht="15.75">
      <c r="A10" s="78"/>
      <c r="B10" s="37"/>
      <c r="C10" s="57" t="s">
        <v>99</v>
      </c>
      <c r="D10" s="57" t="s">
        <v>99</v>
      </c>
      <c r="E10" s="75" t="s">
        <v>100</v>
      </c>
      <c r="F10" s="41" t="s">
        <v>100</v>
      </c>
      <c r="G10" s="61" t="s">
        <v>101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2"/>
      <c r="AM10" s="61"/>
      <c r="AN10" s="61"/>
      <c r="AO10" s="61" t="s">
        <v>102</v>
      </c>
      <c r="AP10" s="62" t="s">
        <v>103</v>
      </c>
      <c r="AQ10" s="61" t="s">
        <v>104</v>
      </c>
      <c r="AR10" s="62" t="s">
        <v>105</v>
      </c>
      <c r="AS10" s="61" t="s">
        <v>106</v>
      </c>
      <c r="AT10" s="41" t="s">
        <v>107</v>
      </c>
      <c r="AU10" s="61" t="s">
        <v>108</v>
      </c>
      <c r="AV10" s="62" t="s">
        <v>96</v>
      </c>
      <c r="AW10" s="61" t="s">
        <v>61</v>
      </c>
      <c r="AX10" s="61"/>
      <c r="AY10" s="61" t="s">
        <v>109</v>
      </c>
      <c r="AZ10" s="61"/>
      <c r="BA10" s="61"/>
      <c r="BB10" s="61" t="s">
        <v>109</v>
      </c>
      <c r="BC10" s="61"/>
      <c r="BD10" s="61"/>
      <c r="BE10" s="61" t="s">
        <v>110</v>
      </c>
      <c r="BF10" s="54"/>
      <c r="BG10" s="63" t="s">
        <v>97</v>
      </c>
      <c r="BH10" s="61"/>
      <c r="BI10" s="63" t="s">
        <v>97</v>
      </c>
      <c r="BJ10" s="61" t="s">
        <v>97</v>
      </c>
      <c r="BK10" s="12"/>
      <c r="BL10" s="58"/>
      <c r="BM10" s="1"/>
    </row>
    <row r="11" spans="1:65" ht="15.75">
      <c r="A11" s="78"/>
      <c r="B11" s="37"/>
      <c r="C11" s="57" t="s">
        <v>111</v>
      </c>
      <c r="D11" s="57" t="s">
        <v>111</v>
      </c>
      <c r="E11" s="61"/>
      <c r="F11" s="54"/>
      <c r="G11" s="61" t="s">
        <v>112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61"/>
      <c r="AN11" s="61"/>
      <c r="AO11" s="61" t="s">
        <v>58</v>
      </c>
      <c r="AP11" s="62" t="s">
        <v>113</v>
      </c>
      <c r="AQ11" s="61" t="s">
        <v>114</v>
      </c>
      <c r="AR11" s="62" t="s">
        <v>103</v>
      </c>
      <c r="AS11" s="61" t="s">
        <v>115</v>
      </c>
      <c r="AT11" s="41" t="s">
        <v>41</v>
      </c>
      <c r="AU11" s="61" t="s">
        <v>116</v>
      </c>
      <c r="AV11" s="62" t="s">
        <v>109</v>
      </c>
      <c r="AW11" s="61"/>
      <c r="AX11" s="61"/>
      <c r="AY11" s="61" t="s">
        <v>117</v>
      </c>
      <c r="AZ11" s="61"/>
      <c r="BA11" s="61"/>
      <c r="BB11" s="61" t="s">
        <v>117</v>
      </c>
      <c r="BC11" s="61"/>
      <c r="BD11" s="61"/>
      <c r="BE11" s="41" t="s">
        <v>118</v>
      </c>
      <c r="BF11" s="18"/>
      <c r="BG11" s="63" t="s">
        <v>110</v>
      </c>
      <c r="BH11" s="79"/>
      <c r="BI11" s="63" t="s">
        <v>110</v>
      </c>
      <c r="BJ11" s="61" t="s">
        <v>110</v>
      </c>
      <c r="BK11" s="12"/>
      <c r="BL11" s="58"/>
      <c r="BM11" s="1"/>
    </row>
    <row r="12" spans="1:65">
      <c r="A12" s="37"/>
      <c r="B12" s="37"/>
      <c r="C12" s="62" t="s">
        <v>73</v>
      </c>
      <c r="D12" s="62" t="s">
        <v>88</v>
      </c>
      <c r="E12" s="61"/>
      <c r="F12" s="54"/>
      <c r="G12" s="61" t="s">
        <v>119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2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2"/>
      <c r="AM12" s="61"/>
      <c r="AN12" s="61"/>
      <c r="AO12" s="61"/>
      <c r="AP12" s="62" t="s">
        <v>120</v>
      </c>
      <c r="AQ12" s="61" t="s">
        <v>121</v>
      </c>
      <c r="AR12" s="80" t="s">
        <v>122</v>
      </c>
      <c r="AS12" s="61" t="s">
        <v>123</v>
      </c>
      <c r="AT12" s="61" t="s">
        <v>124</v>
      </c>
      <c r="AU12" s="60" t="s">
        <v>125</v>
      </c>
      <c r="AV12" s="62" t="s">
        <v>117</v>
      </c>
      <c r="AW12" s="61"/>
      <c r="AX12" s="61"/>
      <c r="AY12" s="61" t="s">
        <v>110</v>
      </c>
      <c r="AZ12" s="61"/>
      <c r="BA12" s="61"/>
      <c r="BB12" s="61" t="s">
        <v>110</v>
      </c>
      <c r="BC12" s="61"/>
      <c r="BD12" s="61"/>
      <c r="BE12" s="41" t="s">
        <v>61</v>
      </c>
      <c r="BF12" s="18"/>
      <c r="BG12" s="81" t="s">
        <v>126</v>
      </c>
      <c r="BH12" s="37"/>
      <c r="BI12" s="81" t="s">
        <v>126</v>
      </c>
      <c r="BJ12" s="81" t="s">
        <v>118</v>
      </c>
      <c r="BK12" s="12"/>
      <c r="BL12" s="58"/>
      <c r="BM12" s="1"/>
    </row>
    <row r="13" spans="1:65" ht="15.75" thickBot="1">
      <c r="A13" s="82"/>
      <c r="B13" s="82"/>
      <c r="C13" s="83" t="s">
        <v>127</v>
      </c>
      <c r="D13" s="84" t="s">
        <v>100</v>
      </c>
      <c r="E13" s="83"/>
      <c r="F13" s="85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4"/>
      <c r="AM13" s="83"/>
      <c r="AN13" s="83"/>
      <c r="AO13" s="86" t="s">
        <v>14</v>
      </c>
      <c r="AP13" s="84"/>
      <c r="AQ13" s="83" t="s">
        <v>128</v>
      </c>
      <c r="AR13" s="87" t="s">
        <v>61</v>
      </c>
      <c r="AS13" s="88" t="s">
        <v>129</v>
      </c>
      <c r="AT13" s="83" t="s">
        <v>130</v>
      </c>
      <c r="AU13" s="89" t="e">
        <f>#REF!</f>
        <v>#REF!</v>
      </c>
      <c r="AV13" s="84" t="s">
        <v>110</v>
      </c>
      <c r="AW13" s="83"/>
      <c r="AX13" s="83"/>
      <c r="AY13" s="83"/>
      <c r="AZ13" s="83"/>
      <c r="BA13" s="83"/>
      <c r="BB13" s="83"/>
      <c r="BC13" s="83"/>
      <c r="BD13" s="83"/>
      <c r="BE13" s="82"/>
      <c r="BF13" s="85"/>
      <c r="BG13" s="90" t="s">
        <v>61</v>
      </c>
      <c r="BH13" s="91"/>
      <c r="BI13" s="92" t="s">
        <v>61</v>
      </c>
      <c r="BJ13" s="93" t="s">
        <v>61</v>
      </c>
      <c r="BK13" s="94"/>
      <c r="BL13" s="95"/>
      <c r="BM13" s="1"/>
    </row>
    <row r="14" spans="1:65" ht="15.75">
      <c r="A14" s="96" t="str">
        <f>IF(B14&lt;&gt;"",1,"")</f>
        <v/>
      </c>
      <c r="B14" s="97"/>
      <c r="C14" s="98"/>
      <c r="D14" s="98"/>
      <c r="E14" s="99"/>
      <c r="F14" s="99"/>
      <c r="G14" s="45" t="str">
        <f t="shared" ref="G14:G48" si="1">IF(B14="","",IF(D14="",G$99,DAY(D14))-IF(C14="",0,DAY(C14)-1))</f>
        <v/>
      </c>
      <c r="H14" s="9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1">
        <f t="shared" ref="T14:U48" si="2">SUM(H14,J14,L14,N14,P14,R14)</f>
        <v>0</v>
      </c>
      <c r="U14" s="101">
        <f t="shared" si="2"/>
        <v>0</v>
      </c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3">
        <f t="shared" ref="AL14:AL48" si="3">SUM(V14:AK14)</f>
        <v>0</v>
      </c>
      <c r="AM14" s="102"/>
      <c r="AN14" s="102"/>
      <c r="AO14" s="103"/>
      <c r="AP14" s="102"/>
      <c r="AQ14" s="102"/>
      <c r="AR14" s="104"/>
      <c r="AS14" s="103"/>
      <c r="AT14" s="104"/>
      <c r="AU14" s="105"/>
      <c r="AV14" s="106"/>
      <c r="AW14" s="106"/>
      <c r="AX14" s="104"/>
      <c r="AY14" s="103"/>
      <c r="AZ14" s="103"/>
      <c r="BA14" s="104"/>
      <c r="BB14" s="103"/>
      <c r="BC14" s="103"/>
      <c r="BD14" s="104"/>
      <c r="BE14" s="103"/>
      <c r="BF14" s="103"/>
      <c r="BG14" s="103"/>
      <c r="BH14" s="103"/>
      <c r="BI14" s="103"/>
      <c r="BJ14" s="104"/>
      <c r="BK14" s="21" t="str">
        <f t="shared" ref="BK14:BK48" si="4">IFERROR(IF(B14="","",LEFTB(B14,SEARCH("|",SUBSTITUTE(B14," ","|",3))-1)),B14)</f>
        <v/>
      </c>
      <c r="BL14" s="107"/>
      <c r="BM14" s="1"/>
    </row>
    <row r="15" spans="1:65" ht="15.75">
      <c r="A15" s="96" t="str">
        <f t="shared" ref="A15:A48" si="5">IF(B15&lt;&gt;"",A14+1,"")</f>
        <v/>
      </c>
      <c r="B15" s="108"/>
      <c r="C15" s="98"/>
      <c r="D15" s="98"/>
      <c r="E15" s="99"/>
      <c r="F15" s="99"/>
      <c r="G15" s="45" t="str">
        <f t="shared" si="1"/>
        <v/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101">
        <f t="shared" si="2"/>
        <v>0</v>
      </c>
      <c r="U15" s="101">
        <f t="shared" si="2"/>
        <v>0</v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3">
        <f t="shared" si="3"/>
        <v>0</v>
      </c>
      <c r="AM15" s="109"/>
      <c r="AN15" s="109"/>
      <c r="AO15" s="103"/>
      <c r="AP15" s="109"/>
      <c r="AQ15" s="109"/>
      <c r="AR15" s="104"/>
      <c r="AS15" s="103"/>
      <c r="AT15" s="104"/>
      <c r="AU15" s="105"/>
      <c r="AV15" s="106"/>
      <c r="AW15" s="106"/>
      <c r="AX15" s="104"/>
      <c r="AY15" s="103"/>
      <c r="AZ15" s="103"/>
      <c r="BA15" s="104"/>
      <c r="BB15" s="103"/>
      <c r="BC15" s="103"/>
      <c r="BD15" s="104"/>
      <c r="BE15" s="103"/>
      <c r="BF15" s="103"/>
      <c r="BG15" s="103"/>
      <c r="BH15" s="110"/>
      <c r="BI15" s="103"/>
      <c r="BJ15" s="104"/>
      <c r="BK15" s="21" t="str">
        <f t="shared" si="4"/>
        <v/>
      </c>
      <c r="BL15" s="27"/>
      <c r="BM15" s="1"/>
    </row>
    <row r="16" spans="1:65" ht="15.75">
      <c r="A16" s="96" t="str">
        <f t="shared" si="5"/>
        <v/>
      </c>
      <c r="B16" s="108"/>
      <c r="C16" s="98"/>
      <c r="D16" s="98"/>
      <c r="E16" s="99"/>
      <c r="F16" s="99"/>
      <c r="G16" s="45" t="str">
        <f t="shared" si="1"/>
        <v/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1">
        <f t="shared" si="2"/>
        <v>0</v>
      </c>
      <c r="U16" s="101">
        <f t="shared" si="2"/>
        <v>0</v>
      </c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3">
        <f t="shared" si="3"/>
        <v>0</v>
      </c>
      <c r="AM16" s="109"/>
      <c r="AN16" s="109"/>
      <c r="AO16" s="103"/>
      <c r="AP16" s="109"/>
      <c r="AQ16" s="109"/>
      <c r="AR16" s="104"/>
      <c r="AS16" s="103"/>
      <c r="AT16" s="104"/>
      <c r="AU16" s="105"/>
      <c r="AV16" s="106"/>
      <c r="AW16" s="106"/>
      <c r="AX16" s="104"/>
      <c r="AY16" s="103"/>
      <c r="AZ16" s="103"/>
      <c r="BA16" s="104"/>
      <c r="BB16" s="103"/>
      <c r="BC16" s="103"/>
      <c r="BD16" s="104"/>
      <c r="BE16" s="103"/>
      <c r="BF16" s="103"/>
      <c r="BG16" s="103"/>
      <c r="BH16" s="110"/>
      <c r="BI16" s="103"/>
      <c r="BJ16" s="104"/>
      <c r="BK16" s="21" t="str">
        <f t="shared" si="4"/>
        <v/>
      </c>
      <c r="BL16" s="27"/>
      <c r="BM16" s="1"/>
    </row>
    <row r="17" spans="1:65" ht="15.75">
      <c r="A17" s="96" t="str">
        <f t="shared" si="5"/>
        <v/>
      </c>
      <c r="B17" s="108"/>
      <c r="C17" s="98"/>
      <c r="D17" s="98"/>
      <c r="E17" s="99"/>
      <c r="F17" s="99"/>
      <c r="G17" s="45" t="str">
        <f t="shared" si="1"/>
        <v/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01">
        <f t="shared" si="2"/>
        <v>0</v>
      </c>
      <c r="U17" s="101">
        <f t="shared" si="2"/>
        <v>0</v>
      </c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3">
        <f t="shared" si="3"/>
        <v>0</v>
      </c>
      <c r="AM17" s="109"/>
      <c r="AN17" s="109"/>
      <c r="AO17" s="103"/>
      <c r="AP17" s="109"/>
      <c r="AQ17" s="109"/>
      <c r="AR17" s="104"/>
      <c r="AS17" s="103"/>
      <c r="AT17" s="104"/>
      <c r="AU17" s="105"/>
      <c r="AV17" s="106"/>
      <c r="AW17" s="106"/>
      <c r="AX17" s="104"/>
      <c r="AY17" s="103"/>
      <c r="AZ17" s="103"/>
      <c r="BA17" s="104"/>
      <c r="BB17" s="103"/>
      <c r="BC17" s="103"/>
      <c r="BD17" s="104"/>
      <c r="BE17" s="103"/>
      <c r="BF17" s="103"/>
      <c r="BG17" s="103"/>
      <c r="BH17" s="110"/>
      <c r="BI17" s="103"/>
      <c r="BJ17" s="104"/>
      <c r="BK17" s="21" t="str">
        <f t="shared" si="4"/>
        <v/>
      </c>
      <c r="BL17" s="27"/>
      <c r="BM17" s="1"/>
    </row>
    <row r="18" spans="1:65" ht="15.75">
      <c r="A18" s="96" t="str">
        <f t="shared" si="5"/>
        <v/>
      </c>
      <c r="B18" s="111"/>
      <c r="C18" s="98"/>
      <c r="D18" s="98"/>
      <c r="E18" s="99"/>
      <c r="F18" s="99"/>
      <c r="G18" s="45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01">
        <f t="shared" si="2"/>
        <v>0</v>
      </c>
      <c r="U18" s="101">
        <f t="shared" si="2"/>
        <v>0</v>
      </c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3">
        <f t="shared" si="3"/>
        <v>0</v>
      </c>
      <c r="AM18" s="109"/>
      <c r="AN18" s="109"/>
      <c r="AO18" s="103"/>
      <c r="AP18" s="109"/>
      <c r="AQ18" s="109"/>
      <c r="AR18" s="104"/>
      <c r="AS18" s="103"/>
      <c r="AT18" s="104"/>
      <c r="AU18" s="105"/>
      <c r="AV18" s="106"/>
      <c r="AW18" s="106"/>
      <c r="AX18" s="104"/>
      <c r="AY18" s="103"/>
      <c r="AZ18" s="103"/>
      <c r="BA18" s="104"/>
      <c r="BB18" s="103"/>
      <c r="BC18" s="103"/>
      <c r="BD18" s="104"/>
      <c r="BE18" s="103"/>
      <c r="BF18" s="103"/>
      <c r="BG18" s="103"/>
      <c r="BH18" s="110"/>
      <c r="BI18" s="103"/>
      <c r="BJ18" s="104"/>
      <c r="BK18" s="21" t="str">
        <f t="shared" si="4"/>
        <v/>
      </c>
      <c r="BL18" s="112"/>
      <c r="BM18" s="1"/>
    </row>
    <row r="19" spans="1:65" ht="15.75">
      <c r="A19" s="96" t="str">
        <f t="shared" si="5"/>
        <v/>
      </c>
      <c r="B19" s="108"/>
      <c r="C19" s="98"/>
      <c r="D19" s="98"/>
      <c r="E19" s="99"/>
      <c r="F19" s="99"/>
      <c r="G19" s="45" t="str">
        <f t="shared" si="1"/>
        <v/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101">
        <f t="shared" si="2"/>
        <v>0</v>
      </c>
      <c r="U19" s="101">
        <f t="shared" si="2"/>
        <v>0</v>
      </c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3">
        <f t="shared" si="3"/>
        <v>0</v>
      </c>
      <c r="AM19" s="109"/>
      <c r="AN19" s="109"/>
      <c r="AO19" s="103"/>
      <c r="AP19" s="109"/>
      <c r="AQ19" s="109"/>
      <c r="AR19" s="104"/>
      <c r="AS19" s="103"/>
      <c r="AT19" s="104"/>
      <c r="AU19" s="105"/>
      <c r="AV19" s="106"/>
      <c r="AW19" s="106"/>
      <c r="AX19" s="104"/>
      <c r="AY19" s="103"/>
      <c r="AZ19" s="103"/>
      <c r="BA19" s="104"/>
      <c r="BB19" s="103"/>
      <c r="BC19" s="103"/>
      <c r="BD19" s="104"/>
      <c r="BE19" s="103"/>
      <c r="BF19" s="103"/>
      <c r="BG19" s="103"/>
      <c r="BH19" s="110"/>
      <c r="BI19" s="103"/>
      <c r="BJ19" s="104"/>
      <c r="BK19" s="21" t="str">
        <f t="shared" si="4"/>
        <v/>
      </c>
      <c r="BL19" s="27"/>
      <c r="BM19" s="1"/>
    </row>
    <row r="20" spans="1:65" ht="15.75">
      <c r="A20" s="96" t="str">
        <f t="shared" si="5"/>
        <v/>
      </c>
      <c r="B20" s="108"/>
      <c r="C20" s="98"/>
      <c r="D20" s="98"/>
      <c r="E20" s="99"/>
      <c r="F20" s="99"/>
      <c r="G20" s="45" t="str">
        <f t="shared" si="1"/>
        <v/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1">
        <f t="shared" si="2"/>
        <v>0</v>
      </c>
      <c r="U20" s="101">
        <f t="shared" si="2"/>
        <v>0</v>
      </c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3">
        <f t="shared" si="3"/>
        <v>0</v>
      </c>
      <c r="AM20" s="109"/>
      <c r="AN20" s="109"/>
      <c r="AO20" s="103"/>
      <c r="AP20" s="109"/>
      <c r="AQ20" s="109"/>
      <c r="AR20" s="104"/>
      <c r="AS20" s="103"/>
      <c r="AT20" s="104"/>
      <c r="AU20" s="105"/>
      <c r="AV20" s="106"/>
      <c r="AW20" s="106"/>
      <c r="AX20" s="104"/>
      <c r="AY20" s="103"/>
      <c r="AZ20" s="103"/>
      <c r="BA20" s="104"/>
      <c r="BB20" s="103"/>
      <c r="BC20" s="103"/>
      <c r="BD20" s="104"/>
      <c r="BE20" s="103"/>
      <c r="BF20" s="103"/>
      <c r="BG20" s="103"/>
      <c r="BH20" s="110"/>
      <c r="BI20" s="103"/>
      <c r="BJ20" s="104"/>
      <c r="BK20" s="21" t="str">
        <f t="shared" si="4"/>
        <v/>
      </c>
      <c r="BL20" s="27"/>
      <c r="BM20" s="1"/>
    </row>
    <row r="21" spans="1:65" ht="15.75">
      <c r="A21" s="96" t="str">
        <f t="shared" si="5"/>
        <v/>
      </c>
      <c r="B21" s="97"/>
      <c r="C21" s="98"/>
      <c r="D21" s="98"/>
      <c r="E21" s="99"/>
      <c r="F21" s="99"/>
      <c r="G21" s="45" t="str">
        <f t="shared" si="1"/>
        <v/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1">
        <f t="shared" si="2"/>
        <v>0</v>
      </c>
      <c r="U21" s="101">
        <f t="shared" si="2"/>
        <v>0</v>
      </c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3">
        <f t="shared" si="3"/>
        <v>0</v>
      </c>
      <c r="AM21" s="109"/>
      <c r="AN21" s="109"/>
      <c r="AO21" s="103"/>
      <c r="AP21" s="109"/>
      <c r="AQ21" s="109"/>
      <c r="AR21" s="104"/>
      <c r="AS21" s="103"/>
      <c r="AT21" s="104"/>
      <c r="AU21" s="105"/>
      <c r="AV21" s="106"/>
      <c r="AW21" s="106"/>
      <c r="AX21" s="104"/>
      <c r="AY21" s="103"/>
      <c r="AZ21" s="103"/>
      <c r="BA21" s="104"/>
      <c r="BB21" s="103"/>
      <c r="BC21" s="103"/>
      <c r="BD21" s="104"/>
      <c r="BE21" s="103"/>
      <c r="BF21" s="103"/>
      <c r="BG21" s="103"/>
      <c r="BH21" s="110"/>
      <c r="BI21" s="103"/>
      <c r="BJ21" s="104"/>
      <c r="BK21" s="21" t="str">
        <f t="shared" si="4"/>
        <v/>
      </c>
      <c r="BL21" s="27"/>
      <c r="BM21" s="1"/>
    </row>
    <row r="22" spans="1:65" ht="15.75">
      <c r="A22" s="96" t="str">
        <f t="shared" si="5"/>
        <v/>
      </c>
      <c r="B22" s="108"/>
      <c r="C22" s="98"/>
      <c r="D22" s="98"/>
      <c r="E22" s="99"/>
      <c r="F22" s="99"/>
      <c r="G22" s="45" t="str">
        <f t="shared" si="1"/>
        <v/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01">
        <f t="shared" si="2"/>
        <v>0</v>
      </c>
      <c r="U22" s="101">
        <f t="shared" si="2"/>
        <v>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3">
        <f t="shared" si="3"/>
        <v>0</v>
      </c>
      <c r="AM22" s="109"/>
      <c r="AN22" s="109"/>
      <c r="AO22" s="103"/>
      <c r="AP22" s="109"/>
      <c r="AQ22" s="109"/>
      <c r="AR22" s="104"/>
      <c r="AS22" s="103"/>
      <c r="AT22" s="104"/>
      <c r="AU22" s="105"/>
      <c r="AV22" s="106"/>
      <c r="AW22" s="106"/>
      <c r="AX22" s="104"/>
      <c r="AY22" s="103"/>
      <c r="AZ22" s="103"/>
      <c r="BA22" s="104"/>
      <c r="BB22" s="103"/>
      <c r="BC22" s="103"/>
      <c r="BD22" s="104"/>
      <c r="BE22" s="103"/>
      <c r="BF22" s="103"/>
      <c r="BG22" s="103"/>
      <c r="BH22" s="110"/>
      <c r="BI22" s="103"/>
      <c r="BJ22" s="104"/>
      <c r="BK22" s="21" t="str">
        <f t="shared" si="4"/>
        <v/>
      </c>
      <c r="BL22" s="27"/>
      <c r="BM22" s="1"/>
    </row>
    <row r="23" spans="1:65" ht="15.75">
      <c r="A23" s="96" t="str">
        <f t="shared" si="5"/>
        <v/>
      </c>
      <c r="B23" s="108"/>
      <c r="C23" s="98"/>
      <c r="D23" s="98"/>
      <c r="E23" s="99"/>
      <c r="F23" s="99"/>
      <c r="G23" s="45" t="str">
        <f t="shared" si="1"/>
        <v/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01">
        <f t="shared" si="2"/>
        <v>0</v>
      </c>
      <c r="U23" s="101">
        <f t="shared" si="2"/>
        <v>0</v>
      </c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3">
        <f t="shared" si="3"/>
        <v>0</v>
      </c>
      <c r="AM23" s="109"/>
      <c r="AN23" s="109"/>
      <c r="AO23" s="103"/>
      <c r="AP23" s="109"/>
      <c r="AQ23" s="109"/>
      <c r="AR23" s="104"/>
      <c r="AS23" s="103"/>
      <c r="AT23" s="104"/>
      <c r="AU23" s="105"/>
      <c r="AV23" s="106"/>
      <c r="AW23" s="106"/>
      <c r="AX23" s="104"/>
      <c r="AY23" s="103"/>
      <c r="AZ23" s="103"/>
      <c r="BA23" s="104"/>
      <c r="BB23" s="103"/>
      <c r="BC23" s="103"/>
      <c r="BD23" s="104"/>
      <c r="BE23" s="103"/>
      <c r="BF23" s="103"/>
      <c r="BG23" s="103"/>
      <c r="BH23" s="110"/>
      <c r="BI23" s="103"/>
      <c r="BJ23" s="104"/>
      <c r="BK23" s="21" t="str">
        <f t="shared" si="4"/>
        <v/>
      </c>
      <c r="BL23" s="27"/>
      <c r="BM23" s="1"/>
    </row>
    <row r="24" spans="1:65" ht="15.75">
      <c r="A24" s="96" t="str">
        <f t="shared" si="5"/>
        <v/>
      </c>
      <c r="B24" s="113"/>
      <c r="C24" s="98"/>
      <c r="D24" s="98"/>
      <c r="E24" s="99"/>
      <c r="F24" s="114"/>
      <c r="G24" s="45" t="str">
        <f t="shared" si="1"/>
        <v/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01">
        <f t="shared" si="2"/>
        <v>0</v>
      </c>
      <c r="U24" s="101">
        <f t="shared" si="2"/>
        <v>0</v>
      </c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3">
        <f t="shared" si="3"/>
        <v>0</v>
      </c>
      <c r="AM24" s="109"/>
      <c r="AN24" s="109"/>
      <c r="AO24" s="103"/>
      <c r="AP24" s="109"/>
      <c r="AQ24" s="109"/>
      <c r="AR24" s="104"/>
      <c r="AS24" s="103"/>
      <c r="AT24" s="104"/>
      <c r="AU24" s="105"/>
      <c r="AV24" s="106"/>
      <c r="AW24" s="106"/>
      <c r="AX24" s="104"/>
      <c r="AY24" s="103"/>
      <c r="AZ24" s="103"/>
      <c r="BA24" s="104"/>
      <c r="BB24" s="103"/>
      <c r="BC24" s="103"/>
      <c r="BD24" s="104"/>
      <c r="BE24" s="103"/>
      <c r="BF24" s="103"/>
      <c r="BG24" s="103"/>
      <c r="BH24" s="110"/>
      <c r="BI24" s="103"/>
      <c r="BJ24" s="104"/>
      <c r="BK24" s="21" t="str">
        <f t="shared" si="4"/>
        <v/>
      </c>
      <c r="BL24" s="27"/>
      <c r="BM24" s="1"/>
    </row>
    <row r="25" spans="1:65" ht="15.75">
      <c r="A25" s="96" t="str">
        <f t="shared" si="5"/>
        <v/>
      </c>
      <c r="B25" s="108"/>
      <c r="C25" s="98"/>
      <c r="D25" s="98"/>
      <c r="E25" s="99"/>
      <c r="F25" s="99"/>
      <c r="G25" s="45" t="str">
        <f t="shared" si="1"/>
        <v/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1">
        <f t="shared" si="2"/>
        <v>0</v>
      </c>
      <c r="U25" s="101">
        <f t="shared" si="2"/>
        <v>0</v>
      </c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3">
        <f t="shared" si="3"/>
        <v>0</v>
      </c>
      <c r="AM25" s="109"/>
      <c r="AN25" s="109"/>
      <c r="AO25" s="103"/>
      <c r="AP25" s="109"/>
      <c r="AQ25" s="109"/>
      <c r="AR25" s="104"/>
      <c r="AS25" s="103"/>
      <c r="AT25" s="104"/>
      <c r="AU25" s="105"/>
      <c r="AV25" s="106"/>
      <c r="AW25" s="106"/>
      <c r="AX25" s="104"/>
      <c r="AY25" s="103"/>
      <c r="AZ25" s="103"/>
      <c r="BA25" s="104"/>
      <c r="BB25" s="103"/>
      <c r="BC25" s="103"/>
      <c r="BD25" s="104"/>
      <c r="BE25" s="103"/>
      <c r="BF25" s="103"/>
      <c r="BG25" s="103"/>
      <c r="BH25" s="110"/>
      <c r="BI25" s="103"/>
      <c r="BJ25" s="104"/>
      <c r="BK25" s="21" t="str">
        <f t="shared" si="4"/>
        <v/>
      </c>
      <c r="BL25" s="27"/>
      <c r="BM25" s="1"/>
    </row>
    <row r="26" spans="1:65" ht="15.75">
      <c r="A26" s="96" t="str">
        <f t="shared" si="5"/>
        <v/>
      </c>
      <c r="B26" s="113"/>
      <c r="C26" s="98"/>
      <c r="D26" s="98"/>
      <c r="E26" s="99"/>
      <c r="F26" s="99"/>
      <c r="G26" s="45" t="str">
        <f t="shared" si="1"/>
        <v/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1">
        <f t="shared" si="2"/>
        <v>0</v>
      </c>
      <c r="U26" s="101">
        <f t="shared" si="2"/>
        <v>0</v>
      </c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3">
        <f t="shared" si="3"/>
        <v>0</v>
      </c>
      <c r="AM26" s="109"/>
      <c r="AN26" s="109"/>
      <c r="AO26" s="103"/>
      <c r="AP26" s="109"/>
      <c r="AQ26" s="109"/>
      <c r="AR26" s="104"/>
      <c r="AS26" s="103"/>
      <c r="AT26" s="104"/>
      <c r="AU26" s="105"/>
      <c r="AV26" s="106"/>
      <c r="AW26" s="106"/>
      <c r="AX26" s="104"/>
      <c r="AY26" s="103"/>
      <c r="AZ26" s="103"/>
      <c r="BA26" s="104"/>
      <c r="BB26" s="103"/>
      <c r="BC26" s="103"/>
      <c r="BD26" s="104"/>
      <c r="BE26" s="103"/>
      <c r="BF26" s="103"/>
      <c r="BG26" s="103"/>
      <c r="BH26" s="110"/>
      <c r="BI26" s="103"/>
      <c r="BJ26" s="104"/>
      <c r="BK26" s="21" t="str">
        <f t="shared" si="4"/>
        <v/>
      </c>
      <c r="BL26" s="27"/>
      <c r="BM26" s="1"/>
    </row>
    <row r="27" spans="1:65" ht="15.75">
      <c r="A27" s="96" t="str">
        <f t="shared" si="5"/>
        <v/>
      </c>
      <c r="B27" s="108"/>
      <c r="C27" s="98"/>
      <c r="D27" s="98"/>
      <c r="E27" s="99"/>
      <c r="F27" s="99"/>
      <c r="G27" s="45" t="str">
        <f t="shared" si="1"/>
        <v/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101">
        <f t="shared" si="2"/>
        <v>0</v>
      </c>
      <c r="U27" s="101">
        <f t="shared" si="2"/>
        <v>0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3">
        <f t="shared" si="3"/>
        <v>0</v>
      </c>
      <c r="AM27" s="109"/>
      <c r="AN27" s="109"/>
      <c r="AO27" s="103"/>
      <c r="AP27" s="109"/>
      <c r="AQ27" s="109"/>
      <c r="AR27" s="104"/>
      <c r="AS27" s="103"/>
      <c r="AT27" s="104"/>
      <c r="AU27" s="105"/>
      <c r="AV27" s="106"/>
      <c r="AW27" s="106"/>
      <c r="AX27" s="104"/>
      <c r="AY27" s="103"/>
      <c r="AZ27" s="103"/>
      <c r="BA27" s="104"/>
      <c r="BB27" s="103"/>
      <c r="BC27" s="103"/>
      <c r="BD27" s="104"/>
      <c r="BE27" s="103"/>
      <c r="BF27" s="103"/>
      <c r="BG27" s="103"/>
      <c r="BH27" s="110"/>
      <c r="BI27" s="103"/>
      <c r="BJ27" s="104"/>
      <c r="BK27" s="21" t="str">
        <f t="shared" si="4"/>
        <v/>
      </c>
      <c r="BL27" s="27"/>
      <c r="BM27" s="1"/>
    </row>
    <row r="28" spans="1:65" ht="15.75">
      <c r="A28" s="96" t="str">
        <f t="shared" si="5"/>
        <v/>
      </c>
      <c r="B28" s="113"/>
      <c r="C28" s="98"/>
      <c r="D28" s="98"/>
      <c r="E28" s="99"/>
      <c r="F28" s="99"/>
      <c r="G28" s="45" t="str">
        <f t="shared" si="1"/>
        <v/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1">
        <f t="shared" si="2"/>
        <v>0</v>
      </c>
      <c r="U28" s="101">
        <f t="shared" si="2"/>
        <v>0</v>
      </c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3">
        <f t="shared" si="3"/>
        <v>0</v>
      </c>
      <c r="AM28" s="109"/>
      <c r="AN28" s="109"/>
      <c r="AO28" s="103"/>
      <c r="AP28" s="109"/>
      <c r="AQ28" s="109"/>
      <c r="AR28" s="104"/>
      <c r="AS28" s="103"/>
      <c r="AT28" s="104"/>
      <c r="AU28" s="105"/>
      <c r="AV28" s="106"/>
      <c r="AW28" s="106"/>
      <c r="AX28" s="104"/>
      <c r="AY28" s="103"/>
      <c r="AZ28" s="103"/>
      <c r="BA28" s="104"/>
      <c r="BB28" s="103"/>
      <c r="BC28" s="103"/>
      <c r="BD28" s="104"/>
      <c r="BE28" s="103"/>
      <c r="BF28" s="103"/>
      <c r="BG28" s="103"/>
      <c r="BH28" s="110"/>
      <c r="BI28" s="103"/>
      <c r="BJ28" s="104"/>
      <c r="BK28" s="21" t="str">
        <f t="shared" si="4"/>
        <v/>
      </c>
      <c r="BL28" s="27"/>
      <c r="BM28" s="115"/>
    </row>
    <row r="29" spans="1:65" ht="15.75">
      <c r="A29" s="96" t="str">
        <f t="shared" si="5"/>
        <v/>
      </c>
      <c r="B29" s="108"/>
      <c r="C29" s="98"/>
      <c r="D29" s="98"/>
      <c r="E29" s="99"/>
      <c r="F29" s="99"/>
      <c r="G29" s="45" t="str">
        <f t="shared" si="1"/>
        <v/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1">
        <f t="shared" si="2"/>
        <v>0</v>
      </c>
      <c r="U29" s="101">
        <f t="shared" si="2"/>
        <v>0</v>
      </c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3">
        <f t="shared" si="3"/>
        <v>0</v>
      </c>
      <c r="AM29" s="109"/>
      <c r="AN29" s="109"/>
      <c r="AO29" s="103"/>
      <c r="AP29" s="109"/>
      <c r="AQ29" s="109"/>
      <c r="AR29" s="104"/>
      <c r="AS29" s="103"/>
      <c r="AT29" s="104"/>
      <c r="AU29" s="105"/>
      <c r="AV29" s="106"/>
      <c r="AW29" s="106"/>
      <c r="AX29" s="104"/>
      <c r="AY29" s="103"/>
      <c r="AZ29" s="103"/>
      <c r="BA29" s="104"/>
      <c r="BB29" s="103"/>
      <c r="BC29" s="103"/>
      <c r="BD29" s="104"/>
      <c r="BE29" s="103"/>
      <c r="BF29" s="103"/>
      <c r="BG29" s="103"/>
      <c r="BH29" s="110"/>
      <c r="BI29" s="103"/>
      <c r="BJ29" s="104"/>
      <c r="BK29" s="21" t="str">
        <f t="shared" si="4"/>
        <v/>
      </c>
      <c r="BL29" s="27"/>
      <c r="BM29" s="1"/>
    </row>
    <row r="30" spans="1:65" ht="15.75">
      <c r="A30" s="96" t="str">
        <f t="shared" si="5"/>
        <v/>
      </c>
      <c r="B30" s="97"/>
      <c r="C30" s="98"/>
      <c r="D30" s="98"/>
      <c r="E30" s="99"/>
      <c r="F30" s="99"/>
      <c r="G30" s="45" t="str">
        <f t="shared" si="1"/>
        <v/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1">
        <f t="shared" si="2"/>
        <v>0</v>
      </c>
      <c r="U30" s="101">
        <f t="shared" si="2"/>
        <v>0</v>
      </c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3">
        <f t="shared" si="3"/>
        <v>0</v>
      </c>
      <c r="AM30" s="109"/>
      <c r="AN30" s="109"/>
      <c r="AO30" s="103"/>
      <c r="AP30" s="109"/>
      <c r="AQ30" s="109"/>
      <c r="AR30" s="104"/>
      <c r="AS30" s="103"/>
      <c r="AT30" s="104"/>
      <c r="AU30" s="105"/>
      <c r="AV30" s="106"/>
      <c r="AW30" s="106"/>
      <c r="AX30" s="104"/>
      <c r="AY30" s="103"/>
      <c r="AZ30" s="103"/>
      <c r="BA30" s="104"/>
      <c r="BB30" s="103"/>
      <c r="BC30" s="103"/>
      <c r="BD30" s="104"/>
      <c r="BE30" s="103"/>
      <c r="BF30" s="103"/>
      <c r="BG30" s="103"/>
      <c r="BH30" s="110"/>
      <c r="BI30" s="103"/>
      <c r="BJ30" s="104"/>
      <c r="BK30" s="21" t="str">
        <f t="shared" si="4"/>
        <v/>
      </c>
      <c r="BL30" s="27"/>
      <c r="BM30" s="1"/>
    </row>
    <row r="31" spans="1:65" ht="15.75">
      <c r="A31" s="96" t="str">
        <f t="shared" si="5"/>
        <v/>
      </c>
      <c r="B31" s="108"/>
      <c r="C31" s="98"/>
      <c r="D31" s="98"/>
      <c r="E31" s="99"/>
      <c r="F31" s="99"/>
      <c r="G31" s="45" t="str">
        <f t="shared" si="1"/>
        <v/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101">
        <f t="shared" si="2"/>
        <v>0</v>
      </c>
      <c r="U31" s="101">
        <f t="shared" si="2"/>
        <v>0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3">
        <f t="shared" si="3"/>
        <v>0</v>
      </c>
      <c r="AM31" s="109"/>
      <c r="AN31" s="109"/>
      <c r="AO31" s="103"/>
      <c r="AP31" s="109"/>
      <c r="AQ31" s="109"/>
      <c r="AR31" s="104"/>
      <c r="AS31" s="103"/>
      <c r="AT31" s="104"/>
      <c r="AU31" s="105"/>
      <c r="AV31" s="106"/>
      <c r="AW31" s="106"/>
      <c r="AX31" s="104"/>
      <c r="AY31" s="103"/>
      <c r="AZ31" s="103"/>
      <c r="BA31" s="104"/>
      <c r="BB31" s="103"/>
      <c r="BC31" s="103"/>
      <c r="BD31" s="104"/>
      <c r="BE31" s="103"/>
      <c r="BF31" s="103"/>
      <c r="BG31" s="103"/>
      <c r="BH31" s="110"/>
      <c r="BI31" s="103"/>
      <c r="BJ31" s="104"/>
      <c r="BK31" s="21" t="str">
        <f t="shared" si="4"/>
        <v/>
      </c>
      <c r="BL31" s="27"/>
      <c r="BM31" s="1"/>
    </row>
    <row r="32" spans="1:65" ht="15.75">
      <c r="A32" s="96" t="str">
        <f t="shared" si="5"/>
        <v/>
      </c>
      <c r="B32" s="108"/>
      <c r="C32" s="98"/>
      <c r="D32" s="98"/>
      <c r="E32" s="99"/>
      <c r="F32" s="99"/>
      <c r="G32" s="45" t="str">
        <f t="shared" si="1"/>
        <v/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1">
        <f t="shared" si="2"/>
        <v>0</v>
      </c>
      <c r="U32" s="101">
        <f t="shared" si="2"/>
        <v>0</v>
      </c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3">
        <f t="shared" si="3"/>
        <v>0</v>
      </c>
      <c r="AM32" s="109"/>
      <c r="AN32" s="109"/>
      <c r="AO32" s="103"/>
      <c r="AP32" s="109"/>
      <c r="AQ32" s="109"/>
      <c r="AR32" s="104"/>
      <c r="AS32" s="103"/>
      <c r="AT32" s="104"/>
      <c r="AU32" s="105"/>
      <c r="AV32" s="106"/>
      <c r="AW32" s="106"/>
      <c r="AX32" s="104"/>
      <c r="AY32" s="103"/>
      <c r="AZ32" s="103"/>
      <c r="BA32" s="104"/>
      <c r="BB32" s="103"/>
      <c r="BC32" s="103"/>
      <c r="BD32" s="104"/>
      <c r="BE32" s="103"/>
      <c r="BF32" s="103"/>
      <c r="BG32" s="103"/>
      <c r="BH32" s="110"/>
      <c r="BI32" s="103"/>
      <c r="BJ32" s="104"/>
      <c r="BK32" s="21" t="str">
        <f t="shared" si="4"/>
        <v/>
      </c>
      <c r="BL32" s="27"/>
      <c r="BM32" s="1"/>
    </row>
    <row r="33" spans="1:65" ht="15.75">
      <c r="A33" s="96" t="str">
        <f t="shared" si="5"/>
        <v/>
      </c>
      <c r="B33" s="108"/>
      <c r="C33" s="98"/>
      <c r="D33" s="98"/>
      <c r="E33" s="99"/>
      <c r="F33" s="99"/>
      <c r="G33" s="116" t="str">
        <f t="shared" si="1"/>
        <v/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117">
        <f t="shared" si="2"/>
        <v>0</v>
      </c>
      <c r="U33" s="117">
        <f t="shared" si="2"/>
        <v>0</v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0">
        <f t="shared" si="3"/>
        <v>0</v>
      </c>
      <c r="AM33" s="109"/>
      <c r="AN33" s="109"/>
      <c r="AO33" s="103"/>
      <c r="AP33" s="109"/>
      <c r="AQ33" s="109"/>
      <c r="AR33" s="118"/>
      <c r="AS33" s="110"/>
      <c r="AT33" s="104"/>
      <c r="AU33" s="105"/>
      <c r="AV33" s="106"/>
      <c r="AW33" s="106"/>
      <c r="AX33" s="118"/>
      <c r="AY33" s="110"/>
      <c r="AZ33" s="110"/>
      <c r="BA33" s="118"/>
      <c r="BB33" s="110"/>
      <c r="BC33" s="110"/>
      <c r="BD33" s="118"/>
      <c r="BE33" s="110"/>
      <c r="BF33" s="110"/>
      <c r="BG33" s="110"/>
      <c r="BH33" s="110"/>
      <c r="BI33" s="110"/>
      <c r="BJ33" s="118"/>
      <c r="BK33" s="21" t="str">
        <f t="shared" si="4"/>
        <v/>
      </c>
      <c r="BL33" s="27"/>
      <c r="BM33" s="1"/>
    </row>
    <row r="34" spans="1:65" ht="15.75">
      <c r="A34" s="96" t="str">
        <f t="shared" si="5"/>
        <v/>
      </c>
      <c r="B34" s="108"/>
      <c r="C34" s="98"/>
      <c r="D34" s="98"/>
      <c r="E34" s="99"/>
      <c r="F34" s="99"/>
      <c r="G34" s="45" t="str">
        <f t="shared" si="1"/>
        <v/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01">
        <f t="shared" si="2"/>
        <v>0</v>
      </c>
      <c r="U34" s="101">
        <f t="shared" si="2"/>
        <v>0</v>
      </c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3">
        <f t="shared" si="3"/>
        <v>0</v>
      </c>
      <c r="AM34" s="109"/>
      <c r="AN34" s="109"/>
      <c r="AO34" s="103"/>
      <c r="AP34" s="109"/>
      <c r="AQ34" s="109"/>
      <c r="AR34" s="118"/>
      <c r="AS34" s="103"/>
      <c r="AT34" s="104"/>
      <c r="AU34" s="105"/>
      <c r="AV34" s="106"/>
      <c r="AW34" s="106"/>
      <c r="AX34" s="118"/>
      <c r="AY34" s="110"/>
      <c r="AZ34" s="110"/>
      <c r="BA34" s="118"/>
      <c r="BB34" s="103"/>
      <c r="BC34" s="103"/>
      <c r="BD34" s="104"/>
      <c r="BE34" s="103"/>
      <c r="BF34" s="103"/>
      <c r="BG34" s="103"/>
      <c r="BH34" s="110"/>
      <c r="BI34" s="103"/>
      <c r="BJ34" s="104"/>
      <c r="BK34" s="21" t="str">
        <f t="shared" si="4"/>
        <v/>
      </c>
      <c r="BL34" s="27"/>
      <c r="BM34" s="1"/>
    </row>
    <row r="35" spans="1:65" ht="15.75">
      <c r="A35" s="96" t="str">
        <f t="shared" si="5"/>
        <v/>
      </c>
      <c r="B35" s="108"/>
      <c r="C35" s="98"/>
      <c r="D35" s="98"/>
      <c r="E35" s="99"/>
      <c r="F35" s="99"/>
      <c r="G35" s="45" t="str">
        <f t="shared" si="1"/>
        <v/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101">
        <f t="shared" si="2"/>
        <v>0</v>
      </c>
      <c r="U35" s="101">
        <f t="shared" si="2"/>
        <v>0</v>
      </c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3">
        <f t="shared" si="3"/>
        <v>0</v>
      </c>
      <c r="AM35" s="109"/>
      <c r="AN35" s="109"/>
      <c r="AO35" s="103"/>
      <c r="AP35" s="109"/>
      <c r="AQ35" s="109"/>
      <c r="AR35" s="118"/>
      <c r="AS35" s="103"/>
      <c r="AT35" s="104"/>
      <c r="AU35" s="105"/>
      <c r="AV35" s="106"/>
      <c r="AW35" s="106"/>
      <c r="AX35" s="118"/>
      <c r="AY35" s="103"/>
      <c r="AZ35" s="103"/>
      <c r="BA35" s="104"/>
      <c r="BB35" s="103"/>
      <c r="BC35" s="103"/>
      <c r="BD35" s="104"/>
      <c r="BE35" s="103"/>
      <c r="BF35" s="103"/>
      <c r="BG35" s="103"/>
      <c r="BH35" s="110"/>
      <c r="BI35" s="103"/>
      <c r="BJ35" s="104"/>
      <c r="BK35" s="21" t="str">
        <f t="shared" si="4"/>
        <v/>
      </c>
      <c r="BL35" s="27"/>
      <c r="BM35" s="1"/>
    </row>
    <row r="36" spans="1:65" ht="15.75">
      <c r="A36" s="96" t="str">
        <f t="shared" si="5"/>
        <v/>
      </c>
      <c r="B36" s="108"/>
      <c r="C36" s="98"/>
      <c r="D36" s="98"/>
      <c r="E36" s="99"/>
      <c r="F36" s="99"/>
      <c r="G36" s="45" t="str">
        <f t="shared" si="1"/>
        <v/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101">
        <f t="shared" si="2"/>
        <v>0</v>
      </c>
      <c r="U36" s="101">
        <f t="shared" si="2"/>
        <v>0</v>
      </c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3">
        <f t="shared" si="3"/>
        <v>0</v>
      </c>
      <c r="AM36" s="109"/>
      <c r="AN36" s="109"/>
      <c r="AO36" s="103"/>
      <c r="AP36" s="109"/>
      <c r="AQ36" s="109"/>
      <c r="AR36" s="104"/>
      <c r="AS36" s="103"/>
      <c r="AT36" s="104"/>
      <c r="AU36" s="105"/>
      <c r="AV36" s="106"/>
      <c r="AW36" s="106"/>
      <c r="AX36" s="104"/>
      <c r="AY36" s="103"/>
      <c r="AZ36" s="103"/>
      <c r="BA36" s="104"/>
      <c r="BB36" s="103"/>
      <c r="BC36" s="103"/>
      <c r="BD36" s="104"/>
      <c r="BE36" s="103"/>
      <c r="BF36" s="103"/>
      <c r="BG36" s="103"/>
      <c r="BH36" s="110"/>
      <c r="BI36" s="103"/>
      <c r="BJ36" s="104"/>
      <c r="BK36" s="21" t="str">
        <f t="shared" si="4"/>
        <v/>
      </c>
      <c r="BL36" s="27"/>
      <c r="BM36" s="1"/>
    </row>
    <row r="37" spans="1:65" ht="15.75">
      <c r="A37" s="96" t="str">
        <f t="shared" si="5"/>
        <v/>
      </c>
      <c r="B37" s="108"/>
      <c r="C37" s="98"/>
      <c r="D37" s="98"/>
      <c r="E37" s="99"/>
      <c r="F37" s="99"/>
      <c r="G37" s="45" t="str">
        <f t="shared" si="1"/>
        <v/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101">
        <f t="shared" si="2"/>
        <v>0</v>
      </c>
      <c r="U37" s="101">
        <f t="shared" si="2"/>
        <v>0</v>
      </c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3">
        <f t="shared" si="3"/>
        <v>0</v>
      </c>
      <c r="AM37" s="109"/>
      <c r="AN37" s="109"/>
      <c r="AO37" s="103"/>
      <c r="AP37" s="109"/>
      <c r="AQ37" s="109"/>
      <c r="AR37" s="104"/>
      <c r="AS37" s="103"/>
      <c r="AT37" s="104"/>
      <c r="AU37" s="105"/>
      <c r="AV37" s="106"/>
      <c r="AW37" s="106"/>
      <c r="AX37" s="104"/>
      <c r="AY37" s="103"/>
      <c r="AZ37" s="103"/>
      <c r="BA37" s="104"/>
      <c r="BB37" s="103"/>
      <c r="BC37" s="103"/>
      <c r="BD37" s="104"/>
      <c r="BE37" s="103"/>
      <c r="BF37" s="103"/>
      <c r="BG37" s="103"/>
      <c r="BH37" s="110"/>
      <c r="BI37" s="103"/>
      <c r="BJ37" s="104"/>
      <c r="BK37" s="21" t="str">
        <f t="shared" si="4"/>
        <v/>
      </c>
      <c r="BL37" s="27"/>
      <c r="BM37" s="1"/>
    </row>
    <row r="38" spans="1:65" ht="15.75">
      <c r="A38" s="96" t="str">
        <f t="shared" si="5"/>
        <v/>
      </c>
      <c r="B38" s="108"/>
      <c r="C38" s="98"/>
      <c r="D38" s="98"/>
      <c r="E38" s="99"/>
      <c r="F38" s="99"/>
      <c r="G38" s="45" t="str">
        <f t="shared" si="1"/>
        <v/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101">
        <f t="shared" si="2"/>
        <v>0</v>
      </c>
      <c r="U38" s="101">
        <f t="shared" si="2"/>
        <v>0</v>
      </c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3">
        <f t="shared" si="3"/>
        <v>0</v>
      </c>
      <c r="AM38" s="109"/>
      <c r="AN38" s="109"/>
      <c r="AO38" s="103"/>
      <c r="AP38" s="109"/>
      <c r="AQ38" s="109"/>
      <c r="AR38" s="104"/>
      <c r="AS38" s="103"/>
      <c r="AT38" s="104"/>
      <c r="AU38" s="105"/>
      <c r="AV38" s="106"/>
      <c r="AW38" s="106"/>
      <c r="AX38" s="104"/>
      <c r="AY38" s="103"/>
      <c r="AZ38" s="103"/>
      <c r="BA38" s="104"/>
      <c r="BB38" s="103"/>
      <c r="BC38" s="103"/>
      <c r="BD38" s="104"/>
      <c r="BE38" s="103"/>
      <c r="BF38" s="103"/>
      <c r="BG38" s="103"/>
      <c r="BH38" s="110"/>
      <c r="BI38" s="103"/>
      <c r="BJ38" s="104"/>
      <c r="BK38" s="21" t="str">
        <f t="shared" si="4"/>
        <v/>
      </c>
      <c r="BL38" s="27"/>
      <c r="BM38" s="1"/>
    </row>
    <row r="39" spans="1:65" ht="15.75">
      <c r="A39" s="96" t="str">
        <f t="shared" si="5"/>
        <v/>
      </c>
      <c r="B39" s="108"/>
      <c r="C39" s="98"/>
      <c r="D39" s="98"/>
      <c r="E39" s="99"/>
      <c r="F39" s="99"/>
      <c r="G39" s="45" t="str">
        <f t="shared" si="1"/>
        <v/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101">
        <f t="shared" si="2"/>
        <v>0</v>
      </c>
      <c r="U39" s="101">
        <f t="shared" si="2"/>
        <v>0</v>
      </c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3">
        <f t="shared" si="3"/>
        <v>0</v>
      </c>
      <c r="AM39" s="109"/>
      <c r="AN39" s="109"/>
      <c r="AO39" s="103"/>
      <c r="AP39" s="109"/>
      <c r="AQ39" s="109"/>
      <c r="AR39" s="104"/>
      <c r="AS39" s="103"/>
      <c r="AT39" s="104"/>
      <c r="AU39" s="105"/>
      <c r="AV39" s="106"/>
      <c r="AW39" s="106"/>
      <c r="AX39" s="104"/>
      <c r="AY39" s="103"/>
      <c r="AZ39" s="103"/>
      <c r="BA39" s="104"/>
      <c r="BB39" s="103"/>
      <c r="BC39" s="103"/>
      <c r="BD39" s="104"/>
      <c r="BE39" s="103"/>
      <c r="BF39" s="103"/>
      <c r="BG39" s="103"/>
      <c r="BH39" s="110"/>
      <c r="BI39" s="103"/>
      <c r="BJ39" s="104"/>
      <c r="BK39" s="21" t="str">
        <f t="shared" si="4"/>
        <v/>
      </c>
      <c r="BL39" s="27"/>
      <c r="BM39" s="1"/>
    </row>
    <row r="40" spans="1:65" ht="15.75">
      <c r="A40" s="96" t="str">
        <f t="shared" si="5"/>
        <v/>
      </c>
      <c r="B40" s="108"/>
      <c r="C40" s="98"/>
      <c r="D40" s="98"/>
      <c r="E40" s="99"/>
      <c r="F40" s="99"/>
      <c r="G40" s="45" t="str">
        <f t="shared" si="1"/>
        <v/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101">
        <f t="shared" si="2"/>
        <v>0</v>
      </c>
      <c r="U40" s="101">
        <f t="shared" si="2"/>
        <v>0</v>
      </c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3">
        <f t="shared" si="3"/>
        <v>0</v>
      </c>
      <c r="AM40" s="109"/>
      <c r="AN40" s="109"/>
      <c r="AO40" s="103"/>
      <c r="AP40" s="109"/>
      <c r="AQ40" s="109"/>
      <c r="AR40" s="104"/>
      <c r="AS40" s="103"/>
      <c r="AT40" s="104"/>
      <c r="AU40" s="105"/>
      <c r="AV40" s="106"/>
      <c r="AW40" s="106"/>
      <c r="AX40" s="104"/>
      <c r="AY40" s="103"/>
      <c r="AZ40" s="103"/>
      <c r="BA40" s="104"/>
      <c r="BB40" s="103"/>
      <c r="BC40" s="103"/>
      <c r="BD40" s="104"/>
      <c r="BE40" s="103"/>
      <c r="BF40" s="103"/>
      <c r="BG40" s="103"/>
      <c r="BH40" s="110"/>
      <c r="BI40" s="103"/>
      <c r="BJ40" s="104"/>
      <c r="BK40" s="21" t="str">
        <f t="shared" si="4"/>
        <v/>
      </c>
      <c r="BL40" s="27"/>
      <c r="BM40" s="1"/>
    </row>
    <row r="41" spans="1:65" ht="15.75">
      <c r="A41" s="96" t="str">
        <f t="shared" si="5"/>
        <v/>
      </c>
      <c r="B41" s="119"/>
      <c r="C41" s="98"/>
      <c r="D41" s="98"/>
      <c r="E41" s="99"/>
      <c r="F41" s="99"/>
      <c r="G41" s="45" t="str">
        <f t="shared" si="1"/>
        <v/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101">
        <f t="shared" si="2"/>
        <v>0</v>
      </c>
      <c r="U41" s="101">
        <f t="shared" si="2"/>
        <v>0</v>
      </c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3">
        <f t="shared" si="3"/>
        <v>0</v>
      </c>
      <c r="AM41" s="109"/>
      <c r="AN41" s="109"/>
      <c r="AO41" s="103"/>
      <c r="AP41" s="109"/>
      <c r="AQ41" s="109"/>
      <c r="AR41" s="104"/>
      <c r="AS41" s="103"/>
      <c r="AT41" s="104"/>
      <c r="AU41" s="105"/>
      <c r="AV41" s="106"/>
      <c r="AW41" s="106"/>
      <c r="AX41" s="104"/>
      <c r="AY41" s="103"/>
      <c r="AZ41" s="103"/>
      <c r="BA41" s="104"/>
      <c r="BB41" s="103"/>
      <c r="BC41" s="103"/>
      <c r="BD41" s="104"/>
      <c r="BE41" s="103"/>
      <c r="BF41" s="103"/>
      <c r="BG41" s="103"/>
      <c r="BH41" s="110"/>
      <c r="BI41" s="103"/>
      <c r="BJ41" s="104"/>
      <c r="BK41" s="21" t="str">
        <f t="shared" si="4"/>
        <v/>
      </c>
      <c r="BL41" s="19"/>
      <c r="BM41" s="1"/>
    </row>
    <row r="42" spans="1:65" ht="15.75">
      <c r="A42" s="96" t="str">
        <f t="shared" si="5"/>
        <v/>
      </c>
      <c r="B42" s="108"/>
      <c r="C42" s="98"/>
      <c r="D42" s="98"/>
      <c r="E42" s="99"/>
      <c r="F42" s="99"/>
      <c r="G42" s="45" t="str">
        <f t="shared" si="1"/>
        <v/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101">
        <f t="shared" si="2"/>
        <v>0</v>
      </c>
      <c r="U42" s="101">
        <f t="shared" si="2"/>
        <v>0</v>
      </c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3">
        <f t="shared" si="3"/>
        <v>0</v>
      </c>
      <c r="AM42" s="109"/>
      <c r="AN42" s="109"/>
      <c r="AO42" s="103"/>
      <c r="AP42" s="109"/>
      <c r="AQ42" s="109"/>
      <c r="AR42" s="104"/>
      <c r="AS42" s="103"/>
      <c r="AT42" s="104"/>
      <c r="AU42" s="105"/>
      <c r="AV42" s="106"/>
      <c r="AW42" s="106"/>
      <c r="AX42" s="104"/>
      <c r="AY42" s="103"/>
      <c r="AZ42" s="103"/>
      <c r="BA42" s="104"/>
      <c r="BB42" s="103"/>
      <c r="BC42" s="103"/>
      <c r="BD42" s="104"/>
      <c r="BE42" s="103"/>
      <c r="BF42" s="103"/>
      <c r="BG42" s="103"/>
      <c r="BH42" s="110"/>
      <c r="BI42" s="103"/>
      <c r="BJ42" s="104"/>
      <c r="BK42" s="21" t="str">
        <f t="shared" si="4"/>
        <v/>
      </c>
      <c r="BL42" s="27"/>
      <c r="BM42" s="1"/>
    </row>
    <row r="43" spans="1:65" ht="15.75">
      <c r="A43" s="96" t="str">
        <f t="shared" si="5"/>
        <v/>
      </c>
      <c r="B43" s="108"/>
      <c r="C43" s="98"/>
      <c r="D43" s="98"/>
      <c r="E43" s="98"/>
      <c r="F43" s="98"/>
      <c r="G43" s="45" t="str">
        <f t="shared" si="1"/>
        <v/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101">
        <f t="shared" si="2"/>
        <v>0</v>
      </c>
      <c r="U43" s="101">
        <f t="shared" si="2"/>
        <v>0</v>
      </c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3">
        <f t="shared" si="3"/>
        <v>0</v>
      </c>
      <c r="AM43" s="109"/>
      <c r="AN43" s="109"/>
      <c r="AO43" s="103"/>
      <c r="AP43" s="109"/>
      <c r="AQ43" s="109"/>
      <c r="AR43" s="104"/>
      <c r="AS43" s="103"/>
      <c r="AT43" s="104"/>
      <c r="AU43" s="105"/>
      <c r="AV43" s="106"/>
      <c r="AW43" s="106"/>
      <c r="AX43" s="104"/>
      <c r="AY43" s="103"/>
      <c r="AZ43" s="103"/>
      <c r="BA43" s="104"/>
      <c r="BB43" s="103"/>
      <c r="BC43" s="103"/>
      <c r="BD43" s="104"/>
      <c r="BE43" s="103"/>
      <c r="BF43" s="103"/>
      <c r="BG43" s="103"/>
      <c r="BH43" s="110"/>
      <c r="BI43" s="103"/>
      <c r="BJ43" s="104"/>
      <c r="BK43" s="21" t="str">
        <f t="shared" si="4"/>
        <v/>
      </c>
      <c r="BL43" s="27"/>
      <c r="BM43" s="1"/>
    </row>
    <row r="44" spans="1:65" ht="15.75">
      <c r="A44" s="96" t="str">
        <f t="shared" si="5"/>
        <v/>
      </c>
      <c r="B44" s="108"/>
      <c r="C44" s="98"/>
      <c r="D44" s="98"/>
      <c r="E44" s="98"/>
      <c r="F44" s="98"/>
      <c r="G44" s="45" t="str">
        <f t="shared" si="1"/>
        <v/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101">
        <f t="shared" si="2"/>
        <v>0</v>
      </c>
      <c r="U44" s="101">
        <f t="shared" si="2"/>
        <v>0</v>
      </c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3">
        <f t="shared" si="3"/>
        <v>0</v>
      </c>
      <c r="AM44" s="109"/>
      <c r="AN44" s="109"/>
      <c r="AO44" s="103"/>
      <c r="AP44" s="109"/>
      <c r="AQ44" s="109"/>
      <c r="AR44" s="104"/>
      <c r="AS44" s="103"/>
      <c r="AT44" s="104"/>
      <c r="AU44" s="105"/>
      <c r="AV44" s="106"/>
      <c r="AW44" s="106"/>
      <c r="AX44" s="104"/>
      <c r="AY44" s="103"/>
      <c r="AZ44" s="103"/>
      <c r="BA44" s="104"/>
      <c r="BB44" s="103"/>
      <c r="BC44" s="103"/>
      <c r="BD44" s="104"/>
      <c r="BE44" s="103"/>
      <c r="BF44" s="103"/>
      <c r="BG44" s="103"/>
      <c r="BH44" s="110"/>
      <c r="BI44" s="103"/>
      <c r="BJ44" s="104"/>
      <c r="BK44" s="21" t="str">
        <f t="shared" si="4"/>
        <v/>
      </c>
      <c r="BL44" s="27"/>
      <c r="BM44" s="1"/>
    </row>
    <row r="45" spans="1:65" ht="15.75">
      <c r="A45" s="96" t="str">
        <f t="shared" si="5"/>
        <v/>
      </c>
      <c r="B45" s="108"/>
      <c r="C45" s="98"/>
      <c r="D45" s="98"/>
      <c r="E45" s="99"/>
      <c r="F45" s="99"/>
      <c r="G45" s="45" t="str">
        <f t="shared" si="1"/>
        <v/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101">
        <f t="shared" si="2"/>
        <v>0</v>
      </c>
      <c r="U45" s="101">
        <f t="shared" si="2"/>
        <v>0</v>
      </c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3">
        <f t="shared" si="3"/>
        <v>0</v>
      </c>
      <c r="AM45" s="109"/>
      <c r="AN45" s="109"/>
      <c r="AO45" s="103"/>
      <c r="AP45" s="109"/>
      <c r="AQ45" s="109"/>
      <c r="AR45" s="104"/>
      <c r="AS45" s="103"/>
      <c r="AT45" s="104"/>
      <c r="AU45" s="105"/>
      <c r="AV45" s="106"/>
      <c r="AW45" s="106"/>
      <c r="AX45" s="104"/>
      <c r="AY45" s="103"/>
      <c r="AZ45" s="103"/>
      <c r="BA45" s="104"/>
      <c r="BB45" s="103"/>
      <c r="BC45" s="103"/>
      <c r="BD45" s="104"/>
      <c r="BE45" s="103"/>
      <c r="BF45" s="103"/>
      <c r="BG45" s="103"/>
      <c r="BH45" s="110"/>
      <c r="BI45" s="103"/>
      <c r="BJ45" s="104"/>
      <c r="BK45" s="21" t="str">
        <f t="shared" si="4"/>
        <v/>
      </c>
      <c r="BL45" s="27"/>
      <c r="BM45" s="1"/>
    </row>
    <row r="46" spans="1:65" ht="15.75">
      <c r="A46" s="96" t="str">
        <f t="shared" si="5"/>
        <v/>
      </c>
      <c r="B46" s="108"/>
      <c r="C46" s="98"/>
      <c r="D46" s="98"/>
      <c r="E46" s="99"/>
      <c r="F46" s="99"/>
      <c r="G46" s="45" t="str">
        <f t="shared" si="1"/>
        <v/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1">
        <f t="shared" si="2"/>
        <v>0</v>
      </c>
      <c r="U46" s="101">
        <f t="shared" si="2"/>
        <v>0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3">
        <f t="shared" si="3"/>
        <v>0</v>
      </c>
      <c r="AM46" s="109"/>
      <c r="AN46" s="109"/>
      <c r="AO46" s="103"/>
      <c r="AP46" s="109"/>
      <c r="AQ46" s="109"/>
      <c r="AR46" s="104"/>
      <c r="AS46" s="103"/>
      <c r="AT46" s="104"/>
      <c r="AU46" s="105"/>
      <c r="AV46" s="106"/>
      <c r="AW46" s="106"/>
      <c r="AX46" s="104"/>
      <c r="AY46" s="103"/>
      <c r="AZ46" s="103"/>
      <c r="BA46" s="104"/>
      <c r="BB46" s="103"/>
      <c r="BC46" s="103"/>
      <c r="BD46" s="104"/>
      <c r="BE46" s="103"/>
      <c r="BF46" s="103"/>
      <c r="BG46" s="103"/>
      <c r="BH46" s="110"/>
      <c r="BI46" s="103"/>
      <c r="BJ46" s="104"/>
      <c r="BK46" s="21" t="str">
        <f t="shared" si="4"/>
        <v/>
      </c>
      <c r="BL46" s="27"/>
      <c r="BM46" s="1"/>
    </row>
    <row r="47" spans="1:65" ht="15.75">
      <c r="A47" s="96" t="str">
        <f t="shared" si="5"/>
        <v/>
      </c>
      <c r="B47" s="108"/>
      <c r="C47" s="98"/>
      <c r="D47" s="98"/>
      <c r="E47" s="99"/>
      <c r="F47" s="99"/>
      <c r="G47" s="45" t="str">
        <f t="shared" si="1"/>
        <v/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101">
        <f t="shared" si="2"/>
        <v>0</v>
      </c>
      <c r="U47" s="101">
        <f t="shared" si="2"/>
        <v>0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3">
        <f t="shared" si="3"/>
        <v>0</v>
      </c>
      <c r="AM47" s="109"/>
      <c r="AN47" s="109"/>
      <c r="AO47" s="103"/>
      <c r="AP47" s="109"/>
      <c r="AQ47" s="109"/>
      <c r="AR47" s="104"/>
      <c r="AS47" s="103"/>
      <c r="AT47" s="104"/>
      <c r="AU47" s="105"/>
      <c r="AV47" s="106"/>
      <c r="AW47" s="106"/>
      <c r="AX47" s="104"/>
      <c r="AY47" s="103"/>
      <c r="AZ47" s="103"/>
      <c r="BA47" s="104"/>
      <c r="BB47" s="103"/>
      <c r="BC47" s="103"/>
      <c r="BD47" s="104"/>
      <c r="BE47" s="103"/>
      <c r="BF47" s="103"/>
      <c r="BG47" s="103"/>
      <c r="BH47" s="110"/>
      <c r="BI47" s="103"/>
      <c r="BJ47" s="104"/>
      <c r="BK47" s="21" t="str">
        <f t="shared" si="4"/>
        <v/>
      </c>
      <c r="BL47" s="27"/>
      <c r="BM47" s="1"/>
    </row>
    <row r="48" spans="1:65" ht="15.75">
      <c r="A48" s="96" t="str">
        <f t="shared" si="5"/>
        <v/>
      </c>
      <c r="B48" s="108"/>
      <c r="C48" s="98"/>
      <c r="D48" s="98"/>
      <c r="E48" s="98"/>
      <c r="F48" s="98"/>
      <c r="G48" s="45" t="str">
        <f t="shared" si="1"/>
        <v/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101">
        <f t="shared" si="2"/>
        <v>0</v>
      </c>
      <c r="U48" s="117">
        <f t="shared" si="2"/>
        <v>0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3">
        <f t="shared" si="3"/>
        <v>0</v>
      </c>
      <c r="AM48" s="109"/>
      <c r="AN48" s="109"/>
      <c r="AO48" s="103"/>
      <c r="AP48" s="109"/>
      <c r="AQ48" s="109"/>
      <c r="AR48" s="104"/>
      <c r="AS48" s="103"/>
      <c r="AT48" s="104"/>
      <c r="AU48" s="105"/>
      <c r="AV48" s="106"/>
      <c r="AW48" s="106"/>
      <c r="AX48" s="104"/>
      <c r="AY48" s="103"/>
      <c r="AZ48" s="103"/>
      <c r="BA48" s="104"/>
      <c r="BB48" s="103"/>
      <c r="BC48" s="103"/>
      <c r="BD48" s="104"/>
      <c r="BE48" s="103"/>
      <c r="BF48" s="103"/>
      <c r="BG48" s="103"/>
      <c r="BH48" s="110"/>
      <c r="BI48" s="103"/>
      <c r="BJ48" s="104"/>
      <c r="BK48" s="21" t="str">
        <f t="shared" si="4"/>
        <v/>
      </c>
      <c r="BL48" s="27"/>
      <c r="BM48" s="1"/>
    </row>
    <row r="49" spans="1:65" ht="15.75" thickBot="1">
      <c r="A49" s="120">
        <f>COUNT(A14:A48)</f>
        <v>0</v>
      </c>
      <c r="B49" s="121" t="s">
        <v>131</v>
      </c>
      <c r="C49" s="122">
        <f>COUNT(C14:C48)</f>
        <v>0</v>
      </c>
      <c r="D49" s="122">
        <f>COUNT(D14:D48)</f>
        <v>0</v>
      </c>
      <c r="E49" s="123">
        <f t="array" ref="E49">SUMPRODUCT(IFERROR(1+DATEVALUE(MID(E14:E48,FIND("-",E14:E48)+1,10)&amp;"."&amp;2018)-DATEVALUE(LEFT(E14:E48,FIND("-",E14:E48)-1)&amp;"."&amp;IF(DATEVALUE(MID(E14:E48,FIND("-",E14:E48)+1,10)&amp;".1900")&gt;=DATEVALUE(LEFT(E14:E48,FIND("-",E14:E48)-1)&amp;".1900"),2018,2018-1)),0))</f>
        <v>0</v>
      </c>
      <c r="F49" s="123">
        <f t="array" ref="F49">SUMPRODUCT(IFERROR(1+DATEVALUE(MID(F14:F48,FIND("-",F14:F48)+1,10)&amp;"."&amp;2018)-DATEVALUE(LEFT(F14:F48,FIND("-",F14:F48)-1)&amp;"."&amp;IF(DATEVALUE(MID(F14:F48,FIND("-",F14:F48)+1,10)&amp;".1900")&gt;=DATEVALUE(LEFT(F14:F48,FIND("-",F14:F48)-1)&amp;".1900"),2018,2018-1)),0))</f>
        <v>0</v>
      </c>
      <c r="G49" s="124">
        <f>SUM(G14:G48)</f>
        <v>0</v>
      </c>
      <c r="H49" s="124" t="s">
        <v>132</v>
      </c>
      <c r="I49" s="124" t="s">
        <v>132</v>
      </c>
      <c r="J49" s="124" t="s">
        <v>132</v>
      </c>
      <c r="K49" s="124" t="s">
        <v>132</v>
      </c>
      <c r="L49" s="124" t="s">
        <v>132</v>
      </c>
      <c r="M49" s="124" t="s">
        <v>132</v>
      </c>
      <c r="N49" s="124" t="s">
        <v>132</v>
      </c>
      <c r="O49" s="124" t="s">
        <v>132</v>
      </c>
      <c r="P49" s="124" t="s">
        <v>132</v>
      </c>
      <c r="Q49" s="124" t="s">
        <v>132</v>
      </c>
      <c r="R49" s="124" t="s">
        <v>132</v>
      </c>
      <c r="S49" s="124" t="s">
        <v>132</v>
      </c>
      <c r="T49" s="124">
        <f t="shared" ref="T49:AS49" si="6">SUM(T14:T48)</f>
        <v>0</v>
      </c>
      <c r="U49" s="124">
        <f t="shared" si="6"/>
        <v>0</v>
      </c>
      <c r="V49" s="125">
        <f t="shared" si="6"/>
        <v>0</v>
      </c>
      <c r="W49" s="125">
        <f t="shared" si="6"/>
        <v>0</v>
      </c>
      <c r="X49" s="125">
        <f t="shared" si="6"/>
        <v>0</v>
      </c>
      <c r="Y49" s="125">
        <f t="shared" si="6"/>
        <v>0</v>
      </c>
      <c r="Z49" s="125">
        <f t="shared" si="6"/>
        <v>0</v>
      </c>
      <c r="AA49" s="125">
        <f t="shared" si="6"/>
        <v>0</v>
      </c>
      <c r="AB49" s="125">
        <f t="shared" si="6"/>
        <v>0</v>
      </c>
      <c r="AC49" s="125">
        <f t="shared" si="6"/>
        <v>0</v>
      </c>
      <c r="AD49" s="125">
        <f t="shared" si="6"/>
        <v>0</v>
      </c>
      <c r="AE49" s="125">
        <f t="shared" si="6"/>
        <v>0</v>
      </c>
      <c r="AF49" s="125">
        <f t="shared" si="6"/>
        <v>0</v>
      </c>
      <c r="AG49" s="125">
        <f t="shared" si="6"/>
        <v>0</v>
      </c>
      <c r="AH49" s="125">
        <f t="shared" si="6"/>
        <v>0</v>
      </c>
      <c r="AI49" s="125">
        <f t="shared" si="6"/>
        <v>0</v>
      </c>
      <c r="AJ49" s="125">
        <f t="shared" si="6"/>
        <v>0</v>
      </c>
      <c r="AK49" s="125">
        <f t="shared" si="6"/>
        <v>0</v>
      </c>
      <c r="AL49" s="125">
        <f t="shared" si="6"/>
        <v>0</v>
      </c>
      <c r="AM49" s="125">
        <f t="shared" si="6"/>
        <v>0</v>
      </c>
      <c r="AN49" s="125">
        <f t="shared" si="6"/>
        <v>0</v>
      </c>
      <c r="AO49" s="125">
        <f t="shared" si="6"/>
        <v>0</v>
      </c>
      <c r="AP49" s="125">
        <f t="shared" si="6"/>
        <v>0</v>
      </c>
      <c r="AQ49" s="125">
        <f t="shared" si="6"/>
        <v>0</v>
      </c>
      <c r="AR49" s="125">
        <f t="shared" si="6"/>
        <v>0</v>
      </c>
      <c r="AS49" s="125">
        <f t="shared" si="6"/>
        <v>0</v>
      </c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6" t="s">
        <v>133</v>
      </c>
      <c r="BL49" s="127"/>
      <c r="BM49" s="1"/>
    </row>
    <row r="50" spans="1:65" ht="15.75">
      <c r="A50" s="96" t="str">
        <f t="shared" ref="A50:A79" si="7">IF(B50&lt;&gt;"",A49+1,"")</f>
        <v/>
      </c>
      <c r="B50" s="108"/>
      <c r="C50" s="128"/>
      <c r="D50" s="128"/>
      <c r="E50" s="100"/>
      <c r="F50" s="100"/>
      <c r="G50" s="45" t="str">
        <f t="shared" ref="G50:G79" si="8">IF(B50="","",IF(D50="",G$99,DAY(D50))-IF(C50="",0,DAY(C50)-1))</f>
        <v/>
      </c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1">
        <f t="shared" ref="T50:U79" si="9">SUM(H50,J50,L50,N50,P50,R50)</f>
        <v>0</v>
      </c>
      <c r="U50" s="101">
        <f t="shared" si="9"/>
        <v>0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4">
        <f t="shared" ref="AL50:AL79" si="10">SUM(V50:AK50)</f>
        <v>0</v>
      </c>
      <c r="AM50" s="103" t="s">
        <v>132</v>
      </c>
      <c r="AN50" s="103" t="s">
        <v>132</v>
      </c>
      <c r="AO50" s="104"/>
      <c r="AP50" s="103"/>
      <c r="AQ50" s="103"/>
      <c r="AR50" s="104"/>
      <c r="AS50" s="103"/>
      <c r="AT50" s="104"/>
      <c r="AU50" s="129"/>
      <c r="AV50" s="106"/>
      <c r="AW50" s="103"/>
      <c r="AX50" s="104"/>
      <c r="AY50" s="103"/>
      <c r="AZ50" s="103"/>
      <c r="BA50" s="104"/>
      <c r="BB50" s="103"/>
      <c r="BC50" s="103"/>
      <c r="BD50" s="104"/>
      <c r="BE50" s="103"/>
      <c r="BF50" s="103"/>
      <c r="BG50" s="103"/>
      <c r="BH50" s="103"/>
      <c r="BI50" s="103"/>
      <c r="BJ50" s="104"/>
      <c r="BK50" s="21" t="str">
        <f t="shared" ref="BK50:BK79" si="11">IFERROR(IF(B50="","",LEFTB(B50,SEARCH("|",SUBSTITUTE(B50," ","|",3))-1)),B50)</f>
        <v/>
      </c>
      <c r="BL50" s="19"/>
      <c r="BM50" s="1"/>
    </row>
    <row r="51" spans="1:65" ht="15.75">
      <c r="A51" s="96" t="str">
        <f t="shared" si="7"/>
        <v/>
      </c>
      <c r="B51" s="108"/>
      <c r="C51" s="128"/>
      <c r="D51" s="128"/>
      <c r="E51" s="99"/>
      <c r="F51" s="99"/>
      <c r="G51" s="45" t="str">
        <f t="shared" si="8"/>
        <v/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101">
        <f t="shared" si="9"/>
        <v>0</v>
      </c>
      <c r="U51" s="101">
        <f t="shared" si="9"/>
        <v>0</v>
      </c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4">
        <f t="shared" si="10"/>
        <v>0</v>
      </c>
      <c r="AM51" s="110" t="s">
        <v>132</v>
      </c>
      <c r="AN51" s="110" t="s">
        <v>132</v>
      </c>
      <c r="AO51" s="104"/>
      <c r="AP51" s="110"/>
      <c r="AQ51" s="110"/>
      <c r="AR51" s="118"/>
      <c r="AS51" s="103"/>
      <c r="AT51" s="104"/>
      <c r="AU51" s="129"/>
      <c r="AV51" s="130"/>
      <c r="AW51" s="110"/>
      <c r="AX51" s="118"/>
      <c r="AY51" s="110"/>
      <c r="AZ51" s="110"/>
      <c r="BA51" s="118"/>
      <c r="BB51" s="110"/>
      <c r="BC51" s="110"/>
      <c r="BD51" s="118"/>
      <c r="BE51" s="110"/>
      <c r="BF51" s="110"/>
      <c r="BG51" s="110"/>
      <c r="BH51" s="110"/>
      <c r="BI51" s="103"/>
      <c r="BJ51" s="104"/>
      <c r="BK51" s="21" t="str">
        <f t="shared" si="11"/>
        <v/>
      </c>
      <c r="BL51" s="27"/>
      <c r="BM51" s="1"/>
    </row>
    <row r="52" spans="1:65" ht="15.75">
      <c r="A52" s="96" t="str">
        <f t="shared" si="7"/>
        <v/>
      </c>
      <c r="B52" s="108"/>
      <c r="C52" s="128"/>
      <c r="D52" s="128"/>
      <c r="E52" s="99"/>
      <c r="F52" s="99"/>
      <c r="G52" s="45" t="str">
        <f t="shared" si="8"/>
        <v/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1">
        <f t="shared" si="9"/>
        <v>0</v>
      </c>
      <c r="U52" s="101">
        <f t="shared" si="9"/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4">
        <f t="shared" si="10"/>
        <v>0</v>
      </c>
      <c r="AM52" s="110" t="s">
        <v>132</v>
      </c>
      <c r="AN52" s="110" t="s">
        <v>132</v>
      </c>
      <c r="AO52" s="104"/>
      <c r="AP52" s="110"/>
      <c r="AQ52" s="110"/>
      <c r="AR52" s="118"/>
      <c r="AS52" s="103"/>
      <c r="AT52" s="104"/>
      <c r="AU52" s="129"/>
      <c r="AV52" s="130"/>
      <c r="AW52" s="110"/>
      <c r="AX52" s="118"/>
      <c r="AY52" s="110"/>
      <c r="AZ52" s="110"/>
      <c r="BA52" s="118"/>
      <c r="BB52" s="110"/>
      <c r="BC52" s="110"/>
      <c r="BD52" s="118"/>
      <c r="BE52" s="110"/>
      <c r="BF52" s="110"/>
      <c r="BG52" s="110"/>
      <c r="BH52" s="110"/>
      <c r="BI52" s="103"/>
      <c r="BJ52" s="104"/>
      <c r="BK52" s="21" t="str">
        <f t="shared" si="11"/>
        <v/>
      </c>
      <c r="BL52" s="27"/>
      <c r="BM52" s="1"/>
    </row>
    <row r="53" spans="1:65" ht="15.75">
      <c r="A53" s="96" t="str">
        <f t="shared" si="7"/>
        <v/>
      </c>
      <c r="B53" s="108"/>
      <c r="C53" s="128"/>
      <c r="D53" s="128"/>
      <c r="E53" s="99"/>
      <c r="F53" s="99"/>
      <c r="G53" s="45" t="str">
        <f t="shared" si="8"/>
        <v/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101">
        <f t="shared" si="9"/>
        <v>0</v>
      </c>
      <c r="U53" s="101">
        <f t="shared" si="9"/>
        <v>0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4">
        <f t="shared" si="10"/>
        <v>0</v>
      </c>
      <c r="AM53" s="110" t="s">
        <v>132</v>
      </c>
      <c r="AN53" s="110" t="s">
        <v>132</v>
      </c>
      <c r="AO53" s="104"/>
      <c r="AP53" s="110"/>
      <c r="AQ53" s="110"/>
      <c r="AR53" s="118"/>
      <c r="AS53" s="103"/>
      <c r="AT53" s="104"/>
      <c r="AU53" s="129"/>
      <c r="AV53" s="130"/>
      <c r="AW53" s="110"/>
      <c r="AX53" s="118"/>
      <c r="AY53" s="110"/>
      <c r="AZ53" s="110"/>
      <c r="BA53" s="118"/>
      <c r="BB53" s="110"/>
      <c r="BC53" s="110"/>
      <c r="BD53" s="118"/>
      <c r="BE53" s="110"/>
      <c r="BF53" s="110"/>
      <c r="BG53" s="110"/>
      <c r="BH53" s="110"/>
      <c r="BI53" s="103"/>
      <c r="BJ53" s="104"/>
      <c r="BK53" s="21" t="str">
        <f t="shared" si="11"/>
        <v/>
      </c>
      <c r="BL53" s="27"/>
      <c r="BM53" s="1"/>
    </row>
    <row r="54" spans="1:65" ht="15.75">
      <c r="A54" s="96" t="str">
        <f t="shared" si="7"/>
        <v/>
      </c>
      <c r="B54" s="108"/>
      <c r="C54" s="128"/>
      <c r="D54" s="128"/>
      <c r="E54" s="99"/>
      <c r="F54" s="99"/>
      <c r="G54" s="45" t="str">
        <f t="shared" si="8"/>
        <v/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101">
        <f t="shared" si="9"/>
        <v>0</v>
      </c>
      <c r="U54" s="101">
        <f t="shared" si="9"/>
        <v>0</v>
      </c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4">
        <f t="shared" si="10"/>
        <v>0</v>
      </c>
      <c r="AM54" s="110" t="s">
        <v>132</v>
      </c>
      <c r="AN54" s="110" t="s">
        <v>132</v>
      </c>
      <c r="AO54" s="104"/>
      <c r="AP54" s="110"/>
      <c r="AQ54" s="110"/>
      <c r="AR54" s="118"/>
      <c r="AS54" s="103"/>
      <c r="AT54" s="104"/>
      <c r="AU54" s="129"/>
      <c r="AV54" s="130"/>
      <c r="AW54" s="110"/>
      <c r="AX54" s="118"/>
      <c r="AY54" s="110"/>
      <c r="AZ54" s="110"/>
      <c r="BA54" s="118"/>
      <c r="BB54" s="110"/>
      <c r="BC54" s="110"/>
      <c r="BD54" s="118"/>
      <c r="BE54" s="110"/>
      <c r="BF54" s="110"/>
      <c r="BG54" s="110"/>
      <c r="BH54" s="110"/>
      <c r="BI54" s="103"/>
      <c r="BJ54" s="104"/>
      <c r="BK54" s="21" t="str">
        <f t="shared" si="11"/>
        <v/>
      </c>
      <c r="BL54" s="27"/>
      <c r="BM54" s="1"/>
    </row>
    <row r="55" spans="1:65" ht="15.75">
      <c r="A55" s="96" t="str">
        <f t="shared" si="7"/>
        <v/>
      </c>
      <c r="B55" s="108"/>
      <c r="C55" s="128"/>
      <c r="D55" s="128"/>
      <c r="E55" s="99"/>
      <c r="F55" s="99"/>
      <c r="G55" s="45" t="str">
        <f t="shared" si="8"/>
        <v/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101">
        <f t="shared" si="9"/>
        <v>0</v>
      </c>
      <c r="U55" s="101">
        <f t="shared" si="9"/>
        <v>0</v>
      </c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4">
        <f t="shared" si="10"/>
        <v>0</v>
      </c>
      <c r="AM55" s="110" t="s">
        <v>132</v>
      </c>
      <c r="AN55" s="110" t="s">
        <v>132</v>
      </c>
      <c r="AO55" s="104"/>
      <c r="AP55" s="110"/>
      <c r="AQ55" s="110"/>
      <c r="AR55" s="118"/>
      <c r="AS55" s="103"/>
      <c r="AT55" s="104"/>
      <c r="AU55" s="129"/>
      <c r="AV55" s="130"/>
      <c r="AW55" s="110"/>
      <c r="AX55" s="118"/>
      <c r="AY55" s="110"/>
      <c r="AZ55" s="110"/>
      <c r="BA55" s="118"/>
      <c r="BB55" s="110"/>
      <c r="BC55" s="110"/>
      <c r="BD55" s="118"/>
      <c r="BE55" s="110"/>
      <c r="BF55" s="110"/>
      <c r="BG55" s="110"/>
      <c r="BH55" s="110"/>
      <c r="BI55" s="103"/>
      <c r="BJ55" s="104"/>
      <c r="BK55" s="21" t="str">
        <f t="shared" si="11"/>
        <v/>
      </c>
      <c r="BL55" s="27"/>
      <c r="BM55" s="1"/>
    </row>
    <row r="56" spans="1:65" ht="15.75">
      <c r="A56" s="96" t="str">
        <f t="shared" si="7"/>
        <v/>
      </c>
      <c r="B56" s="108"/>
      <c r="C56" s="128"/>
      <c r="D56" s="128"/>
      <c r="E56" s="99"/>
      <c r="F56" s="99"/>
      <c r="G56" s="45" t="str">
        <f t="shared" si="8"/>
        <v/>
      </c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1">
        <f t="shared" si="9"/>
        <v>0</v>
      </c>
      <c r="U56" s="101">
        <f t="shared" si="9"/>
        <v>0</v>
      </c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4">
        <f t="shared" si="10"/>
        <v>0</v>
      </c>
      <c r="AM56" s="110" t="s">
        <v>132</v>
      </c>
      <c r="AN56" s="110" t="s">
        <v>132</v>
      </c>
      <c r="AO56" s="104"/>
      <c r="AP56" s="110"/>
      <c r="AQ56" s="110"/>
      <c r="AR56" s="118"/>
      <c r="AS56" s="103"/>
      <c r="AT56" s="104"/>
      <c r="AU56" s="129"/>
      <c r="AV56" s="130"/>
      <c r="AW56" s="110"/>
      <c r="AX56" s="118"/>
      <c r="AY56" s="110"/>
      <c r="AZ56" s="110"/>
      <c r="BA56" s="118"/>
      <c r="BB56" s="110"/>
      <c r="BC56" s="110"/>
      <c r="BD56" s="118"/>
      <c r="BE56" s="110"/>
      <c r="BF56" s="110"/>
      <c r="BG56" s="110"/>
      <c r="BH56" s="110"/>
      <c r="BI56" s="103"/>
      <c r="BJ56" s="104"/>
      <c r="BK56" s="21" t="str">
        <f t="shared" si="11"/>
        <v/>
      </c>
      <c r="BL56" s="27"/>
      <c r="BM56" s="1"/>
    </row>
    <row r="57" spans="1:65" ht="15.75">
      <c r="A57" s="96" t="str">
        <f t="shared" si="7"/>
        <v/>
      </c>
      <c r="B57" s="108"/>
      <c r="C57" s="128"/>
      <c r="D57" s="128"/>
      <c r="E57" s="99"/>
      <c r="F57" s="99"/>
      <c r="G57" s="45" t="str">
        <f t="shared" si="8"/>
        <v/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01">
        <f t="shared" si="9"/>
        <v>0</v>
      </c>
      <c r="U57" s="101">
        <f t="shared" si="9"/>
        <v>0</v>
      </c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4">
        <f t="shared" si="10"/>
        <v>0</v>
      </c>
      <c r="AM57" s="110" t="s">
        <v>132</v>
      </c>
      <c r="AN57" s="110" t="s">
        <v>132</v>
      </c>
      <c r="AO57" s="104"/>
      <c r="AP57" s="110"/>
      <c r="AQ57" s="110"/>
      <c r="AR57" s="118"/>
      <c r="AS57" s="103"/>
      <c r="AT57" s="104"/>
      <c r="AU57" s="129"/>
      <c r="AV57" s="130"/>
      <c r="AW57" s="110"/>
      <c r="AX57" s="118"/>
      <c r="AY57" s="110"/>
      <c r="AZ57" s="110"/>
      <c r="BA57" s="118"/>
      <c r="BB57" s="110"/>
      <c r="BC57" s="110"/>
      <c r="BD57" s="118"/>
      <c r="BE57" s="110"/>
      <c r="BF57" s="110"/>
      <c r="BG57" s="110"/>
      <c r="BH57" s="110"/>
      <c r="BI57" s="103"/>
      <c r="BJ57" s="104"/>
      <c r="BK57" s="21" t="str">
        <f t="shared" si="11"/>
        <v/>
      </c>
      <c r="BL57" s="27"/>
      <c r="BM57" s="1"/>
    </row>
    <row r="58" spans="1:65" ht="15.75">
      <c r="A58" s="96" t="str">
        <f t="shared" si="7"/>
        <v/>
      </c>
      <c r="B58" s="108"/>
      <c r="C58" s="128"/>
      <c r="D58" s="128"/>
      <c r="E58" s="99"/>
      <c r="F58" s="99"/>
      <c r="G58" s="45" t="str">
        <f t="shared" si="8"/>
        <v/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01">
        <f t="shared" si="9"/>
        <v>0</v>
      </c>
      <c r="U58" s="101">
        <f t="shared" si="9"/>
        <v>0</v>
      </c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4">
        <f t="shared" si="10"/>
        <v>0</v>
      </c>
      <c r="AM58" s="110" t="s">
        <v>132</v>
      </c>
      <c r="AN58" s="110" t="s">
        <v>132</v>
      </c>
      <c r="AO58" s="104"/>
      <c r="AP58" s="110"/>
      <c r="AQ58" s="110"/>
      <c r="AR58" s="118"/>
      <c r="AS58" s="103"/>
      <c r="AT58" s="104"/>
      <c r="AU58" s="129"/>
      <c r="AV58" s="130"/>
      <c r="AW58" s="110"/>
      <c r="AX58" s="118"/>
      <c r="AY58" s="110"/>
      <c r="AZ58" s="110"/>
      <c r="BA58" s="118"/>
      <c r="BB58" s="110"/>
      <c r="BC58" s="110"/>
      <c r="BD58" s="118"/>
      <c r="BE58" s="110"/>
      <c r="BF58" s="110"/>
      <c r="BG58" s="110"/>
      <c r="BH58" s="110"/>
      <c r="BI58" s="103"/>
      <c r="BJ58" s="104"/>
      <c r="BK58" s="21" t="str">
        <f t="shared" si="11"/>
        <v/>
      </c>
      <c r="BL58" s="27"/>
      <c r="BM58" s="1"/>
    </row>
    <row r="59" spans="1:65" ht="15.75">
      <c r="A59" s="96" t="str">
        <f t="shared" si="7"/>
        <v/>
      </c>
      <c r="B59" s="108"/>
      <c r="C59" s="98"/>
      <c r="D59" s="98"/>
      <c r="E59" s="99"/>
      <c r="F59" s="99"/>
      <c r="G59" s="45" t="str">
        <f t="shared" si="8"/>
        <v/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1">
        <f t="shared" si="9"/>
        <v>0</v>
      </c>
      <c r="U59" s="101">
        <f t="shared" si="9"/>
        <v>0</v>
      </c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4">
        <f t="shared" si="10"/>
        <v>0</v>
      </c>
      <c r="AM59" s="110" t="s">
        <v>132</v>
      </c>
      <c r="AN59" s="110" t="s">
        <v>132</v>
      </c>
      <c r="AO59" s="104"/>
      <c r="AP59" s="110"/>
      <c r="AQ59" s="110"/>
      <c r="AR59" s="118"/>
      <c r="AS59" s="103"/>
      <c r="AT59" s="104"/>
      <c r="AU59" s="129"/>
      <c r="AV59" s="130"/>
      <c r="AW59" s="110"/>
      <c r="AX59" s="118"/>
      <c r="AY59" s="110"/>
      <c r="AZ59" s="110"/>
      <c r="BA59" s="118"/>
      <c r="BB59" s="110"/>
      <c r="BC59" s="110"/>
      <c r="BD59" s="118"/>
      <c r="BE59" s="110"/>
      <c r="BF59" s="110"/>
      <c r="BG59" s="110"/>
      <c r="BH59" s="110"/>
      <c r="BI59" s="103"/>
      <c r="BJ59" s="104"/>
      <c r="BK59" s="21" t="str">
        <f t="shared" si="11"/>
        <v/>
      </c>
      <c r="BL59" s="27"/>
      <c r="BM59" s="1"/>
    </row>
    <row r="60" spans="1:65" ht="15.75">
      <c r="A60" s="96" t="str">
        <f t="shared" si="7"/>
        <v/>
      </c>
      <c r="B60" s="108"/>
      <c r="C60" s="98"/>
      <c r="D60" s="98"/>
      <c r="E60" s="99"/>
      <c r="F60" s="99"/>
      <c r="G60" s="45" t="str">
        <f t="shared" si="8"/>
        <v/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1">
        <f t="shared" si="9"/>
        <v>0</v>
      </c>
      <c r="U60" s="101">
        <f t="shared" si="9"/>
        <v>0</v>
      </c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4">
        <f t="shared" si="10"/>
        <v>0</v>
      </c>
      <c r="AM60" s="110" t="s">
        <v>132</v>
      </c>
      <c r="AN60" s="110" t="s">
        <v>132</v>
      </c>
      <c r="AO60" s="104"/>
      <c r="AP60" s="110"/>
      <c r="AQ60" s="110"/>
      <c r="AR60" s="118"/>
      <c r="AS60" s="103"/>
      <c r="AT60" s="104"/>
      <c r="AU60" s="129"/>
      <c r="AV60" s="130"/>
      <c r="AW60" s="110"/>
      <c r="AX60" s="118"/>
      <c r="AY60" s="110"/>
      <c r="AZ60" s="110"/>
      <c r="BA60" s="118"/>
      <c r="BB60" s="110"/>
      <c r="BC60" s="110"/>
      <c r="BD60" s="118"/>
      <c r="BE60" s="110"/>
      <c r="BF60" s="110"/>
      <c r="BG60" s="110"/>
      <c r="BH60" s="110"/>
      <c r="BI60" s="103"/>
      <c r="BJ60" s="104"/>
      <c r="BK60" s="21" t="str">
        <f t="shared" si="11"/>
        <v/>
      </c>
      <c r="BL60" s="27"/>
      <c r="BM60" s="1"/>
    </row>
    <row r="61" spans="1:65" ht="15.75">
      <c r="A61" s="96" t="str">
        <f t="shared" si="7"/>
        <v/>
      </c>
      <c r="B61" s="108"/>
      <c r="C61" s="98"/>
      <c r="D61" s="98"/>
      <c r="E61" s="99"/>
      <c r="F61" s="99"/>
      <c r="G61" s="45" t="str">
        <f t="shared" si="8"/>
        <v/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101">
        <f t="shared" si="9"/>
        <v>0</v>
      </c>
      <c r="U61" s="101">
        <f t="shared" si="9"/>
        <v>0</v>
      </c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4">
        <f t="shared" si="10"/>
        <v>0</v>
      </c>
      <c r="AM61" s="110" t="s">
        <v>132</v>
      </c>
      <c r="AN61" s="110" t="s">
        <v>132</v>
      </c>
      <c r="AO61" s="104"/>
      <c r="AP61" s="110"/>
      <c r="AQ61" s="110"/>
      <c r="AR61" s="118"/>
      <c r="AS61" s="103"/>
      <c r="AT61" s="104"/>
      <c r="AU61" s="129"/>
      <c r="AV61" s="130"/>
      <c r="AW61" s="110"/>
      <c r="AX61" s="118"/>
      <c r="AY61" s="110"/>
      <c r="AZ61" s="110"/>
      <c r="BA61" s="118"/>
      <c r="BB61" s="110"/>
      <c r="BC61" s="110"/>
      <c r="BD61" s="118"/>
      <c r="BE61" s="110"/>
      <c r="BF61" s="110"/>
      <c r="BG61" s="110"/>
      <c r="BH61" s="110"/>
      <c r="BI61" s="103"/>
      <c r="BJ61" s="104"/>
      <c r="BK61" s="21" t="str">
        <f t="shared" si="11"/>
        <v/>
      </c>
      <c r="BL61" s="27"/>
      <c r="BM61" s="1"/>
    </row>
    <row r="62" spans="1:65" ht="15.75">
      <c r="A62" s="96" t="str">
        <f t="shared" si="7"/>
        <v/>
      </c>
      <c r="B62" s="108"/>
      <c r="C62" s="98"/>
      <c r="D62" s="98"/>
      <c r="E62" s="99"/>
      <c r="F62" s="99"/>
      <c r="G62" s="45" t="str">
        <f t="shared" si="8"/>
        <v/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101">
        <f t="shared" si="9"/>
        <v>0</v>
      </c>
      <c r="U62" s="101">
        <f t="shared" si="9"/>
        <v>0</v>
      </c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4">
        <f t="shared" si="10"/>
        <v>0</v>
      </c>
      <c r="AM62" s="110" t="s">
        <v>132</v>
      </c>
      <c r="AN62" s="110" t="s">
        <v>132</v>
      </c>
      <c r="AO62" s="104"/>
      <c r="AP62" s="110"/>
      <c r="AQ62" s="110"/>
      <c r="AR62" s="118"/>
      <c r="AS62" s="103"/>
      <c r="AT62" s="104"/>
      <c r="AU62" s="129"/>
      <c r="AV62" s="130"/>
      <c r="AW62" s="110"/>
      <c r="AX62" s="118"/>
      <c r="AY62" s="110"/>
      <c r="AZ62" s="110"/>
      <c r="BA62" s="118"/>
      <c r="BB62" s="110"/>
      <c r="BC62" s="110"/>
      <c r="BD62" s="118"/>
      <c r="BE62" s="110"/>
      <c r="BF62" s="110"/>
      <c r="BG62" s="110"/>
      <c r="BH62" s="110"/>
      <c r="BI62" s="103"/>
      <c r="BJ62" s="104"/>
      <c r="BK62" s="21" t="str">
        <f t="shared" si="11"/>
        <v/>
      </c>
      <c r="BL62" s="27"/>
      <c r="BM62" s="1"/>
    </row>
    <row r="63" spans="1:65" ht="15.75">
      <c r="A63" s="96" t="str">
        <f t="shared" si="7"/>
        <v/>
      </c>
      <c r="B63" s="108"/>
      <c r="C63" s="98"/>
      <c r="D63" s="98"/>
      <c r="E63" s="99"/>
      <c r="F63" s="99"/>
      <c r="G63" s="45" t="str">
        <f t="shared" si="8"/>
        <v/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101">
        <f t="shared" si="9"/>
        <v>0</v>
      </c>
      <c r="U63" s="101">
        <f t="shared" si="9"/>
        <v>0</v>
      </c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4">
        <f t="shared" si="10"/>
        <v>0</v>
      </c>
      <c r="AM63" s="110" t="s">
        <v>132</v>
      </c>
      <c r="AN63" s="110" t="s">
        <v>132</v>
      </c>
      <c r="AO63" s="104"/>
      <c r="AP63" s="110"/>
      <c r="AQ63" s="110"/>
      <c r="AR63" s="118"/>
      <c r="AS63" s="103"/>
      <c r="AT63" s="104"/>
      <c r="AU63" s="129"/>
      <c r="AV63" s="130"/>
      <c r="AW63" s="110"/>
      <c r="AX63" s="118"/>
      <c r="AY63" s="110"/>
      <c r="AZ63" s="110"/>
      <c r="BA63" s="118"/>
      <c r="BB63" s="110"/>
      <c r="BC63" s="110"/>
      <c r="BD63" s="118"/>
      <c r="BE63" s="110"/>
      <c r="BF63" s="110"/>
      <c r="BG63" s="110"/>
      <c r="BH63" s="110"/>
      <c r="BI63" s="103"/>
      <c r="BJ63" s="104"/>
      <c r="BK63" s="21" t="str">
        <f t="shared" si="11"/>
        <v/>
      </c>
      <c r="BL63" s="27"/>
      <c r="BM63" s="1"/>
    </row>
    <row r="64" spans="1:65" ht="15.75">
      <c r="A64" s="96" t="str">
        <f t="shared" si="7"/>
        <v/>
      </c>
      <c r="B64" s="108"/>
      <c r="C64" s="98"/>
      <c r="D64" s="98"/>
      <c r="E64" s="99"/>
      <c r="F64" s="99"/>
      <c r="G64" s="45" t="str">
        <f t="shared" si="8"/>
        <v/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101">
        <f t="shared" si="9"/>
        <v>0</v>
      </c>
      <c r="U64" s="101">
        <f t="shared" si="9"/>
        <v>0</v>
      </c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4">
        <f t="shared" si="10"/>
        <v>0</v>
      </c>
      <c r="AM64" s="110" t="s">
        <v>132</v>
      </c>
      <c r="AN64" s="110" t="s">
        <v>132</v>
      </c>
      <c r="AO64" s="104"/>
      <c r="AP64" s="110"/>
      <c r="AQ64" s="110"/>
      <c r="AR64" s="118"/>
      <c r="AS64" s="103"/>
      <c r="AT64" s="104"/>
      <c r="AU64" s="129"/>
      <c r="AV64" s="130"/>
      <c r="AW64" s="110"/>
      <c r="AX64" s="118"/>
      <c r="AY64" s="110"/>
      <c r="AZ64" s="110"/>
      <c r="BA64" s="118"/>
      <c r="BB64" s="110"/>
      <c r="BC64" s="110"/>
      <c r="BD64" s="118"/>
      <c r="BE64" s="110"/>
      <c r="BF64" s="110"/>
      <c r="BG64" s="110"/>
      <c r="BH64" s="110"/>
      <c r="BI64" s="103"/>
      <c r="BJ64" s="104"/>
      <c r="BK64" s="21" t="str">
        <f t="shared" si="11"/>
        <v/>
      </c>
      <c r="BL64" s="27"/>
      <c r="BM64" s="1"/>
    </row>
    <row r="65" spans="1:65" ht="15.75">
      <c r="A65" s="96" t="str">
        <f t="shared" si="7"/>
        <v/>
      </c>
      <c r="B65" s="108"/>
      <c r="C65" s="98"/>
      <c r="D65" s="98"/>
      <c r="E65" s="99"/>
      <c r="F65" s="99"/>
      <c r="G65" s="45" t="str">
        <f t="shared" si="8"/>
        <v/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101">
        <f t="shared" si="9"/>
        <v>0</v>
      </c>
      <c r="U65" s="101">
        <f t="shared" si="9"/>
        <v>0</v>
      </c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4">
        <f t="shared" si="10"/>
        <v>0</v>
      </c>
      <c r="AM65" s="110" t="s">
        <v>132</v>
      </c>
      <c r="AN65" s="110" t="s">
        <v>132</v>
      </c>
      <c r="AO65" s="104"/>
      <c r="AP65" s="110"/>
      <c r="AQ65" s="110"/>
      <c r="AR65" s="118"/>
      <c r="AS65" s="103"/>
      <c r="AT65" s="104"/>
      <c r="AU65" s="129"/>
      <c r="AV65" s="130"/>
      <c r="AW65" s="110"/>
      <c r="AX65" s="118"/>
      <c r="AY65" s="110"/>
      <c r="AZ65" s="110"/>
      <c r="BA65" s="118"/>
      <c r="BB65" s="110"/>
      <c r="BC65" s="110"/>
      <c r="BD65" s="118"/>
      <c r="BE65" s="110"/>
      <c r="BF65" s="110"/>
      <c r="BG65" s="110"/>
      <c r="BH65" s="110"/>
      <c r="BI65" s="103"/>
      <c r="BJ65" s="104"/>
      <c r="BK65" s="21" t="str">
        <f t="shared" si="11"/>
        <v/>
      </c>
      <c r="BL65" s="27"/>
      <c r="BM65" s="1"/>
    </row>
    <row r="66" spans="1:65" ht="15.75">
      <c r="A66" s="96" t="str">
        <f t="shared" si="7"/>
        <v/>
      </c>
      <c r="B66" s="108"/>
      <c r="C66" s="98"/>
      <c r="D66" s="98"/>
      <c r="E66" s="99"/>
      <c r="F66" s="99"/>
      <c r="G66" s="45" t="str">
        <f t="shared" si="8"/>
        <v/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101">
        <f t="shared" si="9"/>
        <v>0</v>
      </c>
      <c r="U66" s="101">
        <f t="shared" si="9"/>
        <v>0</v>
      </c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4">
        <f t="shared" si="10"/>
        <v>0</v>
      </c>
      <c r="AM66" s="110" t="s">
        <v>132</v>
      </c>
      <c r="AN66" s="110" t="s">
        <v>132</v>
      </c>
      <c r="AO66" s="104"/>
      <c r="AP66" s="110"/>
      <c r="AQ66" s="110"/>
      <c r="AR66" s="118"/>
      <c r="AS66" s="103"/>
      <c r="AT66" s="104"/>
      <c r="AU66" s="129"/>
      <c r="AV66" s="130"/>
      <c r="AW66" s="110"/>
      <c r="AX66" s="118"/>
      <c r="AY66" s="110"/>
      <c r="AZ66" s="110"/>
      <c r="BA66" s="118"/>
      <c r="BB66" s="110"/>
      <c r="BC66" s="110"/>
      <c r="BD66" s="118"/>
      <c r="BE66" s="110"/>
      <c r="BF66" s="110"/>
      <c r="BG66" s="110"/>
      <c r="BH66" s="110"/>
      <c r="BI66" s="103"/>
      <c r="BJ66" s="104"/>
      <c r="BK66" s="21" t="str">
        <f t="shared" si="11"/>
        <v/>
      </c>
      <c r="BL66" s="27"/>
      <c r="BM66" s="1"/>
    </row>
    <row r="67" spans="1:65" ht="15.75">
      <c r="A67" s="96" t="str">
        <f t="shared" si="7"/>
        <v/>
      </c>
      <c r="B67" s="108"/>
      <c r="C67" s="98"/>
      <c r="D67" s="98"/>
      <c r="E67" s="99"/>
      <c r="F67" s="99"/>
      <c r="G67" s="45" t="str">
        <f t="shared" si="8"/>
        <v/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1">
        <f t="shared" si="9"/>
        <v>0</v>
      </c>
      <c r="U67" s="101">
        <f t="shared" si="9"/>
        <v>0</v>
      </c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4">
        <f t="shared" si="10"/>
        <v>0</v>
      </c>
      <c r="AM67" s="110" t="s">
        <v>132</v>
      </c>
      <c r="AN67" s="110" t="s">
        <v>132</v>
      </c>
      <c r="AO67" s="104"/>
      <c r="AP67" s="110"/>
      <c r="AQ67" s="110"/>
      <c r="AR67" s="118"/>
      <c r="AS67" s="103"/>
      <c r="AT67" s="104"/>
      <c r="AU67" s="129"/>
      <c r="AV67" s="130"/>
      <c r="AW67" s="110"/>
      <c r="AX67" s="118"/>
      <c r="AY67" s="110"/>
      <c r="AZ67" s="110"/>
      <c r="BA67" s="118"/>
      <c r="BB67" s="110"/>
      <c r="BC67" s="110"/>
      <c r="BD67" s="118"/>
      <c r="BE67" s="110"/>
      <c r="BF67" s="110"/>
      <c r="BG67" s="110"/>
      <c r="BH67" s="110"/>
      <c r="BI67" s="103"/>
      <c r="BJ67" s="104"/>
      <c r="BK67" s="21" t="str">
        <f t="shared" si="11"/>
        <v/>
      </c>
      <c r="BL67" s="27"/>
      <c r="BM67" s="1"/>
    </row>
    <row r="68" spans="1:65" ht="15.75">
      <c r="A68" s="96" t="str">
        <f t="shared" si="7"/>
        <v/>
      </c>
      <c r="B68" s="108"/>
      <c r="C68" s="98"/>
      <c r="D68" s="98"/>
      <c r="E68" s="99"/>
      <c r="F68" s="99"/>
      <c r="G68" s="45" t="str">
        <f t="shared" si="8"/>
        <v/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101">
        <f t="shared" si="9"/>
        <v>0</v>
      </c>
      <c r="U68" s="101">
        <f t="shared" si="9"/>
        <v>0</v>
      </c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4">
        <f t="shared" si="10"/>
        <v>0</v>
      </c>
      <c r="AM68" s="110" t="s">
        <v>132</v>
      </c>
      <c r="AN68" s="110" t="s">
        <v>132</v>
      </c>
      <c r="AO68" s="104"/>
      <c r="AP68" s="110"/>
      <c r="AQ68" s="110"/>
      <c r="AR68" s="118"/>
      <c r="AS68" s="103"/>
      <c r="AT68" s="104"/>
      <c r="AU68" s="129"/>
      <c r="AV68" s="130"/>
      <c r="AW68" s="110"/>
      <c r="AX68" s="118"/>
      <c r="AY68" s="110"/>
      <c r="AZ68" s="110"/>
      <c r="BA68" s="118"/>
      <c r="BB68" s="110"/>
      <c r="BC68" s="110"/>
      <c r="BD68" s="118"/>
      <c r="BE68" s="110"/>
      <c r="BF68" s="110"/>
      <c r="BG68" s="110"/>
      <c r="BH68" s="110"/>
      <c r="BI68" s="103"/>
      <c r="BJ68" s="104"/>
      <c r="BK68" s="21" t="str">
        <f t="shared" si="11"/>
        <v/>
      </c>
      <c r="BL68" s="27"/>
      <c r="BM68" s="1"/>
    </row>
    <row r="69" spans="1:65" ht="15.75">
      <c r="A69" s="96" t="str">
        <f t="shared" si="7"/>
        <v/>
      </c>
      <c r="B69" s="108"/>
      <c r="C69" s="98"/>
      <c r="D69" s="98"/>
      <c r="E69" s="99"/>
      <c r="F69" s="99"/>
      <c r="G69" s="45" t="str">
        <f t="shared" si="8"/>
        <v/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101">
        <f t="shared" si="9"/>
        <v>0</v>
      </c>
      <c r="U69" s="101">
        <f t="shared" si="9"/>
        <v>0</v>
      </c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4">
        <f t="shared" si="10"/>
        <v>0</v>
      </c>
      <c r="AM69" s="110" t="s">
        <v>132</v>
      </c>
      <c r="AN69" s="110" t="s">
        <v>132</v>
      </c>
      <c r="AO69" s="104"/>
      <c r="AP69" s="110"/>
      <c r="AQ69" s="110"/>
      <c r="AR69" s="118"/>
      <c r="AS69" s="103"/>
      <c r="AT69" s="104"/>
      <c r="AU69" s="129"/>
      <c r="AV69" s="130"/>
      <c r="AW69" s="110"/>
      <c r="AX69" s="118"/>
      <c r="AY69" s="110"/>
      <c r="AZ69" s="110"/>
      <c r="BA69" s="118"/>
      <c r="BB69" s="110"/>
      <c r="BC69" s="110"/>
      <c r="BD69" s="118"/>
      <c r="BE69" s="110"/>
      <c r="BF69" s="110"/>
      <c r="BG69" s="110"/>
      <c r="BH69" s="110"/>
      <c r="BI69" s="103"/>
      <c r="BJ69" s="104"/>
      <c r="BK69" s="21" t="str">
        <f t="shared" si="11"/>
        <v/>
      </c>
      <c r="BL69" s="27"/>
      <c r="BM69" s="1"/>
    </row>
    <row r="70" spans="1:65" ht="15.75">
      <c r="A70" s="96" t="str">
        <f t="shared" si="7"/>
        <v/>
      </c>
      <c r="B70" s="108"/>
      <c r="C70" s="98"/>
      <c r="D70" s="98"/>
      <c r="E70" s="99"/>
      <c r="F70" s="99"/>
      <c r="G70" s="45" t="str">
        <f t="shared" si="8"/>
        <v/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101">
        <f t="shared" si="9"/>
        <v>0</v>
      </c>
      <c r="U70" s="101">
        <f t="shared" si="9"/>
        <v>0</v>
      </c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4">
        <f t="shared" si="10"/>
        <v>0</v>
      </c>
      <c r="AM70" s="110" t="s">
        <v>132</v>
      </c>
      <c r="AN70" s="110" t="s">
        <v>132</v>
      </c>
      <c r="AO70" s="104"/>
      <c r="AP70" s="110"/>
      <c r="AQ70" s="110"/>
      <c r="AR70" s="118"/>
      <c r="AS70" s="103"/>
      <c r="AT70" s="104"/>
      <c r="AU70" s="129"/>
      <c r="AV70" s="130"/>
      <c r="AW70" s="110"/>
      <c r="AX70" s="118"/>
      <c r="AY70" s="110"/>
      <c r="AZ70" s="110"/>
      <c r="BA70" s="118"/>
      <c r="BB70" s="110"/>
      <c r="BC70" s="110"/>
      <c r="BD70" s="118"/>
      <c r="BE70" s="110"/>
      <c r="BF70" s="110"/>
      <c r="BG70" s="110"/>
      <c r="BH70" s="110"/>
      <c r="BI70" s="103"/>
      <c r="BJ70" s="104"/>
      <c r="BK70" s="21" t="str">
        <f t="shared" si="11"/>
        <v/>
      </c>
      <c r="BL70" s="27"/>
      <c r="BM70" s="1"/>
    </row>
    <row r="71" spans="1:65" ht="15.75">
      <c r="A71" s="96" t="str">
        <f t="shared" si="7"/>
        <v/>
      </c>
      <c r="B71" s="108"/>
      <c r="C71" s="98"/>
      <c r="D71" s="98"/>
      <c r="E71" s="99"/>
      <c r="F71" s="99"/>
      <c r="G71" s="45" t="str">
        <f t="shared" si="8"/>
        <v/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101">
        <f t="shared" si="9"/>
        <v>0</v>
      </c>
      <c r="U71" s="101">
        <f t="shared" si="9"/>
        <v>0</v>
      </c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4">
        <f t="shared" si="10"/>
        <v>0</v>
      </c>
      <c r="AM71" s="110" t="s">
        <v>132</v>
      </c>
      <c r="AN71" s="110" t="s">
        <v>132</v>
      </c>
      <c r="AO71" s="104"/>
      <c r="AP71" s="110"/>
      <c r="AQ71" s="110"/>
      <c r="AR71" s="118"/>
      <c r="AS71" s="103"/>
      <c r="AT71" s="104"/>
      <c r="AU71" s="129"/>
      <c r="AV71" s="130"/>
      <c r="AW71" s="110"/>
      <c r="AX71" s="118"/>
      <c r="AY71" s="110"/>
      <c r="AZ71" s="110"/>
      <c r="BA71" s="118"/>
      <c r="BB71" s="110"/>
      <c r="BC71" s="110"/>
      <c r="BD71" s="118"/>
      <c r="BE71" s="110"/>
      <c r="BF71" s="110"/>
      <c r="BG71" s="110"/>
      <c r="BH71" s="110"/>
      <c r="BI71" s="103"/>
      <c r="BJ71" s="104"/>
      <c r="BK71" s="21" t="str">
        <f t="shared" si="11"/>
        <v/>
      </c>
      <c r="BL71" s="27"/>
      <c r="BM71" s="1"/>
    </row>
    <row r="72" spans="1:65" ht="15.75">
      <c r="A72" s="96" t="str">
        <f t="shared" si="7"/>
        <v/>
      </c>
      <c r="B72" s="108"/>
      <c r="C72" s="98"/>
      <c r="D72" s="98"/>
      <c r="E72" s="99"/>
      <c r="F72" s="99"/>
      <c r="G72" s="45" t="str">
        <f t="shared" si="8"/>
        <v/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101">
        <f t="shared" si="9"/>
        <v>0</v>
      </c>
      <c r="U72" s="101">
        <f t="shared" si="9"/>
        <v>0</v>
      </c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4">
        <f t="shared" si="10"/>
        <v>0</v>
      </c>
      <c r="AM72" s="110" t="s">
        <v>132</v>
      </c>
      <c r="AN72" s="110" t="s">
        <v>132</v>
      </c>
      <c r="AO72" s="104"/>
      <c r="AP72" s="110"/>
      <c r="AQ72" s="110"/>
      <c r="AR72" s="118"/>
      <c r="AS72" s="103"/>
      <c r="AT72" s="104"/>
      <c r="AU72" s="129"/>
      <c r="AV72" s="130"/>
      <c r="AW72" s="110"/>
      <c r="AX72" s="118"/>
      <c r="AY72" s="110"/>
      <c r="AZ72" s="110"/>
      <c r="BA72" s="118"/>
      <c r="BB72" s="110"/>
      <c r="BC72" s="110"/>
      <c r="BD72" s="118"/>
      <c r="BE72" s="110"/>
      <c r="BF72" s="110"/>
      <c r="BG72" s="110"/>
      <c r="BH72" s="110"/>
      <c r="BI72" s="103"/>
      <c r="BJ72" s="104"/>
      <c r="BK72" s="21" t="str">
        <f t="shared" si="11"/>
        <v/>
      </c>
      <c r="BL72" s="27"/>
      <c r="BM72" s="1"/>
    </row>
    <row r="73" spans="1:65" ht="15.75">
      <c r="A73" s="96" t="str">
        <f t="shared" si="7"/>
        <v/>
      </c>
      <c r="B73" s="108"/>
      <c r="C73" s="98"/>
      <c r="D73" s="98"/>
      <c r="E73" s="99"/>
      <c r="F73" s="99"/>
      <c r="G73" s="45" t="str">
        <f t="shared" si="8"/>
        <v/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101">
        <f t="shared" si="9"/>
        <v>0</v>
      </c>
      <c r="U73" s="101">
        <f t="shared" si="9"/>
        <v>0</v>
      </c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4">
        <f t="shared" si="10"/>
        <v>0</v>
      </c>
      <c r="AM73" s="110" t="s">
        <v>132</v>
      </c>
      <c r="AN73" s="110" t="s">
        <v>132</v>
      </c>
      <c r="AO73" s="104"/>
      <c r="AP73" s="110"/>
      <c r="AQ73" s="110"/>
      <c r="AR73" s="118"/>
      <c r="AS73" s="103"/>
      <c r="AT73" s="104"/>
      <c r="AU73" s="129"/>
      <c r="AV73" s="130"/>
      <c r="AW73" s="110"/>
      <c r="AX73" s="118"/>
      <c r="AY73" s="110"/>
      <c r="AZ73" s="110"/>
      <c r="BA73" s="118"/>
      <c r="BB73" s="110"/>
      <c r="BC73" s="110"/>
      <c r="BD73" s="118"/>
      <c r="BE73" s="110"/>
      <c r="BF73" s="110"/>
      <c r="BG73" s="110"/>
      <c r="BH73" s="110"/>
      <c r="BI73" s="103"/>
      <c r="BJ73" s="104"/>
      <c r="BK73" s="21" t="str">
        <f t="shared" si="11"/>
        <v/>
      </c>
      <c r="BL73" s="27"/>
      <c r="BM73" s="1"/>
    </row>
    <row r="74" spans="1:65" ht="15.75">
      <c r="A74" s="96" t="str">
        <f t="shared" si="7"/>
        <v/>
      </c>
      <c r="B74" s="108"/>
      <c r="C74" s="98"/>
      <c r="D74" s="98"/>
      <c r="E74" s="99"/>
      <c r="F74" s="99"/>
      <c r="G74" s="45" t="str">
        <f t="shared" si="8"/>
        <v/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101">
        <f t="shared" si="9"/>
        <v>0</v>
      </c>
      <c r="U74" s="101">
        <f t="shared" si="9"/>
        <v>0</v>
      </c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4">
        <f t="shared" si="10"/>
        <v>0</v>
      </c>
      <c r="AM74" s="110" t="s">
        <v>132</v>
      </c>
      <c r="AN74" s="110" t="s">
        <v>132</v>
      </c>
      <c r="AO74" s="104"/>
      <c r="AP74" s="110"/>
      <c r="AQ74" s="110"/>
      <c r="AR74" s="118"/>
      <c r="AS74" s="103"/>
      <c r="AT74" s="104"/>
      <c r="AU74" s="129"/>
      <c r="AV74" s="130"/>
      <c r="AW74" s="110"/>
      <c r="AX74" s="118"/>
      <c r="AY74" s="110"/>
      <c r="AZ74" s="110"/>
      <c r="BA74" s="118"/>
      <c r="BB74" s="110"/>
      <c r="BC74" s="110"/>
      <c r="BD74" s="118"/>
      <c r="BE74" s="110"/>
      <c r="BF74" s="110"/>
      <c r="BG74" s="110"/>
      <c r="BH74" s="110"/>
      <c r="BI74" s="103"/>
      <c r="BJ74" s="104"/>
      <c r="BK74" s="21" t="str">
        <f t="shared" si="11"/>
        <v/>
      </c>
      <c r="BL74" s="27"/>
      <c r="BM74" s="1"/>
    </row>
    <row r="75" spans="1:65" ht="15.75">
      <c r="A75" s="96" t="str">
        <f t="shared" si="7"/>
        <v/>
      </c>
      <c r="B75" s="108"/>
      <c r="C75" s="98"/>
      <c r="D75" s="98"/>
      <c r="E75" s="99"/>
      <c r="F75" s="99"/>
      <c r="G75" s="45" t="str">
        <f t="shared" si="8"/>
        <v/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01">
        <f t="shared" si="9"/>
        <v>0</v>
      </c>
      <c r="U75" s="101">
        <f t="shared" si="9"/>
        <v>0</v>
      </c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4">
        <f t="shared" si="10"/>
        <v>0</v>
      </c>
      <c r="AM75" s="110" t="s">
        <v>132</v>
      </c>
      <c r="AN75" s="110" t="s">
        <v>132</v>
      </c>
      <c r="AO75" s="104"/>
      <c r="AP75" s="110"/>
      <c r="AQ75" s="110"/>
      <c r="AR75" s="118"/>
      <c r="AS75" s="103"/>
      <c r="AT75" s="104"/>
      <c r="AU75" s="129"/>
      <c r="AV75" s="130"/>
      <c r="AW75" s="110"/>
      <c r="AX75" s="118"/>
      <c r="AY75" s="110"/>
      <c r="AZ75" s="110"/>
      <c r="BA75" s="118"/>
      <c r="BB75" s="110"/>
      <c r="BC75" s="110"/>
      <c r="BD75" s="118"/>
      <c r="BE75" s="110"/>
      <c r="BF75" s="110"/>
      <c r="BG75" s="110"/>
      <c r="BH75" s="110"/>
      <c r="BI75" s="103"/>
      <c r="BJ75" s="104"/>
      <c r="BK75" s="21" t="str">
        <f t="shared" si="11"/>
        <v/>
      </c>
      <c r="BL75" s="27"/>
      <c r="BM75" s="1"/>
    </row>
    <row r="76" spans="1:65" ht="15.75">
      <c r="A76" s="96" t="str">
        <f t="shared" si="7"/>
        <v/>
      </c>
      <c r="B76" s="108"/>
      <c r="C76" s="98"/>
      <c r="D76" s="98"/>
      <c r="E76" s="99"/>
      <c r="F76" s="99"/>
      <c r="G76" s="45" t="str">
        <f t="shared" si="8"/>
        <v/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01">
        <f t="shared" si="9"/>
        <v>0</v>
      </c>
      <c r="U76" s="101">
        <f t="shared" si="9"/>
        <v>0</v>
      </c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4">
        <f t="shared" si="10"/>
        <v>0</v>
      </c>
      <c r="AM76" s="110" t="s">
        <v>132</v>
      </c>
      <c r="AN76" s="110" t="s">
        <v>132</v>
      </c>
      <c r="AO76" s="104"/>
      <c r="AP76" s="110"/>
      <c r="AQ76" s="110"/>
      <c r="AR76" s="118"/>
      <c r="AS76" s="103"/>
      <c r="AT76" s="104"/>
      <c r="AU76" s="129"/>
      <c r="AV76" s="130"/>
      <c r="AW76" s="110"/>
      <c r="AX76" s="118"/>
      <c r="AY76" s="110"/>
      <c r="AZ76" s="110"/>
      <c r="BA76" s="118"/>
      <c r="BB76" s="110"/>
      <c r="BC76" s="110"/>
      <c r="BD76" s="118"/>
      <c r="BE76" s="110"/>
      <c r="BF76" s="110"/>
      <c r="BG76" s="110"/>
      <c r="BH76" s="110"/>
      <c r="BI76" s="103"/>
      <c r="BJ76" s="104"/>
      <c r="BK76" s="21" t="str">
        <f t="shared" si="11"/>
        <v/>
      </c>
      <c r="BL76" s="27"/>
      <c r="BM76" s="1"/>
    </row>
    <row r="77" spans="1:65" ht="15.75">
      <c r="A77" s="96" t="str">
        <f t="shared" si="7"/>
        <v/>
      </c>
      <c r="B77" s="108"/>
      <c r="C77" s="98"/>
      <c r="D77" s="98"/>
      <c r="E77" s="99"/>
      <c r="F77" s="99"/>
      <c r="G77" s="45" t="str">
        <f t="shared" si="8"/>
        <v/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101">
        <f t="shared" si="9"/>
        <v>0</v>
      </c>
      <c r="U77" s="101">
        <f t="shared" si="9"/>
        <v>0</v>
      </c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4">
        <f t="shared" si="10"/>
        <v>0</v>
      </c>
      <c r="AM77" s="110" t="s">
        <v>132</v>
      </c>
      <c r="AN77" s="110" t="s">
        <v>132</v>
      </c>
      <c r="AO77" s="104"/>
      <c r="AP77" s="110"/>
      <c r="AQ77" s="110"/>
      <c r="AR77" s="118"/>
      <c r="AS77" s="103"/>
      <c r="AT77" s="104"/>
      <c r="AU77" s="129"/>
      <c r="AV77" s="130"/>
      <c r="AW77" s="110"/>
      <c r="AX77" s="118"/>
      <c r="AY77" s="110"/>
      <c r="AZ77" s="110"/>
      <c r="BA77" s="118"/>
      <c r="BB77" s="110"/>
      <c r="BC77" s="110"/>
      <c r="BD77" s="118"/>
      <c r="BE77" s="110"/>
      <c r="BF77" s="110"/>
      <c r="BG77" s="110"/>
      <c r="BH77" s="110"/>
      <c r="BI77" s="103"/>
      <c r="BJ77" s="104"/>
      <c r="BK77" s="21" t="str">
        <f t="shared" si="11"/>
        <v/>
      </c>
      <c r="BL77" s="27"/>
      <c r="BM77" s="1"/>
    </row>
    <row r="78" spans="1:65" ht="15.75">
      <c r="A78" s="96" t="str">
        <f t="shared" si="7"/>
        <v/>
      </c>
      <c r="B78" s="108"/>
      <c r="C78" s="98"/>
      <c r="D78" s="98"/>
      <c r="E78" s="99"/>
      <c r="F78" s="99"/>
      <c r="G78" s="45" t="str">
        <f t="shared" si="8"/>
        <v/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101">
        <f t="shared" si="9"/>
        <v>0</v>
      </c>
      <c r="U78" s="101">
        <f t="shared" si="9"/>
        <v>0</v>
      </c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4">
        <f t="shared" si="10"/>
        <v>0</v>
      </c>
      <c r="AM78" s="110" t="s">
        <v>132</v>
      </c>
      <c r="AN78" s="110" t="s">
        <v>132</v>
      </c>
      <c r="AO78" s="104"/>
      <c r="AP78" s="110"/>
      <c r="AQ78" s="110"/>
      <c r="AR78" s="118"/>
      <c r="AS78" s="103"/>
      <c r="AT78" s="104"/>
      <c r="AU78" s="129"/>
      <c r="AV78" s="130"/>
      <c r="AW78" s="110"/>
      <c r="AX78" s="118"/>
      <c r="AY78" s="110"/>
      <c r="AZ78" s="110"/>
      <c r="BA78" s="118"/>
      <c r="BB78" s="110"/>
      <c r="BC78" s="110"/>
      <c r="BD78" s="118"/>
      <c r="BE78" s="110"/>
      <c r="BF78" s="110"/>
      <c r="BG78" s="110"/>
      <c r="BH78" s="110"/>
      <c r="BI78" s="103"/>
      <c r="BJ78" s="104"/>
      <c r="BK78" s="21" t="str">
        <f t="shared" si="11"/>
        <v/>
      </c>
      <c r="BL78" s="27"/>
      <c r="BM78" s="1"/>
    </row>
    <row r="79" spans="1:65" ht="15.75">
      <c r="A79" s="96" t="str">
        <f t="shared" si="7"/>
        <v/>
      </c>
      <c r="B79" s="108"/>
      <c r="C79" s="98"/>
      <c r="D79" s="98"/>
      <c r="E79" s="99"/>
      <c r="F79" s="99"/>
      <c r="G79" s="45" t="str">
        <f t="shared" si="8"/>
        <v/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117">
        <f t="shared" si="9"/>
        <v>0</v>
      </c>
      <c r="U79" s="117">
        <f t="shared" si="9"/>
        <v>0</v>
      </c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18">
        <f t="shared" si="10"/>
        <v>0</v>
      </c>
      <c r="AM79" s="110" t="s">
        <v>132</v>
      </c>
      <c r="AN79" s="110" t="s">
        <v>132</v>
      </c>
      <c r="AO79" s="118"/>
      <c r="AP79" s="110"/>
      <c r="AQ79" s="110"/>
      <c r="AR79" s="118"/>
      <c r="AS79" s="110"/>
      <c r="AT79" s="104"/>
      <c r="AU79" s="129"/>
      <c r="AV79" s="130"/>
      <c r="AW79" s="110"/>
      <c r="AX79" s="118"/>
      <c r="AY79" s="110"/>
      <c r="AZ79" s="110"/>
      <c r="BA79" s="118"/>
      <c r="BB79" s="110"/>
      <c r="BC79" s="110"/>
      <c r="BD79" s="118"/>
      <c r="BE79" s="110"/>
      <c r="BF79" s="110"/>
      <c r="BG79" s="110"/>
      <c r="BH79" s="110"/>
      <c r="BI79" s="103"/>
      <c r="BJ79" s="104"/>
      <c r="BK79" s="21" t="str">
        <f t="shared" si="11"/>
        <v/>
      </c>
      <c r="BL79" s="27"/>
      <c r="BM79" s="1"/>
    </row>
    <row r="80" spans="1:65" ht="15.75" thickBot="1">
      <c r="A80" s="131">
        <f>COUNT(A50:A79)</f>
        <v>0</v>
      </c>
      <c r="B80" s="121" t="s">
        <v>134</v>
      </c>
      <c r="C80" s="132"/>
      <c r="D80" s="132"/>
      <c r="E80" s="124"/>
      <c r="F80" s="124"/>
      <c r="G80" s="124">
        <f>SUM(G50:G79)</f>
        <v>0</v>
      </c>
      <c r="H80" s="124" t="s">
        <v>132</v>
      </c>
      <c r="I80" s="124" t="s">
        <v>132</v>
      </c>
      <c r="J80" s="124" t="s">
        <v>132</v>
      </c>
      <c r="K80" s="124" t="s">
        <v>132</v>
      </c>
      <c r="L80" s="124" t="s">
        <v>132</v>
      </c>
      <c r="M80" s="124" t="s">
        <v>132</v>
      </c>
      <c r="N80" s="124" t="s">
        <v>132</v>
      </c>
      <c r="O80" s="124" t="s">
        <v>132</v>
      </c>
      <c r="P80" s="124" t="s">
        <v>132</v>
      </c>
      <c r="Q80" s="124" t="s">
        <v>132</v>
      </c>
      <c r="R80" s="124" t="s">
        <v>132</v>
      </c>
      <c r="S80" s="124" t="s">
        <v>132</v>
      </c>
      <c r="T80" s="124">
        <f t="shared" ref="T80:AL80" si="12">SUM(T50:T79)</f>
        <v>0</v>
      </c>
      <c r="U80" s="124">
        <f t="shared" si="12"/>
        <v>0</v>
      </c>
      <c r="V80" s="125">
        <f t="shared" si="12"/>
        <v>0</v>
      </c>
      <c r="W80" s="125">
        <f t="shared" si="12"/>
        <v>0</v>
      </c>
      <c r="X80" s="125">
        <f t="shared" si="12"/>
        <v>0</v>
      </c>
      <c r="Y80" s="125">
        <f t="shared" si="12"/>
        <v>0</v>
      </c>
      <c r="Z80" s="125">
        <f t="shared" si="12"/>
        <v>0</v>
      </c>
      <c r="AA80" s="125">
        <f t="shared" si="12"/>
        <v>0</v>
      </c>
      <c r="AB80" s="125">
        <f t="shared" si="12"/>
        <v>0</v>
      </c>
      <c r="AC80" s="125">
        <f t="shared" si="12"/>
        <v>0</v>
      </c>
      <c r="AD80" s="125">
        <f t="shared" si="12"/>
        <v>0</v>
      </c>
      <c r="AE80" s="125">
        <f t="shared" si="12"/>
        <v>0</v>
      </c>
      <c r="AF80" s="125">
        <f t="shared" si="12"/>
        <v>0</v>
      </c>
      <c r="AG80" s="125">
        <f t="shared" si="12"/>
        <v>0</v>
      </c>
      <c r="AH80" s="125">
        <f t="shared" si="12"/>
        <v>0</v>
      </c>
      <c r="AI80" s="125">
        <f t="shared" si="12"/>
        <v>0</v>
      </c>
      <c r="AJ80" s="125">
        <f t="shared" si="12"/>
        <v>0</v>
      </c>
      <c r="AK80" s="125">
        <f t="shared" si="12"/>
        <v>0</v>
      </c>
      <c r="AL80" s="125">
        <f t="shared" si="12"/>
        <v>0</v>
      </c>
      <c r="AM80" s="125" t="s">
        <v>132</v>
      </c>
      <c r="AN80" s="125" t="s">
        <v>132</v>
      </c>
      <c r="AO80" s="125"/>
      <c r="AP80" s="125"/>
      <c r="AQ80" s="125"/>
      <c r="AR80" s="125"/>
      <c r="AS80" s="125"/>
      <c r="AT80" s="125"/>
      <c r="AU80" s="133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34" t="str">
        <f>B80</f>
        <v>I I. ПО ДОГОВОРУ ЦПХ ↑ →</v>
      </c>
      <c r="BL80" s="127"/>
      <c r="BM80" s="1"/>
    </row>
    <row r="81" spans="1:65">
      <c r="A81" s="96" t="str">
        <f>IF(B81&lt;&gt;"",SUM($A$49,$A$80)+1,"")</f>
        <v/>
      </c>
      <c r="B81" s="97"/>
      <c r="C81" s="128"/>
      <c r="D81" s="128"/>
      <c r="E81" s="100"/>
      <c r="F81" s="100"/>
      <c r="G81" s="45" t="str">
        <f t="shared" ref="G81:G88" si="13">IF(B81="","",IF(D81="",G$99,DAY(D81))-IF(C81="",0,DAY(C81)-1))</f>
        <v/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1">
        <f t="shared" ref="T81:U88" si="14">SUM(H81,J81,L81,N81,P81,R81)</f>
        <v>0</v>
      </c>
      <c r="U81" s="101">
        <f t="shared" si="14"/>
        <v>0</v>
      </c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4">
        <f t="shared" ref="AL81:AL88" si="15">SUM(V81:AK81)</f>
        <v>0</v>
      </c>
      <c r="AM81" s="103" t="s">
        <v>132</v>
      </c>
      <c r="AN81" s="103" t="s">
        <v>132</v>
      </c>
      <c r="AO81" s="103"/>
      <c r="AP81" s="103"/>
      <c r="AQ81" s="103"/>
      <c r="AR81" s="104"/>
      <c r="AS81" s="103"/>
      <c r="AT81" s="104"/>
      <c r="AU81" s="135"/>
      <c r="AV81" s="103"/>
      <c r="AW81" s="103"/>
      <c r="AX81" s="104"/>
      <c r="AY81" s="103"/>
      <c r="AZ81" s="103"/>
      <c r="BA81" s="104"/>
      <c r="BB81" s="103"/>
      <c r="BC81" s="103"/>
      <c r="BD81" s="104"/>
      <c r="BE81" s="103"/>
      <c r="BF81" s="103"/>
      <c r="BG81" s="103"/>
      <c r="BH81" s="103"/>
      <c r="BI81" s="103"/>
      <c r="BJ81" s="104"/>
      <c r="BK81" s="21" t="str">
        <f t="shared" ref="BK81:BK88" si="16">IFERROR(IF(B81="","",LEFTB(B81,SEARCH("|",SUBSTITUTE(B81," ","|",3))-1)),B81)</f>
        <v/>
      </c>
      <c r="BL81" s="19"/>
      <c r="BM81" s="1"/>
    </row>
    <row r="82" spans="1:65">
      <c r="A82" s="136" t="str">
        <f>IF(B82&lt;&gt;"",SUM($A$49,$A$80)+2,"")</f>
        <v/>
      </c>
      <c r="B82" s="108"/>
      <c r="C82" s="98"/>
      <c r="D82" s="98"/>
      <c r="E82" s="99"/>
      <c r="F82" s="99"/>
      <c r="G82" s="45" t="str">
        <f t="shared" si="13"/>
        <v/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101">
        <f t="shared" si="14"/>
        <v>0</v>
      </c>
      <c r="U82" s="101">
        <f t="shared" si="14"/>
        <v>0</v>
      </c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4">
        <f t="shared" si="15"/>
        <v>0</v>
      </c>
      <c r="AM82" s="110" t="s">
        <v>132</v>
      </c>
      <c r="AN82" s="110" t="s">
        <v>132</v>
      </c>
      <c r="AO82" s="103"/>
      <c r="AP82" s="110"/>
      <c r="AQ82" s="110"/>
      <c r="AR82" s="118"/>
      <c r="AS82" s="103"/>
      <c r="AT82" s="104"/>
      <c r="AU82" s="129"/>
      <c r="AV82" s="110"/>
      <c r="AW82" s="110"/>
      <c r="AX82" s="118"/>
      <c r="AY82" s="110"/>
      <c r="AZ82" s="110"/>
      <c r="BA82" s="118"/>
      <c r="BB82" s="110"/>
      <c r="BC82" s="110"/>
      <c r="BD82" s="118"/>
      <c r="BE82" s="110"/>
      <c r="BF82" s="110"/>
      <c r="BG82" s="110"/>
      <c r="BH82" s="110"/>
      <c r="BI82" s="103"/>
      <c r="BJ82" s="104"/>
      <c r="BK82" s="21" t="str">
        <f t="shared" si="16"/>
        <v/>
      </c>
      <c r="BL82" s="27"/>
      <c r="BM82" s="1"/>
    </row>
    <row r="83" spans="1:65">
      <c r="A83" s="136" t="str">
        <f>IF(B83&lt;&gt;"",SUM($A$49,$A$80)+3,"")</f>
        <v/>
      </c>
      <c r="B83" s="108"/>
      <c r="C83" s="98"/>
      <c r="D83" s="98"/>
      <c r="E83" s="99"/>
      <c r="F83" s="99"/>
      <c r="G83" s="45" t="str">
        <f t="shared" si="13"/>
        <v/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101">
        <f t="shared" si="14"/>
        <v>0</v>
      </c>
      <c r="U83" s="101">
        <f t="shared" si="14"/>
        <v>0</v>
      </c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4">
        <f t="shared" si="15"/>
        <v>0</v>
      </c>
      <c r="AM83" s="110" t="s">
        <v>132</v>
      </c>
      <c r="AN83" s="110" t="s">
        <v>132</v>
      </c>
      <c r="AO83" s="103"/>
      <c r="AP83" s="110"/>
      <c r="AQ83" s="110"/>
      <c r="AR83" s="118"/>
      <c r="AS83" s="103"/>
      <c r="AT83" s="104"/>
      <c r="AU83" s="129"/>
      <c r="AV83" s="110"/>
      <c r="AW83" s="110"/>
      <c r="AX83" s="118"/>
      <c r="AY83" s="110"/>
      <c r="AZ83" s="110"/>
      <c r="BA83" s="118"/>
      <c r="BB83" s="110"/>
      <c r="BC83" s="110"/>
      <c r="BD83" s="118"/>
      <c r="BE83" s="110"/>
      <c r="BF83" s="110"/>
      <c r="BG83" s="110"/>
      <c r="BH83" s="110"/>
      <c r="BI83" s="103"/>
      <c r="BJ83" s="104"/>
      <c r="BK83" s="21" t="str">
        <f t="shared" si="16"/>
        <v/>
      </c>
      <c r="BL83" s="27"/>
      <c r="BM83" s="1"/>
    </row>
    <row r="84" spans="1:65">
      <c r="A84" s="136" t="str">
        <f>IF(B84&lt;&gt;"",SUM($A$49,$A$80)+4,"")</f>
        <v/>
      </c>
      <c r="B84" s="108"/>
      <c r="C84" s="98"/>
      <c r="D84" s="98"/>
      <c r="E84" s="99"/>
      <c r="F84" s="99"/>
      <c r="G84" s="45" t="str">
        <f t="shared" si="13"/>
        <v/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101">
        <f t="shared" si="14"/>
        <v>0</v>
      </c>
      <c r="U84" s="101">
        <f t="shared" si="14"/>
        <v>0</v>
      </c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4">
        <f t="shared" si="15"/>
        <v>0</v>
      </c>
      <c r="AM84" s="110" t="s">
        <v>132</v>
      </c>
      <c r="AN84" s="110" t="s">
        <v>132</v>
      </c>
      <c r="AO84" s="103"/>
      <c r="AP84" s="110"/>
      <c r="AQ84" s="110"/>
      <c r="AR84" s="118"/>
      <c r="AS84" s="103"/>
      <c r="AT84" s="104"/>
      <c r="AU84" s="129"/>
      <c r="AV84" s="110"/>
      <c r="AW84" s="110"/>
      <c r="AX84" s="118"/>
      <c r="AY84" s="110"/>
      <c r="AZ84" s="110"/>
      <c r="BA84" s="118"/>
      <c r="BB84" s="110"/>
      <c r="BC84" s="110"/>
      <c r="BD84" s="118"/>
      <c r="BE84" s="110"/>
      <c r="BF84" s="110"/>
      <c r="BG84" s="110"/>
      <c r="BH84" s="110"/>
      <c r="BI84" s="103"/>
      <c r="BJ84" s="104"/>
      <c r="BK84" s="21" t="str">
        <f t="shared" si="16"/>
        <v/>
      </c>
      <c r="BL84" s="27"/>
      <c r="BM84" s="1"/>
    </row>
    <row r="85" spans="1:65">
      <c r="A85" s="136" t="str">
        <f>IF(B85&lt;&gt;"",SUM($A$49,$A$80)+5,"")</f>
        <v/>
      </c>
      <c r="B85" s="108"/>
      <c r="C85" s="98"/>
      <c r="D85" s="98"/>
      <c r="E85" s="99"/>
      <c r="F85" s="99"/>
      <c r="G85" s="45" t="str">
        <f t="shared" si="13"/>
        <v/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101">
        <f t="shared" si="14"/>
        <v>0</v>
      </c>
      <c r="U85" s="101">
        <f t="shared" si="14"/>
        <v>0</v>
      </c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4">
        <f t="shared" si="15"/>
        <v>0</v>
      </c>
      <c r="AM85" s="110" t="s">
        <v>132</v>
      </c>
      <c r="AN85" s="110" t="s">
        <v>132</v>
      </c>
      <c r="AO85" s="103"/>
      <c r="AP85" s="110"/>
      <c r="AQ85" s="110"/>
      <c r="AR85" s="118"/>
      <c r="AS85" s="103"/>
      <c r="AT85" s="104"/>
      <c r="AU85" s="129"/>
      <c r="AV85" s="110"/>
      <c r="AW85" s="110"/>
      <c r="AX85" s="118"/>
      <c r="AY85" s="110"/>
      <c r="AZ85" s="110"/>
      <c r="BA85" s="118"/>
      <c r="BB85" s="110"/>
      <c r="BC85" s="110"/>
      <c r="BD85" s="118"/>
      <c r="BE85" s="110"/>
      <c r="BF85" s="110"/>
      <c r="BG85" s="110"/>
      <c r="BH85" s="110"/>
      <c r="BI85" s="103"/>
      <c r="BJ85" s="104"/>
      <c r="BK85" s="21" t="str">
        <f t="shared" si="16"/>
        <v/>
      </c>
      <c r="BL85" s="27"/>
      <c r="BM85" s="1"/>
    </row>
    <row r="86" spans="1:65">
      <c r="A86" s="136" t="str">
        <f>IF(B86&lt;&gt;"",SUM($A$49,$A$80)+6,"")</f>
        <v/>
      </c>
      <c r="B86" s="108"/>
      <c r="C86" s="98"/>
      <c r="D86" s="98"/>
      <c r="E86" s="99"/>
      <c r="F86" s="99"/>
      <c r="G86" s="45" t="str">
        <f t="shared" si="13"/>
        <v/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101">
        <f t="shared" si="14"/>
        <v>0</v>
      </c>
      <c r="U86" s="101">
        <f t="shared" si="14"/>
        <v>0</v>
      </c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4">
        <f t="shared" si="15"/>
        <v>0</v>
      </c>
      <c r="AM86" s="110" t="s">
        <v>132</v>
      </c>
      <c r="AN86" s="110" t="s">
        <v>132</v>
      </c>
      <c r="AO86" s="103"/>
      <c r="AP86" s="110"/>
      <c r="AQ86" s="110"/>
      <c r="AR86" s="118"/>
      <c r="AS86" s="103"/>
      <c r="AT86" s="104"/>
      <c r="AU86" s="129"/>
      <c r="AV86" s="110"/>
      <c r="AW86" s="110"/>
      <c r="AX86" s="118"/>
      <c r="AY86" s="110"/>
      <c r="AZ86" s="110"/>
      <c r="BA86" s="118"/>
      <c r="BB86" s="110"/>
      <c r="BC86" s="110"/>
      <c r="BD86" s="118"/>
      <c r="BE86" s="110"/>
      <c r="BF86" s="110"/>
      <c r="BG86" s="110"/>
      <c r="BH86" s="110"/>
      <c r="BI86" s="103"/>
      <c r="BJ86" s="104"/>
      <c r="BK86" s="21" t="str">
        <f t="shared" si="16"/>
        <v/>
      </c>
      <c r="BL86" s="27"/>
      <c r="BM86" s="1"/>
    </row>
    <row r="87" spans="1:65">
      <c r="A87" s="136" t="str">
        <f>IF(B87&lt;&gt;"",SUM($A$49,$A$80)+7,"")</f>
        <v/>
      </c>
      <c r="B87" s="108"/>
      <c r="C87" s="98"/>
      <c r="D87" s="98"/>
      <c r="E87" s="99"/>
      <c r="F87" s="99"/>
      <c r="G87" s="45" t="str">
        <f t="shared" si="13"/>
        <v/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101">
        <f t="shared" si="14"/>
        <v>0</v>
      </c>
      <c r="U87" s="101">
        <f t="shared" si="14"/>
        <v>0</v>
      </c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4">
        <f t="shared" si="15"/>
        <v>0</v>
      </c>
      <c r="AM87" s="110" t="s">
        <v>132</v>
      </c>
      <c r="AN87" s="110" t="s">
        <v>132</v>
      </c>
      <c r="AO87" s="103"/>
      <c r="AP87" s="110"/>
      <c r="AQ87" s="110"/>
      <c r="AR87" s="118"/>
      <c r="AS87" s="103"/>
      <c r="AT87" s="104"/>
      <c r="AU87" s="129"/>
      <c r="AV87" s="110"/>
      <c r="AW87" s="110"/>
      <c r="AX87" s="118"/>
      <c r="AY87" s="110"/>
      <c r="AZ87" s="110"/>
      <c r="BA87" s="118"/>
      <c r="BB87" s="110"/>
      <c r="BC87" s="110"/>
      <c r="BD87" s="118"/>
      <c r="BE87" s="110"/>
      <c r="BF87" s="110"/>
      <c r="BG87" s="110"/>
      <c r="BH87" s="110"/>
      <c r="BI87" s="103"/>
      <c r="BJ87" s="104"/>
      <c r="BK87" s="21" t="str">
        <f t="shared" si="16"/>
        <v/>
      </c>
      <c r="BL87" s="27"/>
      <c r="BM87" s="1"/>
    </row>
    <row r="88" spans="1:65">
      <c r="A88" s="136" t="str">
        <f>IF(B88&lt;&gt;"",SUM($A$49,$A$80)+8,"")</f>
        <v/>
      </c>
      <c r="B88" s="108"/>
      <c r="C88" s="98"/>
      <c r="D88" s="98"/>
      <c r="E88" s="99"/>
      <c r="F88" s="99"/>
      <c r="G88" s="45" t="str">
        <f t="shared" si="13"/>
        <v/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101">
        <f t="shared" si="14"/>
        <v>0</v>
      </c>
      <c r="U88" s="101">
        <f t="shared" si="14"/>
        <v>0</v>
      </c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4">
        <f t="shared" si="15"/>
        <v>0</v>
      </c>
      <c r="AM88" s="110" t="s">
        <v>132</v>
      </c>
      <c r="AN88" s="110" t="s">
        <v>132</v>
      </c>
      <c r="AO88" s="103"/>
      <c r="AP88" s="110"/>
      <c r="AQ88" s="110"/>
      <c r="AR88" s="118"/>
      <c r="AS88" s="103"/>
      <c r="AT88" s="104"/>
      <c r="AU88" s="129"/>
      <c r="AV88" s="110"/>
      <c r="AW88" s="110"/>
      <c r="AX88" s="118"/>
      <c r="AY88" s="110"/>
      <c r="AZ88" s="110"/>
      <c r="BA88" s="118"/>
      <c r="BB88" s="110"/>
      <c r="BC88" s="110"/>
      <c r="BD88" s="118"/>
      <c r="BE88" s="110"/>
      <c r="BF88" s="110"/>
      <c r="BG88" s="110"/>
      <c r="BH88" s="110"/>
      <c r="BI88" s="103"/>
      <c r="BJ88" s="104"/>
      <c r="BK88" s="21" t="str">
        <f t="shared" si="16"/>
        <v/>
      </c>
      <c r="BL88" s="27"/>
      <c r="BM88" s="1"/>
    </row>
    <row r="89" spans="1:65">
      <c r="A89" s="137">
        <f>COUNT(A81:A88)</f>
        <v>0</v>
      </c>
      <c r="B89" s="138" t="s">
        <v>135</v>
      </c>
      <c r="C89" s="138"/>
      <c r="D89" s="138"/>
      <c r="E89" s="138"/>
      <c r="F89" s="138"/>
      <c r="G89" s="117">
        <f>SUM(G81:G88)</f>
        <v>0</v>
      </c>
      <c r="H89" s="117" t="s">
        <v>132</v>
      </c>
      <c r="I89" s="117" t="s">
        <v>132</v>
      </c>
      <c r="J89" s="117" t="s">
        <v>132</v>
      </c>
      <c r="K89" s="117" t="s">
        <v>132</v>
      </c>
      <c r="L89" s="117" t="s">
        <v>132</v>
      </c>
      <c r="M89" s="117" t="s">
        <v>132</v>
      </c>
      <c r="N89" s="117" t="s">
        <v>132</v>
      </c>
      <c r="O89" s="117" t="s">
        <v>132</v>
      </c>
      <c r="P89" s="117" t="s">
        <v>132</v>
      </c>
      <c r="Q89" s="117" t="s">
        <v>132</v>
      </c>
      <c r="R89" s="117" t="s">
        <v>132</v>
      </c>
      <c r="S89" s="117" t="s">
        <v>132</v>
      </c>
      <c r="T89" s="117">
        <f t="shared" ref="T89:AL89" si="17">SUM(T81:T88)</f>
        <v>0</v>
      </c>
      <c r="U89" s="117">
        <f t="shared" si="17"/>
        <v>0</v>
      </c>
      <c r="V89" s="118">
        <f t="shared" si="17"/>
        <v>0</v>
      </c>
      <c r="W89" s="118">
        <f t="shared" si="17"/>
        <v>0</v>
      </c>
      <c r="X89" s="118">
        <f t="shared" si="17"/>
        <v>0</v>
      </c>
      <c r="Y89" s="118">
        <f t="shared" si="17"/>
        <v>0</v>
      </c>
      <c r="Z89" s="118">
        <f t="shared" si="17"/>
        <v>0</v>
      </c>
      <c r="AA89" s="118">
        <f t="shared" si="17"/>
        <v>0</v>
      </c>
      <c r="AB89" s="118">
        <f t="shared" si="17"/>
        <v>0</v>
      </c>
      <c r="AC89" s="118">
        <f t="shared" si="17"/>
        <v>0</v>
      </c>
      <c r="AD89" s="118">
        <f t="shared" si="17"/>
        <v>0</v>
      </c>
      <c r="AE89" s="118">
        <f t="shared" si="17"/>
        <v>0</v>
      </c>
      <c r="AF89" s="118">
        <f t="shared" si="17"/>
        <v>0</v>
      </c>
      <c r="AG89" s="118">
        <f t="shared" si="17"/>
        <v>0</v>
      </c>
      <c r="AH89" s="118">
        <f t="shared" si="17"/>
        <v>0</v>
      </c>
      <c r="AI89" s="118">
        <f t="shared" si="17"/>
        <v>0</v>
      </c>
      <c r="AJ89" s="118">
        <f t="shared" si="17"/>
        <v>0</v>
      </c>
      <c r="AK89" s="118">
        <f t="shared" si="17"/>
        <v>0</v>
      </c>
      <c r="AL89" s="118">
        <f t="shared" si="17"/>
        <v>0</v>
      </c>
      <c r="AM89" s="118" t="s">
        <v>132</v>
      </c>
      <c r="AN89" s="118" t="s">
        <v>132</v>
      </c>
      <c r="AO89" s="118">
        <f>SUM(AO81:AO88)</f>
        <v>0</v>
      </c>
      <c r="AP89" s="118" t="s">
        <v>132</v>
      </c>
      <c r="AQ89" s="118" t="s">
        <v>132</v>
      </c>
      <c r="AR89" s="118" t="s">
        <v>132</v>
      </c>
      <c r="AS89" s="118">
        <f>SUM(AS81:AS88)</f>
        <v>0</v>
      </c>
      <c r="AT89" s="118"/>
      <c r="AU89" s="129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66" t="str">
        <f>B89</f>
        <v>I I I. ПО ДОГОВОРУ З ЦЕНТРУ ЗАЙНЯТОСТІ ↑ →</v>
      </c>
      <c r="BL89" s="27"/>
      <c r="BM89" s="1"/>
    </row>
    <row r="90" spans="1:65">
      <c r="A90" s="137">
        <f>SUM(A49,A80,A89)</f>
        <v>0</v>
      </c>
      <c r="B90" s="138" t="s">
        <v>136</v>
      </c>
      <c r="C90" s="138"/>
      <c r="D90" s="138"/>
      <c r="E90" s="139">
        <f>E49</f>
        <v>0</v>
      </c>
      <c r="F90" s="139">
        <f>F49</f>
        <v>0</v>
      </c>
      <c r="G90" s="140">
        <f>SUM(G49,G80,G89)</f>
        <v>0</v>
      </c>
      <c r="H90" s="117" t="s">
        <v>132</v>
      </c>
      <c r="I90" s="117" t="s">
        <v>132</v>
      </c>
      <c r="J90" s="117" t="s">
        <v>132</v>
      </c>
      <c r="K90" s="117" t="s">
        <v>132</v>
      </c>
      <c r="L90" s="117" t="s">
        <v>132</v>
      </c>
      <c r="M90" s="117" t="s">
        <v>132</v>
      </c>
      <c r="N90" s="117" t="s">
        <v>132</v>
      </c>
      <c r="O90" s="117" t="s">
        <v>132</v>
      </c>
      <c r="P90" s="117" t="s">
        <v>132</v>
      </c>
      <c r="Q90" s="117" t="s">
        <v>132</v>
      </c>
      <c r="R90" s="117" t="s">
        <v>132</v>
      </c>
      <c r="S90" s="117" t="s">
        <v>132</v>
      </c>
      <c r="T90" s="117">
        <f t="shared" ref="T90:AS90" si="18">SUM(T49,T80,T89)</f>
        <v>0</v>
      </c>
      <c r="U90" s="117">
        <f t="shared" si="18"/>
        <v>0</v>
      </c>
      <c r="V90" s="118">
        <f t="shared" si="18"/>
        <v>0</v>
      </c>
      <c r="W90" s="118">
        <f t="shared" si="18"/>
        <v>0</v>
      </c>
      <c r="X90" s="118">
        <f t="shared" si="18"/>
        <v>0</v>
      </c>
      <c r="Y90" s="118">
        <f t="shared" si="18"/>
        <v>0</v>
      </c>
      <c r="Z90" s="118">
        <f t="shared" si="18"/>
        <v>0</v>
      </c>
      <c r="AA90" s="118">
        <f t="shared" si="18"/>
        <v>0</v>
      </c>
      <c r="AB90" s="118">
        <f t="shared" si="18"/>
        <v>0</v>
      </c>
      <c r="AC90" s="118">
        <f t="shared" si="18"/>
        <v>0</v>
      </c>
      <c r="AD90" s="118">
        <f t="shared" si="18"/>
        <v>0</v>
      </c>
      <c r="AE90" s="118">
        <f t="shared" si="18"/>
        <v>0</v>
      </c>
      <c r="AF90" s="118">
        <f t="shared" si="18"/>
        <v>0</v>
      </c>
      <c r="AG90" s="118">
        <f t="shared" si="18"/>
        <v>0</v>
      </c>
      <c r="AH90" s="118">
        <f t="shared" si="18"/>
        <v>0</v>
      </c>
      <c r="AI90" s="118">
        <f t="shared" si="18"/>
        <v>0</v>
      </c>
      <c r="AJ90" s="118">
        <f t="shared" si="18"/>
        <v>0</v>
      </c>
      <c r="AK90" s="118">
        <f t="shared" si="18"/>
        <v>0</v>
      </c>
      <c r="AL90" s="118">
        <f t="shared" si="18"/>
        <v>0</v>
      </c>
      <c r="AM90" s="118">
        <f t="shared" si="18"/>
        <v>0</v>
      </c>
      <c r="AN90" s="118">
        <f t="shared" si="18"/>
        <v>0</v>
      </c>
      <c r="AO90" s="118">
        <f t="shared" si="18"/>
        <v>0</v>
      </c>
      <c r="AP90" s="118">
        <f t="shared" si="18"/>
        <v>0</v>
      </c>
      <c r="AQ90" s="118">
        <f t="shared" si="18"/>
        <v>0</v>
      </c>
      <c r="AR90" s="118">
        <f t="shared" si="18"/>
        <v>0</v>
      </c>
      <c r="AS90" s="118">
        <f t="shared" si="18"/>
        <v>0</v>
      </c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66" t="str">
        <f>B90</f>
        <v>I V. ВСЬОГО ШТАТНІ + ПО ДОГОВОРАМ</v>
      </c>
      <c r="BL90" s="27"/>
      <c r="BM90" s="1"/>
    </row>
    <row r="91" spans="1: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 t="s">
        <v>137</v>
      </c>
      <c r="AJ91" s="1"/>
      <c r="AK91" s="1"/>
      <c r="AL91" s="16">
        <f>SUM(V90:AK90)</f>
        <v>0</v>
      </c>
      <c r="AM91" s="44"/>
      <c r="AN91" s="44"/>
      <c r="AO91" s="16">
        <f>SUM(AL90:AN90)</f>
        <v>0</v>
      </c>
      <c r="AP91" s="44"/>
      <c r="AQ91" s="44"/>
      <c r="AR91" s="16">
        <f>SUM(AP90:AQ90)</f>
        <v>0</v>
      </c>
      <c r="AS91" s="16">
        <f>SUM(AO90,AP90)</f>
        <v>0</v>
      </c>
      <c r="AT91" s="16"/>
      <c r="AU91" s="16"/>
      <c r="AV91" s="44"/>
      <c r="AW91" s="44"/>
      <c r="AX91" s="44"/>
      <c r="AY91" s="141"/>
      <c r="AZ91" s="142"/>
      <c r="BA91" s="16"/>
      <c r="BB91" s="16"/>
      <c r="BC91" s="16"/>
      <c r="BD91" s="141"/>
      <c r="BE91" s="141"/>
      <c r="BF91" s="16"/>
      <c r="BG91" s="141"/>
      <c r="BH91" s="16"/>
      <c r="BI91" s="141"/>
      <c r="BJ91" s="141"/>
      <c r="BK91" s="1" t="s">
        <v>138</v>
      </c>
      <c r="BL91" s="1"/>
      <c r="BM91" s="1"/>
    </row>
  </sheetData>
  <hyperlinks>
    <hyperlink ref="B49" location="'Февраль 2018 шаблон З ЛІКАР Чис'!A293" display="I. ШТАТНІ ↑ →"/>
    <hyperlink ref="B80" location="'Февраль 2018 шаблон З ЛІКАР Чис'!A386" display="I I. ПО ДОГОВОРУ ЦПХ ↑ →"/>
    <hyperlink ref="AX7" location="Законодавство!H24" display="Законодавство!H24"/>
    <hyperlink ref="BA6" location="Законодавство!J24" display="Законодавство!J24"/>
    <hyperlink ref="AP1" location="Законодавство!E88" display="Законодавство!E88"/>
    <hyperlink ref="AL2" location="Законодавство!F24" display="22 % з мінімальной зарплати ЄСВ"/>
    <hyperlink ref="AL3" location="Законодавство!G24" display="8,41 % з мінімальной зарплати Інвалід"/>
    <hyperlink ref="AU12" location="Законодавство!G24" display="Інв. 8,41 %"/>
    <hyperlink ref="A80" location="'Февраль 2018 шаблон З ЛІКАР Чис'!A680" display="'Февраль 2018 шаблон З ЛІКАР Чис'!A680"/>
    <hyperlink ref="C5" location="'Трудові ресурси Рух прийн. звіл'!A1" display="Прий-"/>
    <hyperlink ref="C6" location="'Трудові ресурси Рух прийн. звіл'!A1" display="няття"/>
    <hyperlink ref="C7" location="'Трудові ресурси Рух прийн. звіл'!A1" display="штатних:"/>
    <hyperlink ref="D5" location="'Трудові ресурси Рух прийн. звіл'!A1" display="Звіль-"/>
    <hyperlink ref="D6" location="'Трудові ресурси Рух прийн. звіл'!A1" display="ненння"/>
    <hyperlink ref="D7" location="'Трудові ресурси Рух прийн. звіл'!A1" display="штатних"/>
    <hyperlink ref="F3" location="'Норма тривалості робочого часу'!A40" display="Норма тривалості робочого часу: дні / години"/>
    <hyperlink ref="AV7" location="Законодавство!B16" display=" фізичних осіб 6411 бух. рах."/>
    <hyperlink ref="AL1" location="Законодавство!A34" display="Мінімальна зарплата з 1 січня 2018 р.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2018-07-11T07:09:55Z</dcterms:created>
  <dcterms:modified xsi:type="dcterms:W3CDTF">2018-07-11T07:10:59Z</dcterms:modified>
</cp:coreProperties>
</file>