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7250" windowHeight="5655"/>
  </bookViews>
  <sheets>
    <sheet name="Гс" sheetId="1" r:id="rId1"/>
    <sheet name="Ме" sheetId="2" r:id="rId2"/>
    <sheet name="Отчет" sheetId="4" r:id="rId3"/>
    <sheet name="ОРГ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4" i="1"/>
  <c r="K4" i="1"/>
  <c r="I3" i="1"/>
  <c r="P4" i="1" l="1"/>
  <c r="N3" i="1"/>
  <c r="F3" i="1"/>
  <c r="G3" i="1"/>
  <c r="H6" i="1"/>
  <c r="H4" i="1" s="1"/>
  <c r="S2" i="1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L3" i="1"/>
  <c r="J3" i="1"/>
  <c r="J4" i="1" s="1"/>
  <c r="M3" i="1" l="1"/>
  <c r="C1" i="2"/>
  <c r="J14" i="2"/>
  <c r="E30" i="6" l="1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0" i="6" l="1"/>
  <c r="N14" i="1" l="1"/>
  <c r="N15" i="1" l="1"/>
  <c r="G15" i="4" l="1"/>
  <c r="R34" i="4"/>
  <c r="O7" i="1" l="1"/>
  <c r="D32" i="1" l="1"/>
  <c r="Q34" i="4"/>
  <c r="G3" i="4"/>
  <c r="C12" i="2"/>
  <c r="S34" i="4" l="1"/>
  <c r="T34" i="4"/>
  <c r="P6" i="1"/>
  <c r="F7" i="1"/>
  <c r="G7" i="1"/>
  <c r="I7" i="1"/>
  <c r="J7" i="1"/>
  <c r="G4" i="4"/>
  <c r="G5" i="4"/>
  <c r="G6" i="4"/>
  <c r="G7" i="4"/>
  <c r="G8" i="4"/>
  <c r="G9" i="4"/>
  <c r="G10" i="4"/>
  <c r="G11" i="4"/>
  <c r="G12" i="4"/>
  <c r="G13" i="4"/>
  <c r="G14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M4" i="4"/>
  <c r="M5" i="4"/>
  <c r="M6" i="4"/>
  <c r="M7" i="4"/>
  <c r="M8" i="4"/>
  <c r="M9" i="4"/>
  <c r="M10" i="4"/>
  <c r="M11" i="4"/>
  <c r="M12" i="4"/>
  <c r="M13" i="4"/>
  <c r="M14" i="4"/>
  <c r="M15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" i="4"/>
  <c r="E34" i="4"/>
  <c r="H34" i="4"/>
  <c r="I34" i="4"/>
  <c r="C34" i="4"/>
  <c r="J24" i="4"/>
  <c r="J25" i="4"/>
  <c r="J26" i="4"/>
  <c r="J27" i="4"/>
  <c r="J28" i="4"/>
  <c r="J29" i="4"/>
  <c r="J30" i="4"/>
  <c r="J31" i="4"/>
  <c r="J32" i="4"/>
  <c r="J33" i="4"/>
  <c r="J34" i="4" l="1"/>
  <c r="G30" i="2"/>
  <c r="G18" i="4" l="1"/>
  <c r="G16" i="4"/>
  <c r="D33" i="1"/>
  <c r="D34" i="1" s="1"/>
  <c r="C6" i="2"/>
  <c r="F34" i="4" l="1"/>
  <c r="G17" i="4"/>
  <c r="G34" i="4" s="1"/>
  <c r="D34" i="4"/>
  <c r="K34" i="4" l="1"/>
  <c r="L34" i="4"/>
  <c r="C16" i="2"/>
  <c r="N7" i="1"/>
  <c r="M7" i="1"/>
  <c r="L7" i="1"/>
  <c r="D7" i="1"/>
  <c r="M16" i="4" l="1"/>
  <c r="M34" i="4" s="1"/>
</calcChain>
</file>

<file path=xl/sharedStrings.xml><?xml version="1.0" encoding="utf-8"?>
<sst xmlns="http://schemas.openxmlformats.org/spreadsheetml/2006/main" count="578" uniqueCount="251">
  <si>
    <t>ед.изм</t>
  </si>
  <si>
    <t>литр</t>
  </si>
  <si>
    <t>-</t>
  </si>
  <si>
    <t>итого</t>
  </si>
  <si>
    <t>Разница</t>
  </si>
  <si>
    <t>Показания</t>
  </si>
  <si>
    <t>Наименование организации</t>
  </si>
  <si>
    <t>№</t>
  </si>
  <si>
    <t>ИТОГО м3</t>
  </si>
  <si>
    <t>ИТОГО расход</t>
  </si>
  <si>
    <t>Пластик</t>
  </si>
  <si>
    <r>
      <t>Кол-во
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</si>
  <si>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%</t>
  </si>
  <si>
    <t>Дата</t>
  </si>
  <si>
    <t>ИТОГО</t>
  </si>
  <si>
    <t xml:space="preserve">ОТЧЕТ за </t>
  </si>
  <si>
    <t>Отчет</t>
  </si>
  <si>
    <t>сум</t>
  </si>
  <si>
    <t>Бензовоз</t>
  </si>
  <si>
    <t>ДАТА :</t>
  </si>
  <si>
    <r>
      <t>Кол-во в
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</si>
  <si>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Имя1</t>
  </si>
  <si>
    <t>Имя2</t>
  </si>
  <si>
    <t>Имя3</t>
  </si>
  <si>
    <t>Имя4</t>
  </si>
  <si>
    <t>Имя5</t>
  </si>
  <si>
    <t>Имя6</t>
  </si>
  <si>
    <t>Имя7</t>
  </si>
  <si>
    <t>Имя8</t>
  </si>
  <si>
    <t>Имя9</t>
  </si>
  <si>
    <t>Имя10</t>
  </si>
  <si>
    <t>Имя11</t>
  </si>
  <si>
    <t>Имя12</t>
  </si>
  <si>
    <t>Имя13</t>
  </si>
  <si>
    <t>Имя14</t>
  </si>
  <si>
    <t>Имя15</t>
  </si>
  <si>
    <t>Имя16</t>
  </si>
  <si>
    <t>Имя17</t>
  </si>
  <si>
    <t>Имя18</t>
  </si>
  <si>
    <t>Имя19</t>
  </si>
  <si>
    <t>Имя20</t>
  </si>
  <si>
    <t>Имя21</t>
  </si>
  <si>
    <t>Имя22</t>
  </si>
  <si>
    <t>Имя23</t>
  </si>
  <si>
    <t>Имя24</t>
  </si>
  <si>
    <t>Имя25</t>
  </si>
  <si>
    <t>Имя26</t>
  </si>
  <si>
    <t>и</t>
  </si>
  <si>
    <t>в</t>
  </si>
  <si>
    <t>Кол-во
(с)</t>
  </si>
  <si>
    <t>вб</t>
  </si>
  <si>
    <t>вп</t>
  </si>
  <si>
    <t>вд</t>
  </si>
  <si>
    <t>МАР</t>
  </si>
  <si>
    <t>БОЛ</t>
  </si>
  <si>
    <t>П</t>
  </si>
  <si>
    <t>М</t>
  </si>
  <si>
    <t>В</t>
  </si>
  <si>
    <t>К</t>
  </si>
  <si>
    <t>б</t>
  </si>
  <si>
    <t>г</t>
  </si>
  <si>
    <t>Фам1</t>
  </si>
  <si>
    <t>Фам2</t>
  </si>
  <si>
    <t>Фам3</t>
  </si>
  <si>
    <t>Фам4</t>
  </si>
  <si>
    <t>Фам5</t>
  </si>
  <si>
    <t>Фам6</t>
  </si>
  <si>
    <t>Фам7</t>
  </si>
  <si>
    <t>Фам8</t>
  </si>
  <si>
    <t>Фам9</t>
  </si>
  <si>
    <t>иб + ид</t>
  </si>
  <si>
    <t>ип</t>
  </si>
  <si>
    <t>рб</t>
  </si>
  <si>
    <t>рп</t>
  </si>
  <si>
    <t>итг</t>
  </si>
  <si>
    <t xml:space="preserve">знач 1 </t>
  </si>
  <si>
    <t>знач 2</t>
  </si>
  <si>
    <t>знач 3</t>
  </si>
  <si>
    <t>знач 4</t>
  </si>
  <si>
    <t>знач 5</t>
  </si>
  <si>
    <t>знач 6</t>
  </si>
  <si>
    <t>знач 7</t>
  </si>
  <si>
    <t>п</t>
  </si>
  <si>
    <t>B14</t>
  </si>
  <si>
    <t>B15</t>
  </si>
  <si>
    <t>C4</t>
  </si>
  <si>
    <t>C5</t>
  </si>
  <si>
    <t>Списаниt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</si>
  <si>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</si>
  <si>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</si>
  <si>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</si>
  <si>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</si>
  <si>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</si>
  <si>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</si>
  <si>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</si>
  <si>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</si>
  <si>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</si>
  <si>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</si>
  <si>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</si>
  <si>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</si>
  <si>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</si>
  <si>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</si>
  <si>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</si>
  <si>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</si>
  <si>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</si>
  <si>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</si>
  <si>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</si>
  <si>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</si>
  <si>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</si>
  <si>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</si>
  <si>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</si>
  <si>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</si>
  <si>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</si>
  <si>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</si>
  <si>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J8</t>
  </si>
  <si>
    <t>J9</t>
  </si>
  <si>
    <t>J10</t>
  </si>
  <si>
    <t>J11</t>
  </si>
  <si>
    <t>J12</t>
  </si>
  <si>
    <t>J13</t>
  </si>
  <si>
    <t>C11</t>
  </si>
  <si>
    <t>C14</t>
  </si>
  <si>
    <t>C15</t>
  </si>
  <si>
    <t>а</t>
  </si>
  <si>
    <t>к</t>
  </si>
  <si>
    <t>Б</t>
  </si>
  <si>
    <t>д</t>
  </si>
  <si>
    <t>D30</t>
  </si>
  <si>
    <t>D31</t>
  </si>
  <si>
    <t>D27</t>
  </si>
  <si>
    <t>D28</t>
  </si>
  <si>
    <t>D29</t>
  </si>
  <si>
    <t>*=D27+D28</t>
  </si>
  <si>
    <t>*=D27+D29</t>
  </si>
  <si>
    <t>*=D27+D30</t>
  </si>
  <si>
    <t>*=D27+D31</t>
  </si>
  <si>
    <t>*=D27+D32</t>
  </si>
  <si>
    <t>*=D27+D33</t>
  </si>
  <si>
    <t>*=D27+D34</t>
  </si>
  <si>
    <t>*=D27+D35</t>
  </si>
  <si>
    <t>*=D27+D36</t>
  </si>
  <si>
    <t>*=D27+D37</t>
  </si>
  <si>
    <t>*=D27+D38</t>
  </si>
  <si>
    <t>*=D27+D39</t>
  </si>
  <si>
    <t>*=D27+D40</t>
  </si>
  <si>
    <t>*=D27+D41</t>
  </si>
  <si>
    <t>*=D27+D42</t>
  </si>
  <si>
    <t>*=D27+D43</t>
  </si>
  <si>
    <t>*=D27+D44</t>
  </si>
  <si>
    <t>*=D27+D45</t>
  </si>
  <si>
    <t>*=D27+D46</t>
  </si>
  <si>
    <t>*=D27+D47</t>
  </si>
  <si>
    <t>*=D27+D48</t>
  </si>
  <si>
    <t>*=D27+D49</t>
  </si>
  <si>
    <t>*=D27+D50</t>
  </si>
  <si>
    <t>*=D27+D51</t>
  </si>
  <si>
    <t>*=D27+D52</t>
  </si>
  <si>
    <t>*=D27+D53</t>
  </si>
  <si>
    <t>*=D27+D54</t>
  </si>
  <si>
    <t>*=D27+D55</t>
  </si>
  <si>
    <t>*=D27+D56</t>
  </si>
  <si>
    <t>*=D27+D57</t>
  </si>
  <si>
    <t>*=D27+D58</t>
  </si>
  <si>
    <t>ДАТЫ</t>
  </si>
  <si>
    <t>СОГЛасно отчетного дня</t>
  </si>
  <si>
    <t>ВБ</t>
  </si>
  <si>
    <t>ВП</t>
  </si>
  <si>
    <t>ИБ</t>
  </si>
  <si>
    <t>ИП</t>
  </si>
  <si>
    <t>А</t>
  </si>
  <si>
    <t>ВМ</t>
  </si>
  <si>
    <t>ИМ</t>
  </si>
  <si>
    <t>*=D30-R3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</si>
  <si>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</si>
  <si>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</si>
  <si>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</si>
  <si>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</si>
  <si>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</si>
  <si>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</si>
  <si>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</si>
  <si>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</si>
  <si>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</si>
  <si>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</si>
  <si>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</si>
  <si>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</si>
  <si>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</si>
  <si>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</si>
  <si>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</si>
  <si>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</si>
  <si>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</si>
  <si>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</si>
  <si>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</si>
  <si>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</si>
  <si>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</si>
  <si>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</si>
  <si>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</si>
  <si>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</si>
  <si>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</si>
  <si>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</si>
  <si>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</si>
  <si>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</si>
  <si>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</si>
  <si>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</si>
  <si>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</si>
  <si>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</si>
  <si>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</si>
  <si>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</si>
  <si>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</si>
  <si>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</si>
  <si>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</si>
  <si>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</si>
  <si>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</si>
  <si>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</si>
  <si>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</si>
  <si>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</si>
  <si>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</si>
  <si>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</si>
  <si>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</si>
  <si>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</si>
  <si>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</si>
  <si>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</si>
  <si>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</si>
  <si>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</si>
  <si>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</si>
  <si>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</si>
  <si>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</si>
  <si>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</si>
  <si>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</si>
  <si>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</si>
  <si>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</si>
  <si>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</si>
  <si>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</si>
  <si>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</si>
  <si>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</si>
  <si>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</si>
  <si>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*=D31-Q3</t>
  </si>
  <si>
    <t>Записать в отчет</t>
  </si>
  <si>
    <t>А9</t>
  </si>
  <si>
    <t>А8</t>
  </si>
  <si>
    <r>
      <rPr>
        <b/>
        <sz val="11"/>
        <color theme="1"/>
        <rFont val="Calibri"/>
        <family val="2"/>
        <charset val="204"/>
        <scheme val="minor"/>
      </rPr>
      <t xml:space="preserve">А9 </t>
    </r>
    <r>
      <rPr>
        <sz val="11"/>
        <color theme="1"/>
        <rFont val="Calibri"/>
        <family val="2"/>
        <charset val="204"/>
        <scheme val="minor"/>
      </rPr>
      <t>В</t>
    </r>
  </si>
  <si>
    <r>
      <rPr>
        <b/>
        <sz val="11"/>
        <color theme="1"/>
        <rFont val="Calibri"/>
        <family val="2"/>
        <charset val="204"/>
        <scheme val="minor"/>
      </rPr>
      <t xml:space="preserve">А9 </t>
    </r>
    <r>
      <rPr>
        <sz val="11"/>
        <color theme="1"/>
        <rFont val="Calibri"/>
        <family val="2"/>
        <charset val="204"/>
        <scheme val="minor"/>
      </rPr>
      <t>Н</t>
    </r>
  </si>
  <si>
    <r>
      <rPr>
        <b/>
        <sz val="11"/>
        <color theme="1"/>
        <rFont val="Calibri"/>
        <family val="2"/>
        <charset val="204"/>
        <scheme val="minor"/>
      </rPr>
      <t xml:space="preserve">А8 </t>
    </r>
    <r>
      <rPr>
        <sz val="11"/>
        <color theme="1"/>
        <rFont val="Calibri"/>
        <family val="2"/>
        <charset val="204"/>
        <scheme val="minor"/>
      </rPr>
      <t>Н</t>
    </r>
  </si>
  <si>
    <r>
      <rPr>
        <b/>
        <sz val="11"/>
        <color theme="1"/>
        <rFont val="Calibri"/>
        <family val="2"/>
        <charset val="204"/>
        <scheme val="minor"/>
      </rPr>
      <t xml:space="preserve">А8 </t>
    </r>
    <r>
      <rPr>
        <sz val="11"/>
        <color theme="1"/>
        <rFont val="Calibri"/>
        <family val="2"/>
        <charset val="204"/>
        <scheme val="minor"/>
      </rPr>
      <t>В</t>
    </r>
  </si>
  <si>
    <t>Все значения закрашеные в оранжевый цвет очистить</t>
  </si>
  <si>
    <t xml:space="preserve">КНОПКА 1 </t>
  </si>
  <si>
    <t>ФОРМУЛА СУМИРУЕТ ЗНАЧЕНИЯ D5+D6=D7! Нужна кнопка что бы все значения полученные в строке знач5 скопировались в строку со знач 3,т.е. D5 будет 10050 после нажатия на кнопку . И так после нажатия на кнопку1 произошло следущее: в ячейку D4 скопировалась инфа с D3,в ячейку I4 скопировалась инфа с I3,в ячейку NO4 скопировалась инфа с NO3</t>
  </si>
  <si>
    <t>Сюда ежедневно попадают данные согласно датам после нажатия кнопки ЗАНЕСТИ В ОТЧЕТ во вкладке Ме</t>
  </si>
  <si>
    <t>записать в отчет</t>
  </si>
  <si>
    <t>записать в ОРГ</t>
  </si>
  <si>
    <r>
      <t xml:space="preserve">Данные с книги </t>
    </r>
    <r>
      <rPr>
        <b/>
        <sz val="24"/>
        <color theme="1"/>
        <rFont val="Calibri"/>
        <family val="2"/>
        <charset val="204"/>
        <scheme val="minor"/>
      </rPr>
      <t>ГС</t>
    </r>
  </si>
  <si>
    <r>
      <rPr>
        <sz val="20"/>
        <color theme="1"/>
        <rFont val="Calibri"/>
        <family val="2"/>
        <charset val="204"/>
        <scheme val="minor"/>
      </rPr>
      <t>Данные с книги</t>
    </r>
    <r>
      <rPr>
        <b/>
        <sz val="20"/>
        <color theme="1"/>
        <rFont val="Calibri"/>
        <family val="2"/>
        <charset val="204"/>
        <scheme val="minor"/>
      </rPr>
      <t xml:space="preserve"> Ме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</si>
</sst>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\ \м\3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14" fontId="0" fillId="0" borderId="1" xfId="0" applyNumberFormat="1" applyBorder="1"/>
    <xf numFmtId="14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9" borderId="1" xfId="0" applyFont="1" applyFill="1" applyBorder="1"/>
    <xf numFmtId="3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8" borderId="1" xfId="0" applyFill="1" applyBorder="1"/>
    <xf numFmtId="0" fontId="0" fillId="10" borderId="1" xfId="0" applyFill="1" applyBorder="1"/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13" borderId="1" xfId="0" applyFill="1" applyBorder="1"/>
    <xf numFmtId="14" fontId="3" fillId="13" borderId="14" xfId="0" applyNumberFormat="1" applyFont="1" applyFill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3" fontId="0" fillId="13" borderId="15" xfId="0" applyNumberFormat="1" applyFill="1" applyBorder="1" applyAlignment="1">
      <alignment horizontal="center" vertical="center"/>
    </xf>
    <xf numFmtId="3" fontId="0" fillId="13" borderId="14" xfId="0" applyNumberFormat="1" applyFill="1" applyBorder="1" applyAlignment="1">
      <alignment horizontal="center" vertical="center"/>
    </xf>
    <xf numFmtId="0" fontId="0" fillId="14" borderId="1" xfId="0" applyFill="1" applyBorder="1"/>
    <xf numFmtId="14" fontId="3" fillId="14" borderId="14" xfId="0" applyNumberFormat="1" applyFon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4" borderId="15" xfId="0" applyNumberFormat="1" applyFill="1" applyBorder="1" applyAlignment="1">
      <alignment horizontal="center" vertical="center"/>
    </xf>
    <xf numFmtId="3" fontId="0" fillId="14" borderId="14" xfId="0" applyNumberFormat="1" applyFill="1" applyBorder="1" applyAlignment="1">
      <alignment horizontal="center" vertical="center"/>
    </xf>
    <xf numFmtId="3" fontId="0" fillId="13" borderId="17" xfId="0" applyNumberFormat="1" applyFill="1" applyBorder="1" applyAlignment="1">
      <alignment horizontal="center" vertical="center"/>
    </xf>
    <xf numFmtId="3" fontId="0" fillId="14" borderId="17" xfId="0" applyNumberFormat="1" applyFill="1" applyBorder="1" applyAlignment="1">
      <alignment horizontal="center" vertical="center"/>
    </xf>
    <xf numFmtId="3" fontId="0" fillId="14" borderId="18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15" borderId="14" xfId="0" applyFill="1" applyBorder="1"/>
    <xf numFmtId="3" fontId="0" fillId="15" borderId="1" xfId="0" applyNumberFormat="1" applyFill="1" applyBorder="1" applyAlignment="1">
      <alignment horizontal="center" vertical="center"/>
    </xf>
    <xf numFmtId="3" fontId="0" fillId="15" borderId="15" xfId="0" applyNumberFormat="1" applyFill="1" applyBorder="1" applyAlignment="1">
      <alignment horizontal="center" vertical="center"/>
    </xf>
    <xf numFmtId="3" fontId="0" fillId="15" borderId="14" xfId="0" applyNumberFormat="1" applyFill="1" applyBorder="1" applyAlignment="1">
      <alignment horizontal="center" vertical="center"/>
    </xf>
    <xf numFmtId="3" fontId="0" fillId="15" borderId="16" xfId="0" applyNumberFormat="1" applyFill="1" applyBorder="1" applyAlignment="1">
      <alignment horizontal="center" vertical="center"/>
    </xf>
    <xf numFmtId="14" fontId="2" fillId="15" borderId="1" xfId="0" applyNumberFormat="1" applyFont="1" applyFill="1" applyBorder="1"/>
    <xf numFmtId="0" fontId="2" fillId="7" borderId="1" xfId="0" applyFont="1" applyFill="1" applyBorder="1"/>
    <xf numFmtId="3" fontId="2" fillId="9" borderId="1" xfId="0" applyNumberFormat="1" applyFont="1" applyFill="1" applyBorder="1"/>
    <xf numFmtId="3" fontId="2" fillId="7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3" fontId="0" fillId="16" borderId="1" xfId="0" applyNumberFormat="1" applyFill="1" applyBorder="1" applyAlignment="1">
      <alignment horizontal="center" vertical="center"/>
    </xf>
    <xf numFmtId="3" fontId="0" fillId="16" borderId="11" xfId="0" applyNumberFormat="1" applyFill="1" applyBorder="1" applyAlignment="1">
      <alignment horizontal="center" vertical="center"/>
    </xf>
    <xf numFmtId="3" fontId="2" fillId="16" borderId="8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/>
    </xf>
    <xf numFmtId="3" fontId="0" fillId="16" borderId="6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3" fontId="0" fillId="16" borderId="12" xfId="0" applyNumberFormat="1" applyFill="1" applyBorder="1" applyAlignment="1">
      <alignment horizontal="center" vertical="center"/>
    </xf>
    <xf numFmtId="3" fontId="2" fillId="16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0" fillId="17" borderId="1" xfId="0" applyFill="1" applyBorder="1"/>
    <xf numFmtId="9" fontId="0" fillId="17" borderId="1" xfId="0" applyNumberFormat="1" applyFill="1" applyBorder="1"/>
    <xf numFmtId="3" fontId="0" fillId="17" borderId="1" xfId="0" applyNumberFormat="1" applyFill="1" applyBorder="1" applyAlignment="1">
      <alignment horizontal="center" vertical="center"/>
    </xf>
    <xf numFmtId="3" fontId="0" fillId="17" borderId="17" xfId="0" applyNumberFormat="1" applyFill="1" applyBorder="1" applyAlignment="1">
      <alignment horizontal="center" vertical="center"/>
    </xf>
    <xf numFmtId="3" fontId="0" fillId="17" borderId="18" xfId="0" applyNumberFormat="1" applyFill="1" applyBorder="1" applyAlignment="1">
      <alignment horizontal="center" vertical="center"/>
    </xf>
    <xf numFmtId="3" fontId="0" fillId="17" borderId="15" xfId="0" applyNumberFormat="1" applyFill="1" applyBorder="1" applyAlignment="1">
      <alignment horizontal="center" vertical="center"/>
    </xf>
    <xf numFmtId="3" fontId="1" fillId="17" borderId="1" xfId="1" applyNumberForma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3" fontId="1" fillId="7" borderId="1" xfId="1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3" fontId="0" fillId="9" borderId="5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0" xfId="0" applyNumberFormat="1" applyFill="1"/>
    <xf numFmtId="0" fontId="0" fillId="17" borderId="0" xfId="0" applyFill="1"/>
    <xf numFmtId="3" fontId="0" fillId="7" borderId="5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" fontId="0" fillId="17" borderId="0" xfId="0" applyNumberFormat="1" applyFill="1" applyAlignment="1">
      <alignment horizontal="center" vertical="center"/>
    </xf>
    <xf numFmtId="0" fontId="0" fillId="3" borderId="0" xfId="0" applyFill="1"/>
    <xf numFmtId="0" fontId="7" fillId="7" borderId="0" xfId="0" applyFont="1" applyFill="1"/>
    <xf numFmtId="0" fontId="2" fillId="4" borderId="1" xfId="0" applyFont="1" applyFill="1" applyBorder="1" applyAlignment="1">
      <alignment horizontal="center" vertical="center" textRotation="90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3" fontId="0" fillId="7" borderId="14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7" borderId="0" xfId="0" applyFont="1" applyFill="1" applyAlignment="1">
      <alignment horizontal="center" wrapText="1"/>
    </xf>
    <xf numFmtId="0" fontId="0" fillId="0" borderId="22" xfId="0" applyBorder="1" applyAlignment="1">
      <alignment horizontal="center" wrapText="1"/>
    </xf>
  </cellXfs>
  <cellStyles count="2">
    <cellStyle name="Обычный" xfId="0" builtinId="0"/>
    <cellStyle name="Хороший" xfId="1" builtinId="26"/>
  </cellStyles>
  <dxfs count="10">
    <dxf>
      <font>
        <color rgb="FFFF5757"/>
      </font>
    </dxf>
    <dxf>
      <font>
        <color rgb="FF00B050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</dxfs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198783</xdr:colOff>
      <xdr:row>25</xdr:row>
      <xdr:rowOff>74545</xdr:rowOff>
    </xdr:from>
    <xdr:to>
      <xdr:col>20</xdr:col>
      <xdr:colOff>579369</xdr:colOff>
      <xdr:row>27</xdr:row>
      <xdr:rowOff>93595</xdr:rowOff>
    </xdr:to>
    <xdr:sp macro="" textlink="">
      <xdr:nvSpPr>
        <xdr:cNvPr id="2" name="Прямоугольник 1"/>
        <xdr:cNvSpPr/>
      </xdr:nvSpPr>
      <xdr:spPr>
        <a:xfrm>
          <a:off x="8141805" y="4853610"/>
          <a:ext cx="2351847" cy="4000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/>
            <a:t>Очистить</a:t>
          </a:r>
          <a:r>
            <a:rPr lang="ru-RU" sz="1800" baseline="0"/>
            <a:t> данные</a:t>
          </a:r>
          <a:endParaRPr lang="ru-RU" sz="1800"/>
        </a:p>
      </xdr:txBody>
    </xdr:sp>
    <xdr:clientData/>
  </xdr:twoCellAnchor>
  <xdr:twoCellAnchor>
    <xdr:from>
      <xdr:col>17</xdr:col>
      <xdr:colOff>281609</xdr:colOff>
      <xdr:row>28</xdr:row>
      <xdr:rowOff>0</xdr:rowOff>
    </xdr:from>
    <xdr:to>
      <xdr:col>20</xdr:col>
      <xdr:colOff>443120</xdr:colOff>
      <xdr:row>30</xdr:row>
      <xdr:rowOff>28575</xdr:rowOff>
    </xdr:to>
    <xdr:sp macro="" textlink="">
      <xdr:nvSpPr>
        <xdr:cNvPr id="3" name="Скругленный прямоугольник 2"/>
        <xdr:cNvSpPr/>
      </xdr:nvSpPr>
      <xdr:spPr>
        <a:xfrm>
          <a:off x="8224631" y="5350565"/>
          <a:ext cx="2132772" cy="4095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0" cap="none" spc="0">
              <a:ln>
                <a:noFill/>
              </a:ln>
              <a:solidFill>
                <a:schemeClr val="bg1"/>
              </a:solidFill>
              <a:effectLst/>
            </a:rPr>
            <a:t>Записать</a:t>
          </a:r>
          <a:r>
            <a:rPr lang="ru-RU" sz="1800" b="0" cap="none" spc="0" baseline="0">
              <a:ln>
                <a:noFill/>
              </a:ln>
              <a:solidFill>
                <a:schemeClr val="bg1"/>
              </a:solidFill>
              <a:effectLst/>
            </a:rPr>
            <a:t> в отчет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19050</xdr:rowOff>
    </xdr:from>
    <xdr:to>
      <xdr:col>3</xdr:col>
      <xdr:colOff>0</xdr:colOff>
      <xdr:row>24</xdr:row>
      <xdr:rowOff>38100</xdr:rowOff>
    </xdr:to>
    <xdr:sp macro="[0]!Лист2.Clearcells" textlink="">
      <xdr:nvSpPr>
        <xdr:cNvPr id="2" name="Прямоугольник 1"/>
        <xdr:cNvSpPr/>
      </xdr:nvSpPr>
      <xdr:spPr>
        <a:xfrm>
          <a:off x="219075" y="4429125"/>
          <a:ext cx="2219325" cy="4000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/>
            <a:t>Очистить</a:t>
          </a:r>
          <a:r>
            <a:rPr lang="ru-RU" sz="1800" baseline="0"/>
            <a:t> данные</a:t>
          </a:r>
          <a:endParaRPr lang="ru-RU" sz="1800"/>
        </a:p>
      </xdr:txBody>
    </xdr:sp>
    <xdr:clientData/>
  </xdr:twoCellAnchor>
  <xdr:twoCellAnchor>
    <xdr:from>
      <xdr:col>1</xdr:col>
      <xdr:colOff>161925</xdr:colOff>
      <xdr:row>19</xdr:row>
      <xdr:rowOff>47625</xdr:rowOff>
    </xdr:from>
    <xdr:to>
      <xdr:col>2</xdr:col>
      <xdr:colOff>666750</xdr:colOff>
      <xdr:row>21</xdr:row>
      <xdr:rowOff>76200</xdr:rowOff>
    </xdr:to>
    <xdr:sp macro="" textlink="">
      <xdr:nvSpPr>
        <xdr:cNvPr id="3" name="Скругленный прямоугольник 2"/>
        <xdr:cNvSpPr/>
      </xdr:nvSpPr>
      <xdr:spPr>
        <a:xfrm>
          <a:off x="361950" y="3886200"/>
          <a:ext cx="2000250" cy="4095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0" cap="none" spc="0">
              <a:ln>
                <a:noFill/>
              </a:ln>
              <a:solidFill>
                <a:schemeClr val="bg1"/>
              </a:solidFill>
              <a:effectLst/>
            </a:rPr>
            <a:t>Записать</a:t>
          </a:r>
          <a:r>
            <a:rPr lang="ru-RU" sz="1800" b="0" cap="none" spc="0" baseline="0">
              <a:ln>
                <a:noFill/>
              </a:ln>
              <a:solidFill>
                <a:schemeClr val="bg1"/>
              </a:solidFill>
              <a:effectLst/>
            </a:rPr>
            <a:t> в отчет</a:t>
          </a:r>
          <a:endParaRPr lang="ru-RU" sz="1800" b="0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34"/>
  <sheetViews>
    <sheetView tabSelected="1" zoomScale="115" zoomScaleNormal="115" workbookViewId="0">
      <selection activeCell="D29" sqref="D29"/>
    </sheetView>
  </sheetViews>
  <sheetFormatPr defaultRowHeight="15" x14ac:dyDescent="0.25"/>
  <cols>
    <col min="1" max="1" width="3.7109375" bestFit="1" customWidth="1"/>
    <col min="2" max="2" width="25.140625" bestFit="1" customWidth="1"/>
    <col min="3" max="3" width="6.140625" bestFit="1" customWidth="1"/>
    <col min="4" max="4" width="12.85546875" bestFit="1" customWidth="1"/>
    <col min="5" max="5" width="12" customWidth="1"/>
    <col min="6" max="6" width="12.140625" hidden="1" customWidth="1"/>
    <col min="7" max="7" width="14" hidden="1" customWidth="1"/>
    <col min="8" max="8" width="6.85546875" hidden="1" customWidth="1"/>
    <col min="9" max="9" width="12.140625" bestFit="1" customWidth="1"/>
    <col min="10" max="10" width="14" hidden="1" customWidth="1"/>
    <col min="11" max="11" width="7.28515625" bestFit="1" customWidth="1"/>
    <col min="12" max="13" width="9.140625" hidden="1" customWidth="1"/>
    <col min="16" max="16" width="12.140625" bestFit="1" customWidth="1"/>
    <col min="18" max="18" width="10.85546875" bestFit="1" customWidth="1"/>
    <col min="19" max="19" width="11.140625" bestFit="1" customWidth="1"/>
    <col min="23" max="23" width="12.42578125" customWidth="1"/>
  </cols>
  <sheetData>
    <row r="1" spans="1:23" x14ac:dyDescent="0.25">
      <c r="B1" s="6"/>
      <c r="C1" s="6"/>
      <c r="D1" s="7" t="s">
        <v>126</v>
      </c>
      <c r="E1" s="7"/>
      <c r="F1" s="113" t="s">
        <v>125</v>
      </c>
      <c r="G1" s="113"/>
      <c r="H1" s="113"/>
      <c r="I1" s="113"/>
      <c r="J1" s="113"/>
      <c r="K1" s="113"/>
      <c r="L1" s="113"/>
      <c r="M1" s="113"/>
      <c r="N1" s="107" t="s">
        <v>55</v>
      </c>
      <c r="O1" s="108"/>
      <c r="P1" s="109"/>
    </row>
    <row r="2" spans="1:23" x14ac:dyDescent="0.25">
      <c r="B2" s="8"/>
      <c r="C2" s="9" t="s">
        <v>0</v>
      </c>
      <c r="D2" s="10"/>
      <c r="E2" s="12" t="s">
        <v>3</v>
      </c>
      <c r="F2" s="11" t="s">
        <v>239</v>
      </c>
      <c r="G2" s="11" t="s">
        <v>240</v>
      </c>
      <c r="H2" s="12" t="s">
        <v>3</v>
      </c>
      <c r="I2" s="11" t="s">
        <v>242</v>
      </c>
      <c r="J2" s="11" t="s">
        <v>241</v>
      </c>
      <c r="K2" s="12" t="s">
        <v>3</v>
      </c>
      <c r="L2" s="13" t="s">
        <v>237</v>
      </c>
      <c r="M2" s="13" t="s">
        <v>238</v>
      </c>
      <c r="N2" s="14"/>
      <c r="O2" s="14"/>
      <c r="P2" s="14"/>
      <c r="R2" s="30" t="s">
        <v>15</v>
      </c>
      <c r="S2" s="97">
        <f ca="1">TODAY()-1</f>
        <v>43302</v>
      </c>
    </row>
    <row r="3" spans="1:23" x14ac:dyDescent="0.25">
      <c r="B3" s="3" t="s">
        <v>75</v>
      </c>
      <c r="C3" s="4" t="s">
        <v>1</v>
      </c>
      <c r="D3" s="5">
        <f>D4-D6+((D6-D8)*0.1)+D8</f>
        <v>99955</v>
      </c>
      <c r="E3" s="5"/>
      <c r="F3" s="5">
        <f>F4+F8-F6+F6*0.1</f>
        <v>910</v>
      </c>
      <c r="G3" s="5">
        <f>F4+G8-G6+G6*0.1</f>
        <v>550</v>
      </c>
      <c r="H3" s="5"/>
      <c r="I3" s="5">
        <f>I4-I6+((I6-I8)*0.1)+I8</f>
        <v>838</v>
      </c>
      <c r="J3" s="5">
        <f>K4</f>
        <v>820</v>
      </c>
      <c r="L3" s="5">
        <f>H3</f>
        <v>0</v>
      </c>
      <c r="M3" s="5">
        <f>K4</f>
        <v>820</v>
      </c>
      <c r="N3" s="105">
        <f>(N4-P6)+P6*0.1</f>
        <v>19190</v>
      </c>
      <c r="O3" s="106"/>
      <c r="P3" s="5"/>
      <c r="Q3" s="29"/>
    </row>
    <row r="4" spans="1:23" x14ac:dyDescent="0.25">
      <c r="B4" s="3" t="s">
        <v>76</v>
      </c>
      <c r="C4" s="36" t="s">
        <v>1</v>
      </c>
      <c r="D4" s="35">
        <v>100000</v>
      </c>
      <c r="E4" s="35">
        <f>D4-D6+D8</f>
        <v>99950</v>
      </c>
      <c r="F4" s="111">
        <v>1000</v>
      </c>
      <c r="G4" s="112"/>
      <c r="H4" s="35">
        <f>F4-H6</f>
        <v>400</v>
      </c>
      <c r="I4" s="35">
        <v>1000</v>
      </c>
      <c r="J4" s="35">
        <f t="shared" ref="J4" si="0">(J3+J8-J6)+J6*0.1</f>
        <v>806.5</v>
      </c>
      <c r="K4" s="35">
        <f>I4-I6+I8</f>
        <v>820</v>
      </c>
      <c r="L4" s="35"/>
      <c r="M4" s="35"/>
      <c r="N4" s="111">
        <v>20000</v>
      </c>
      <c r="O4" s="112"/>
      <c r="P4" s="35">
        <f>N4-N6-O6</f>
        <v>19100</v>
      </c>
    </row>
    <row r="5" spans="1:23" x14ac:dyDescent="0.25">
      <c r="B5" s="3" t="s">
        <v>77</v>
      </c>
      <c r="C5" s="4" t="s">
        <v>2</v>
      </c>
      <c r="D5" s="34">
        <v>10000</v>
      </c>
      <c r="E5" s="34"/>
      <c r="F5" s="31">
        <v>35000</v>
      </c>
      <c r="G5" s="31">
        <v>15000</v>
      </c>
      <c r="H5" s="31"/>
      <c r="I5" s="34">
        <v>20000</v>
      </c>
      <c r="J5" s="31">
        <v>50000</v>
      </c>
      <c r="K5" s="31"/>
      <c r="L5" s="31">
        <v>20</v>
      </c>
      <c r="M5" s="31">
        <v>10</v>
      </c>
      <c r="N5" s="34">
        <v>30000</v>
      </c>
      <c r="O5" s="34">
        <v>40000</v>
      </c>
      <c r="P5" s="5"/>
    </row>
    <row r="6" spans="1:23" x14ac:dyDescent="0.25">
      <c r="B6" s="3" t="s">
        <v>78</v>
      </c>
      <c r="C6" s="4" t="s">
        <v>1</v>
      </c>
      <c r="D6" s="89">
        <v>50</v>
      </c>
      <c r="E6" s="89"/>
      <c r="F6" s="89">
        <v>100</v>
      </c>
      <c r="G6" s="89">
        <v>500</v>
      </c>
      <c r="H6" s="89">
        <f>G6+F6</f>
        <v>600</v>
      </c>
      <c r="I6" s="89">
        <v>200</v>
      </c>
      <c r="J6" s="89">
        <v>15</v>
      </c>
      <c r="K6" s="89"/>
      <c r="L6" s="89">
        <v>15</v>
      </c>
      <c r="M6" s="89">
        <v>20</v>
      </c>
      <c r="N6" s="89">
        <v>500</v>
      </c>
      <c r="O6" s="89">
        <v>400</v>
      </c>
      <c r="P6" s="91">
        <f>O6+N6</f>
        <v>900</v>
      </c>
      <c r="Q6" s="29"/>
    </row>
    <row r="7" spans="1:23" x14ac:dyDescent="0.25">
      <c r="B7" s="3" t="s">
        <v>79</v>
      </c>
      <c r="C7" s="4" t="s">
        <v>2</v>
      </c>
      <c r="D7" s="34">
        <f>D5+D6</f>
        <v>10050</v>
      </c>
      <c r="E7" s="34"/>
      <c r="F7" s="31">
        <f>F5+F6</f>
        <v>35100</v>
      </c>
      <c r="G7" s="31">
        <f>G5+G6</f>
        <v>15500</v>
      </c>
      <c r="H7" s="31"/>
      <c r="I7" s="34">
        <f>I5+I6</f>
        <v>20200</v>
      </c>
      <c r="J7" s="31">
        <f>J5+J6</f>
        <v>50015</v>
      </c>
      <c r="K7" s="31"/>
      <c r="L7" s="31">
        <f>L5+L6</f>
        <v>35</v>
      </c>
      <c r="M7" s="31">
        <f>M5+M6</f>
        <v>30</v>
      </c>
      <c r="N7" s="34">
        <f>N5+N6</f>
        <v>30500</v>
      </c>
      <c r="O7" s="34">
        <f>O5+O6</f>
        <v>40400</v>
      </c>
      <c r="P7" s="31"/>
    </row>
    <row r="8" spans="1:23" x14ac:dyDescent="0.25">
      <c r="B8" s="3" t="s">
        <v>80</v>
      </c>
      <c r="C8" s="4" t="s">
        <v>1</v>
      </c>
      <c r="D8" s="85"/>
      <c r="E8" s="85"/>
      <c r="F8" s="85"/>
      <c r="G8" s="85"/>
      <c r="H8" s="85"/>
      <c r="I8" s="85">
        <v>20</v>
      </c>
      <c r="J8" s="85"/>
      <c r="K8" s="85"/>
      <c r="L8" s="85"/>
      <c r="M8" s="85"/>
      <c r="N8" s="85"/>
      <c r="O8" s="85"/>
      <c r="P8" s="5"/>
    </row>
    <row r="9" spans="1:23" ht="15" customHeight="1" x14ac:dyDescent="0.25">
      <c r="B9" s="3" t="s">
        <v>81</v>
      </c>
      <c r="C9" s="3"/>
      <c r="D9" s="5">
        <v>1</v>
      </c>
      <c r="E9" s="5"/>
      <c r="F9" s="5"/>
      <c r="G9" s="5"/>
      <c r="H9" s="5"/>
      <c r="I9" s="5">
        <v>1</v>
      </c>
      <c r="J9" s="5"/>
      <c r="K9" s="5"/>
      <c r="L9" s="5"/>
      <c r="M9" s="5"/>
      <c r="N9" s="35">
        <v>1</v>
      </c>
      <c r="O9" s="35">
        <v>1</v>
      </c>
      <c r="P9" s="37">
        <v>1</v>
      </c>
      <c r="R9" s="102" t="s">
        <v>244</v>
      </c>
      <c r="S9" s="110" t="s">
        <v>245</v>
      </c>
      <c r="T9" s="110"/>
      <c r="U9" s="110"/>
      <c r="V9" s="110"/>
      <c r="W9" s="110"/>
    </row>
    <row r="10" spans="1:23" x14ac:dyDescent="0.25"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S10" s="110"/>
      <c r="T10" s="110"/>
      <c r="U10" s="110"/>
      <c r="V10" s="110"/>
      <c r="W10" s="110"/>
    </row>
    <row r="11" spans="1:23" x14ac:dyDescent="0.25"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S11" s="110"/>
      <c r="T11" s="110"/>
      <c r="U11" s="110"/>
      <c r="V11" s="110"/>
      <c r="W11" s="110"/>
    </row>
    <row r="12" spans="1:23" ht="15.75" thickBot="1" x14ac:dyDescent="0.3">
      <c r="B12" s="1"/>
      <c r="C12" s="1"/>
      <c r="D12" s="10" t="s">
        <v>16</v>
      </c>
      <c r="E12" s="27"/>
      <c r="F12" s="51"/>
      <c r="G12" s="51"/>
      <c r="H12" s="51"/>
      <c r="I12" s="11" t="s">
        <v>16</v>
      </c>
      <c r="J12" s="2"/>
      <c r="K12" s="2"/>
      <c r="L12" s="2"/>
      <c r="M12" s="2"/>
      <c r="N12" s="114" t="s">
        <v>16</v>
      </c>
      <c r="O12" s="115"/>
      <c r="P12" s="2"/>
      <c r="S12" s="110"/>
      <c r="T12" s="110"/>
      <c r="U12" s="110"/>
      <c r="V12" s="110"/>
      <c r="W12" s="110"/>
    </row>
    <row r="13" spans="1:23" x14ac:dyDescent="0.25">
      <c r="B13" s="57" t="s">
        <v>10</v>
      </c>
      <c r="C13" s="52"/>
      <c r="D13" s="85"/>
      <c r="E13" s="53"/>
      <c r="F13" s="53"/>
      <c r="G13" s="53"/>
      <c r="H13" s="53"/>
      <c r="I13" s="85"/>
      <c r="J13" s="54"/>
      <c r="K13" s="53"/>
      <c r="L13" s="53"/>
      <c r="M13" s="55"/>
      <c r="N13" s="56" t="s">
        <v>59</v>
      </c>
      <c r="O13" s="56" t="s">
        <v>60</v>
      </c>
      <c r="P13" s="88"/>
      <c r="S13" s="110"/>
      <c r="T13" s="110"/>
      <c r="U13" s="110"/>
      <c r="V13" s="110"/>
      <c r="W13" s="110"/>
    </row>
    <row r="14" spans="1:23" x14ac:dyDescent="0.25">
      <c r="A14" s="104"/>
      <c r="B14" s="38" t="s">
        <v>53</v>
      </c>
      <c r="C14" s="39" t="s">
        <v>1</v>
      </c>
      <c r="D14" s="85"/>
      <c r="E14" s="40"/>
      <c r="F14" s="40"/>
      <c r="G14" s="40"/>
      <c r="H14" s="40"/>
      <c r="I14" s="85"/>
      <c r="J14" s="41"/>
      <c r="K14" s="40"/>
      <c r="L14" s="40"/>
      <c r="M14" s="42"/>
      <c r="N14" s="48">
        <f>ROUND(I14*4000/O9,0)</f>
        <v>0</v>
      </c>
      <c r="O14" s="86"/>
      <c r="P14" s="88"/>
      <c r="S14" s="110"/>
      <c r="T14" s="110"/>
      <c r="U14" s="110"/>
      <c r="V14" s="110"/>
      <c r="W14" s="110"/>
    </row>
    <row r="15" spans="1:23" x14ac:dyDescent="0.25">
      <c r="A15" s="104"/>
      <c r="B15" s="38" t="s">
        <v>54</v>
      </c>
      <c r="C15" s="39" t="s">
        <v>1</v>
      </c>
      <c r="D15" s="85"/>
      <c r="E15" s="40"/>
      <c r="F15" s="40"/>
      <c r="G15" s="40"/>
      <c r="H15" s="40"/>
      <c r="I15" s="85"/>
      <c r="J15" s="41"/>
      <c r="K15" s="40"/>
      <c r="L15" s="40"/>
      <c r="M15" s="42"/>
      <c r="N15" s="48">
        <f>I15*2</f>
        <v>0</v>
      </c>
      <c r="O15" s="86"/>
      <c r="P15" s="88"/>
      <c r="S15" s="110"/>
      <c r="T15" s="110"/>
      <c r="U15" s="110"/>
      <c r="V15" s="110"/>
      <c r="W15" s="110"/>
    </row>
    <row r="16" spans="1:23" x14ac:dyDescent="0.25">
      <c r="A16" s="104"/>
      <c r="B16" s="38" t="s">
        <v>55</v>
      </c>
      <c r="C16" s="39" t="s">
        <v>1</v>
      </c>
      <c r="D16" s="85"/>
      <c r="E16" s="40"/>
      <c r="F16" s="40"/>
      <c r="G16" s="40"/>
      <c r="H16" s="40"/>
      <c r="I16" s="85"/>
      <c r="J16" s="41"/>
      <c r="K16" s="40"/>
      <c r="L16" s="40"/>
      <c r="M16" s="42"/>
      <c r="N16" s="48"/>
      <c r="O16" s="86"/>
      <c r="P16" s="88"/>
      <c r="S16" s="110"/>
      <c r="T16" s="110"/>
      <c r="U16" s="110"/>
      <c r="V16" s="110"/>
      <c r="W16" s="110"/>
    </row>
    <row r="17" spans="1:23" x14ac:dyDescent="0.25">
      <c r="A17" s="104"/>
      <c r="B17" s="38" t="s">
        <v>56</v>
      </c>
      <c r="C17" s="39" t="s">
        <v>1</v>
      </c>
      <c r="D17" s="85"/>
      <c r="E17" s="40"/>
      <c r="F17" s="40"/>
      <c r="G17" s="40"/>
      <c r="H17" s="40"/>
      <c r="I17" s="85"/>
      <c r="J17" s="41"/>
      <c r="K17" s="40"/>
      <c r="L17" s="40"/>
      <c r="M17" s="42"/>
      <c r="N17" s="48"/>
      <c r="O17" s="86"/>
      <c r="P17" s="88"/>
      <c r="S17" s="110"/>
      <c r="T17" s="110"/>
      <c r="U17" s="110"/>
      <c r="V17" s="110"/>
      <c r="W17" s="110"/>
    </row>
    <row r="18" spans="1:23" x14ac:dyDescent="0.25">
      <c r="A18" s="104"/>
      <c r="B18" s="38" t="s">
        <v>57</v>
      </c>
      <c r="C18" s="39" t="s">
        <v>1</v>
      </c>
      <c r="D18" s="85"/>
      <c r="E18" s="40"/>
      <c r="F18" s="40"/>
      <c r="G18" s="40"/>
      <c r="H18" s="40"/>
      <c r="I18" s="85"/>
      <c r="J18" s="41"/>
      <c r="K18" s="40"/>
      <c r="L18" s="40"/>
      <c r="M18" s="42"/>
      <c r="N18" s="48"/>
      <c r="O18" s="86"/>
      <c r="P18" s="88"/>
    </row>
    <row r="19" spans="1:23" x14ac:dyDescent="0.25">
      <c r="A19" s="104"/>
      <c r="B19" s="38" t="s">
        <v>58</v>
      </c>
      <c r="C19" s="39" t="s">
        <v>1</v>
      </c>
      <c r="D19" s="85"/>
      <c r="E19" s="40"/>
      <c r="F19" s="40"/>
      <c r="G19" s="40"/>
      <c r="H19" s="40"/>
      <c r="I19" s="85"/>
      <c r="J19" s="41"/>
      <c r="K19" s="40"/>
      <c r="L19" s="40"/>
      <c r="M19" s="42"/>
      <c r="N19" s="48"/>
      <c r="O19" s="86"/>
      <c r="P19" s="88"/>
    </row>
    <row r="20" spans="1:23" x14ac:dyDescent="0.25">
      <c r="A20" s="104"/>
      <c r="B20" s="38"/>
      <c r="C20" s="39" t="s">
        <v>1</v>
      </c>
      <c r="D20" s="85"/>
      <c r="E20" s="40"/>
      <c r="F20" s="40"/>
      <c r="G20" s="40"/>
      <c r="H20" s="40"/>
      <c r="I20" s="85"/>
      <c r="J20" s="41"/>
      <c r="K20" s="40"/>
      <c r="L20" s="40"/>
      <c r="M20" s="42"/>
      <c r="N20" s="48"/>
      <c r="O20" s="86"/>
      <c r="P20" s="88"/>
    </row>
    <row r="21" spans="1:23" x14ac:dyDescent="0.25">
      <c r="A21" s="104"/>
      <c r="B21" s="38"/>
      <c r="C21" s="39" t="s">
        <v>1</v>
      </c>
      <c r="D21" s="85"/>
      <c r="E21" s="40"/>
      <c r="F21" s="40"/>
      <c r="G21" s="40"/>
      <c r="H21" s="40"/>
      <c r="I21" s="85"/>
      <c r="J21" s="41"/>
      <c r="K21" s="40"/>
      <c r="L21" s="40"/>
      <c r="M21" s="42"/>
      <c r="N21" s="48"/>
      <c r="O21" s="86"/>
      <c r="P21" s="88"/>
    </row>
    <row r="22" spans="1:23" x14ac:dyDescent="0.25">
      <c r="A22" s="104"/>
      <c r="B22" s="43"/>
      <c r="C22" s="44" t="s">
        <v>17</v>
      </c>
      <c r="D22" s="85"/>
      <c r="E22" s="45"/>
      <c r="F22" s="45"/>
      <c r="G22" s="45"/>
      <c r="H22" s="45"/>
      <c r="I22" s="85"/>
      <c r="J22" s="46"/>
      <c r="K22" s="45"/>
      <c r="L22" s="45"/>
      <c r="M22" s="47"/>
      <c r="N22" s="49"/>
      <c r="O22" s="86"/>
      <c r="P22" s="88"/>
    </row>
    <row r="23" spans="1:23" ht="15.75" thickBot="1" x14ac:dyDescent="0.3">
      <c r="A23" s="104"/>
      <c r="B23" s="43" t="s">
        <v>18</v>
      </c>
      <c r="C23" s="44" t="s">
        <v>17</v>
      </c>
      <c r="D23" s="85"/>
      <c r="E23" s="45"/>
      <c r="F23" s="45"/>
      <c r="G23" s="45"/>
      <c r="H23" s="45"/>
      <c r="I23" s="85"/>
      <c r="J23" s="46"/>
      <c r="K23" s="45"/>
      <c r="L23" s="45"/>
      <c r="M23" s="47"/>
      <c r="N23" s="50"/>
      <c r="O23" s="87"/>
      <c r="P23" s="88"/>
    </row>
    <row r="24" spans="1:23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3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3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3" x14ac:dyDescent="0.25">
      <c r="B27" s="16" t="s">
        <v>52</v>
      </c>
      <c r="C27" s="61"/>
      <c r="D27" s="59" t="s">
        <v>129</v>
      </c>
      <c r="E27" s="100" t="s">
        <v>236</v>
      </c>
      <c r="F27" s="2"/>
      <c r="G27" s="2"/>
      <c r="H27" s="2"/>
      <c r="K27" s="98" t="s">
        <v>243</v>
      </c>
      <c r="L27" s="101"/>
      <c r="M27" s="101"/>
      <c r="N27" s="101"/>
      <c r="O27" s="101"/>
      <c r="P27" s="98"/>
      <c r="Q27" s="98"/>
    </row>
    <row r="28" spans="1:23" x14ac:dyDescent="0.25">
      <c r="B28" s="16" t="s">
        <v>50</v>
      </c>
      <c r="C28" s="61"/>
      <c r="D28" s="59" t="s">
        <v>130</v>
      </c>
      <c r="E28" s="100" t="s">
        <v>236</v>
      </c>
      <c r="F28" s="2"/>
      <c r="G28" s="2"/>
      <c r="H28" s="2"/>
      <c r="K28" s="2"/>
      <c r="L28" s="2"/>
      <c r="M28" s="2"/>
      <c r="N28" s="2"/>
      <c r="O28" s="2"/>
      <c r="P28" s="2"/>
    </row>
    <row r="29" spans="1:23" x14ac:dyDescent="0.25">
      <c r="B29" s="16" t="s">
        <v>51</v>
      </c>
      <c r="C29" s="61"/>
      <c r="D29" s="59" t="s">
        <v>131</v>
      </c>
      <c r="E29" s="100" t="s">
        <v>236</v>
      </c>
      <c r="F29" s="2"/>
      <c r="G29" s="2"/>
      <c r="H29" s="2"/>
      <c r="K29" s="2"/>
      <c r="L29" s="2"/>
      <c r="M29" s="2"/>
      <c r="N29" s="2"/>
      <c r="O29" s="2"/>
      <c r="P29" s="2"/>
    </row>
    <row r="30" spans="1:23" x14ac:dyDescent="0.25">
      <c r="B30" s="58" t="s">
        <v>70</v>
      </c>
      <c r="C30" s="62"/>
      <c r="D30" s="60" t="s">
        <v>127</v>
      </c>
      <c r="E30" s="100" t="s">
        <v>236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3" x14ac:dyDescent="0.25">
      <c r="B31" s="58" t="s">
        <v>71</v>
      </c>
      <c r="C31" s="62"/>
      <c r="D31" s="60" t="s">
        <v>128</v>
      </c>
      <c r="E31" s="100" t="s">
        <v>236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3" x14ac:dyDescent="0.25">
      <c r="B32" s="6" t="s">
        <v>72</v>
      </c>
      <c r="C32" s="33"/>
      <c r="D32" s="63" t="e">
        <f>D27+D28-D30</f>
        <v>#VALUE!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6" t="s">
        <v>73</v>
      </c>
      <c r="C33" s="33"/>
      <c r="D33" s="63" t="e">
        <f>D29-D31</f>
        <v>#VALUE!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s="6" t="s">
        <v>74</v>
      </c>
      <c r="C34" s="33"/>
      <c r="D34" s="19" t="e">
        <f>ROUND(D33+D32,-3)</f>
        <v>#VALUE!</v>
      </c>
    </row>
  </sheetData>
  <mergeCells count="8">
    <mergeCell ref="A14:A23"/>
    <mergeCell ref="N3:O3"/>
    <mergeCell ref="N1:P1"/>
    <mergeCell ref="S9:W17"/>
    <mergeCell ref="F4:G4"/>
    <mergeCell ref="N4:O4"/>
    <mergeCell ref="F1:M1"/>
    <mergeCell ref="N12:O12"/>
  </mergeCells>
  <conditionalFormatting sqref="D32:D33">
    <cfRule type="expression" dxfId="9" priority="3">
      <formula>$C$16&lt;0</formula>
    </cfRule>
    <cfRule type="expression" dxfId="8" priority="4">
      <formula>$C$16&gt;0</formula>
    </cfRule>
  </conditionalFormatting>
  <conditionalFormatting sqref="D34">
    <cfRule type="expression" dxfId="7" priority="1">
      <formula>$C$16&lt;0</formula>
    </cfRule>
    <cfRule type="expression" dxfId="6" priority="2">
      <formula>$C$16&gt;0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30"/>
  <sheetViews>
    <sheetView workbookViewId="0">
      <selection activeCell="I19" sqref="I19"/>
    </sheetView>
  </sheetViews>
  <sheetFormatPr defaultRowHeight="15" x14ac:dyDescent="0.25"/>
  <cols>
    <col min="1" max="1" width="3" style="15" bestFit="1" customWidth="1"/>
    <col min="2" max="2" width="22.42578125" customWidth="1"/>
    <col min="3" max="3" width="11.140625" style="15" customWidth="1"/>
    <col min="4" max="4" width="15.85546875" bestFit="1" customWidth="1"/>
    <col min="5" max="5" width="3" bestFit="1" customWidth="1"/>
    <col min="6" max="6" width="19.85546875" bestFit="1" customWidth="1"/>
    <col min="7" max="7" width="9.140625" style="15"/>
    <col min="8" max="8" width="24.85546875" customWidth="1"/>
    <col min="9" max="9" width="16.7109375" customWidth="1"/>
    <col min="10" max="10" width="14.7109375" style="15" customWidth="1"/>
    <col min="13" max="13" width="21" bestFit="1" customWidth="1"/>
    <col min="14" max="14" width="11.7109375" customWidth="1"/>
  </cols>
  <sheetData>
    <row r="1" spans="1:14" x14ac:dyDescent="0.25">
      <c r="B1" s="30" t="s">
        <v>15</v>
      </c>
      <c r="C1" s="97">
        <f ca="1">TODAY()-1</f>
        <v>43302</v>
      </c>
    </row>
    <row r="3" spans="1:14" ht="32.25" x14ac:dyDescent="0.25">
      <c r="A3" s="24" t="s">
        <v>7</v>
      </c>
      <c r="B3" s="18" t="s">
        <v>5</v>
      </c>
      <c r="C3" s="20" t="s">
        <v>11</v>
      </c>
      <c r="D3" s="15"/>
      <c r="E3" s="18" t="s">
        <v>7</v>
      </c>
      <c r="F3" s="20" t="s">
        <v>6</v>
      </c>
      <c r="G3" s="20" t="s">
        <v>11</v>
      </c>
      <c r="J3" s="20" t="s">
        <v>49</v>
      </c>
    </row>
    <row r="4" spans="1:14" x14ac:dyDescent="0.25">
      <c r="A4" s="8">
        <v>1</v>
      </c>
      <c r="B4" s="25" t="s">
        <v>123</v>
      </c>
      <c r="C4" s="83" t="s">
        <v>85</v>
      </c>
      <c r="E4" s="8">
        <v>1</v>
      </c>
      <c r="F4" s="6" t="s">
        <v>21</v>
      </c>
      <c r="G4" s="83" t="s">
        <v>88</v>
      </c>
      <c r="H4" t="s">
        <v>248</v>
      </c>
      <c r="I4" s="6" t="s">
        <v>61</v>
      </c>
      <c r="J4" s="5"/>
    </row>
    <row r="5" spans="1:14" x14ac:dyDescent="0.25">
      <c r="A5" s="8">
        <v>2</v>
      </c>
      <c r="B5" s="26" t="s">
        <v>124</v>
      </c>
      <c r="C5" s="83" t="s">
        <v>86</v>
      </c>
      <c r="E5" s="8">
        <v>2</v>
      </c>
      <c r="F5" s="6" t="s">
        <v>22</v>
      </c>
      <c r="G5" s="83" t="s">
        <v>89</v>
      </c>
      <c r="H5" t="s">
        <v>248</v>
      </c>
      <c r="I5" s="6" t="s">
        <v>62</v>
      </c>
      <c r="J5" s="5"/>
    </row>
    <row r="6" spans="1:14" x14ac:dyDescent="0.25">
      <c r="A6" s="8"/>
      <c r="B6" s="6" t="s">
        <v>4</v>
      </c>
      <c r="C6" s="8" t="e">
        <f>C5-C4</f>
        <v>#VALUE!</v>
      </c>
      <c r="E6" s="8">
        <v>3</v>
      </c>
      <c r="F6" s="6" t="s">
        <v>23</v>
      </c>
      <c r="G6" s="83" t="s">
        <v>90</v>
      </c>
      <c r="H6" t="s">
        <v>248</v>
      </c>
      <c r="I6" s="6" t="s">
        <v>63</v>
      </c>
      <c r="J6" s="5"/>
    </row>
    <row r="7" spans="1:14" x14ac:dyDescent="0.25">
      <c r="E7" s="8">
        <v>4</v>
      </c>
      <c r="F7" s="6" t="s">
        <v>24</v>
      </c>
      <c r="G7" s="83" t="s">
        <v>91</v>
      </c>
      <c r="H7" t="s">
        <v>248</v>
      </c>
      <c r="I7" s="6" t="s">
        <v>64</v>
      </c>
      <c r="J7" s="5"/>
      <c r="N7" s="21"/>
    </row>
    <row r="8" spans="1:14" x14ac:dyDescent="0.25">
      <c r="E8" s="8">
        <v>5</v>
      </c>
      <c r="F8" s="6" t="s">
        <v>25</v>
      </c>
      <c r="G8" s="83" t="s">
        <v>92</v>
      </c>
      <c r="H8" t="s">
        <v>248</v>
      </c>
      <c r="I8" s="6" t="s">
        <v>65</v>
      </c>
      <c r="J8" s="83" t="s">
        <v>114</v>
      </c>
      <c r="N8" s="21"/>
    </row>
    <row r="9" spans="1:14" x14ac:dyDescent="0.25">
      <c r="E9" s="8">
        <v>6</v>
      </c>
      <c r="F9" s="6" t="s">
        <v>26</v>
      </c>
      <c r="G9" s="83" t="s">
        <v>93</v>
      </c>
      <c r="H9" t="s">
        <v>248</v>
      </c>
      <c r="I9" s="6" t="s">
        <v>66</v>
      </c>
      <c r="J9" s="83" t="s">
        <v>115</v>
      </c>
      <c r="N9" s="15"/>
    </row>
    <row r="10" spans="1:14" x14ac:dyDescent="0.25">
      <c r="C10" s="15" t="s">
        <v>12</v>
      </c>
      <c r="E10" s="8">
        <v>7</v>
      </c>
      <c r="F10" s="6" t="s">
        <v>27</v>
      </c>
      <c r="G10" s="83" t="s">
        <v>94</v>
      </c>
      <c r="H10" t="s">
        <v>248</v>
      </c>
      <c r="I10" s="6" t="s">
        <v>67</v>
      </c>
      <c r="J10" s="83" t="s">
        <v>116</v>
      </c>
    </row>
    <row r="11" spans="1:14" x14ac:dyDescent="0.25">
      <c r="B11" s="116" t="s">
        <v>87</v>
      </c>
      <c r="C11" s="84" t="s">
        <v>120</v>
      </c>
      <c r="E11" s="8">
        <v>8</v>
      </c>
      <c r="F11" s="6" t="s">
        <v>28</v>
      </c>
      <c r="G11" s="83" t="s">
        <v>95</v>
      </c>
      <c r="H11" t="s">
        <v>248</v>
      </c>
      <c r="I11" s="6" t="s">
        <v>68</v>
      </c>
      <c r="J11" s="83" t="s">
        <v>117</v>
      </c>
    </row>
    <row r="12" spans="1:14" x14ac:dyDescent="0.25">
      <c r="B12" s="116"/>
      <c r="C12" s="23" t="e">
        <f>ROUND(C4*C11,0)</f>
        <v>#VALUE!</v>
      </c>
      <c r="E12" s="8">
        <v>9</v>
      </c>
      <c r="F12" s="6" t="s">
        <v>29</v>
      </c>
      <c r="G12" s="83" t="s">
        <v>96</v>
      </c>
      <c r="H12" t="s">
        <v>248</v>
      </c>
      <c r="I12" s="6" t="s">
        <v>69</v>
      </c>
      <c r="J12" s="83" t="s">
        <v>118</v>
      </c>
    </row>
    <row r="13" spans="1:14" x14ac:dyDescent="0.25">
      <c r="E13" s="8">
        <v>10</v>
      </c>
      <c r="F13" s="6" t="s">
        <v>30</v>
      </c>
      <c r="G13" s="83" t="s">
        <v>97</v>
      </c>
      <c r="H13" t="s">
        <v>248</v>
      </c>
      <c r="I13" s="6" t="s">
        <v>10</v>
      </c>
      <c r="J13" s="83" t="s">
        <v>119</v>
      </c>
    </row>
    <row r="14" spans="1:14" x14ac:dyDescent="0.25">
      <c r="B14" s="16" t="s">
        <v>48</v>
      </c>
      <c r="C14" s="17" t="s">
        <v>121</v>
      </c>
      <c r="D14" t="s">
        <v>247</v>
      </c>
      <c r="E14" s="8">
        <v>11</v>
      </c>
      <c r="F14" s="6" t="s">
        <v>31</v>
      </c>
      <c r="G14" s="83" t="s">
        <v>98</v>
      </c>
      <c r="H14" t="s">
        <v>248</v>
      </c>
      <c r="I14" s="7" t="s">
        <v>9</v>
      </c>
      <c r="J14" s="19">
        <f>SUM(J4:J13)</f>
        <v>0</v>
      </c>
    </row>
    <row r="15" spans="1:14" x14ac:dyDescent="0.25">
      <c r="B15" s="58" t="s">
        <v>47</v>
      </c>
      <c r="C15" s="92" t="s">
        <v>122</v>
      </c>
      <c r="D15" t="s">
        <v>247</v>
      </c>
      <c r="E15" s="8">
        <v>12</v>
      </c>
      <c r="F15" s="6" t="s">
        <v>32</v>
      </c>
      <c r="G15" s="83" t="s">
        <v>99</v>
      </c>
      <c r="H15" t="s">
        <v>248</v>
      </c>
    </row>
    <row r="16" spans="1:14" x14ac:dyDescent="0.25">
      <c r="B16" s="7" t="s">
        <v>4</v>
      </c>
      <c r="C16" s="19" t="e">
        <f>C14-C15</f>
        <v>#VALUE!</v>
      </c>
      <c r="E16" s="8">
        <v>13</v>
      </c>
      <c r="F16" s="6" t="s">
        <v>33</v>
      </c>
      <c r="G16" s="83" t="s">
        <v>100</v>
      </c>
      <c r="H16" t="s">
        <v>248</v>
      </c>
    </row>
    <row r="17" spans="5:8" x14ac:dyDescent="0.25">
      <c r="E17" s="8">
        <v>14</v>
      </c>
      <c r="F17" s="6" t="s">
        <v>34</v>
      </c>
      <c r="G17" s="83" t="s">
        <v>101</v>
      </c>
      <c r="H17" t="s">
        <v>248</v>
      </c>
    </row>
    <row r="18" spans="5:8" x14ac:dyDescent="0.25">
      <c r="E18" s="8">
        <v>15</v>
      </c>
      <c r="F18" s="6" t="s">
        <v>35</v>
      </c>
      <c r="G18" s="83" t="s">
        <v>102</v>
      </c>
      <c r="H18" t="s">
        <v>248</v>
      </c>
    </row>
    <row r="19" spans="5:8" x14ac:dyDescent="0.25">
      <c r="E19" s="8">
        <v>16</v>
      </c>
      <c r="F19" s="6" t="s">
        <v>36</v>
      </c>
      <c r="G19" s="83" t="s">
        <v>103</v>
      </c>
      <c r="H19" t="s">
        <v>248</v>
      </c>
    </row>
    <row r="20" spans="5:8" x14ac:dyDescent="0.25">
      <c r="E20" s="8">
        <v>17</v>
      </c>
      <c r="F20" s="6" t="s">
        <v>37</v>
      </c>
      <c r="G20" s="83" t="s">
        <v>104</v>
      </c>
      <c r="H20" t="s">
        <v>248</v>
      </c>
    </row>
    <row r="21" spans="5:8" x14ac:dyDescent="0.25">
      <c r="E21" s="8">
        <v>18</v>
      </c>
      <c r="F21" s="6" t="s">
        <v>38</v>
      </c>
      <c r="G21" s="83" t="s">
        <v>105</v>
      </c>
      <c r="H21" t="s">
        <v>248</v>
      </c>
    </row>
    <row r="22" spans="5:8" x14ac:dyDescent="0.25">
      <c r="E22" s="8">
        <v>19</v>
      </c>
      <c r="F22" s="6" t="s">
        <v>39</v>
      </c>
      <c r="G22" s="83" t="s">
        <v>106</v>
      </c>
      <c r="H22" t="s">
        <v>248</v>
      </c>
    </row>
    <row r="23" spans="5:8" x14ac:dyDescent="0.25">
      <c r="E23" s="8">
        <v>20</v>
      </c>
      <c r="F23" s="6" t="s">
        <v>40</v>
      </c>
      <c r="G23" s="83" t="s">
        <v>107</v>
      </c>
      <c r="H23" t="s">
        <v>248</v>
      </c>
    </row>
    <row r="24" spans="5:8" x14ac:dyDescent="0.25">
      <c r="E24" s="8">
        <v>21</v>
      </c>
      <c r="F24" s="6" t="s">
        <v>41</v>
      </c>
      <c r="G24" s="83" t="s">
        <v>108</v>
      </c>
      <c r="H24" t="s">
        <v>248</v>
      </c>
    </row>
    <row r="25" spans="5:8" x14ac:dyDescent="0.25">
      <c r="E25" s="22">
        <v>22</v>
      </c>
      <c r="F25" s="6" t="s">
        <v>42</v>
      </c>
      <c r="G25" s="83" t="s">
        <v>109</v>
      </c>
      <c r="H25" t="s">
        <v>248</v>
      </c>
    </row>
    <row r="26" spans="5:8" x14ac:dyDescent="0.25">
      <c r="E26" s="22">
        <v>23</v>
      </c>
      <c r="F26" s="6" t="s">
        <v>43</v>
      </c>
      <c r="G26" s="83" t="s">
        <v>110</v>
      </c>
      <c r="H26" t="s">
        <v>248</v>
      </c>
    </row>
    <row r="27" spans="5:8" x14ac:dyDescent="0.25">
      <c r="E27" s="22">
        <v>24</v>
      </c>
      <c r="F27" s="6" t="s">
        <v>44</v>
      </c>
      <c r="G27" s="83" t="s">
        <v>111</v>
      </c>
      <c r="H27" t="s">
        <v>248</v>
      </c>
    </row>
    <row r="28" spans="5:8" x14ac:dyDescent="0.25">
      <c r="E28" s="22">
        <v>25</v>
      </c>
      <c r="F28" s="6" t="s">
        <v>45</v>
      </c>
      <c r="G28" s="83" t="s">
        <v>112</v>
      </c>
      <c r="H28" t="s">
        <v>248</v>
      </c>
    </row>
    <row r="29" spans="5:8" x14ac:dyDescent="0.25">
      <c r="E29" s="22">
        <v>26</v>
      </c>
      <c r="F29" s="6" t="s">
        <v>46</v>
      </c>
      <c r="G29" s="83" t="s">
        <v>113</v>
      </c>
      <c r="H29" t="s">
        <v>248</v>
      </c>
    </row>
    <row r="30" spans="5:8" x14ac:dyDescent="0.25">
      <c r="E30" s="6"/>
      <c r="F30" s="7" t="s">
        <v>8</v>
      </c>
      <c r="G30" s="18">
        <f>SUM(G4:G29)</f>
        <v>0</v>
      </c>
    </row>
  </sheetData>
  <mergeCells count="1">
    <mergeCell ref="B11:B12"/>
  </mergeCells>
  <conditionalFormatting sqref="C6">
    <cfRule type="expression" dxfId="5" priority="3">
      <formula>$C$6&lt;0</formula>
    </cfRule>
    <cfRule type="expression" dxfId="4" priority="4">
      <formula>$C$6&gt;0</formula>
    </cfRule>
  </conditionalFormatting>
  <conditionalFormatting sqref="C16">
    <cfRule type="expression" dxfId="3" priority="1">
      <formula>$C$16&lt;0</formula>
    </cfRule>
    <cfRule type="expression" dxfId="2" priority="2">
      <formula>$C$16&gt;0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Z41"/>
  <sheetViews>
    <sheetView zoomScaleNormal="100" workbookViewId="0">
      <selection activeCell="H37" sqref="H37"/>
    </sheetView>
  </sheetViews>
  <sheetFormatPr defaultRowHeight="15" x14ac:dyDescent="0.25"/>
  <cols>
    <col min="2" max="2" width="11.140625" style="15" bestFit="1" customWidth="1"/>
    <col min="3" max="9" width="12.7109375" style="15" customWidth="1"/>
    <col min="10" max="10" width="8.42578125" style="15" bestFit="1" customWidth="1"/>
    <col min="11" max="13" width="12.7109375" style="15" customWidth="1"/>
    <col min="15" max="15" width="9.5703125" bestFit="1" customWidth="1"/>
    <col min="16" max="16" width="10.140625" bestFit="1" customWidth="1"/>
    <col min="17" max="17" width="11.5703125" customWidth="1"/>
    <col min="19" max="20" width="9.140625" style="15"/>
    <col min="22" max="22" width="9.85546875" bestFit="1" customWidth="1"/>
  </cols>
  <sheetData>
    <row r="1" spans="2:26" ht="15.75" thickBot="1" x14ac:dyDescent="0.3"/>
    <row r="2" spans="2:26" ht="40.5" customHeight="1" thickBot="1" x14ac:dyDescent="0.3">
      <c r="B2" s="68" t="s">
        <v>13</v>
      </c>
      <c r="C2" s="69" t="s">
        <v>165</v>
      </c>
      <c r="D2" s="69" t="s">
        <v>166</v>
      </c>
      <c r="E2" s="69" t="s">
        <v>167</v>
      </c>
      <c r="F2" s="69" t="s">
        <v>168</v>
      </c>
      <c r="G2" s="69"/>
      <c r="H2" s="72" t="s">
        <v>169</v>
      </c>
      <c r="I2" s="72" t="s">
        <v>58</v>
      </c>
      <c r="J2" s="72"/>
      <c r="K2" s="64" t="s">
        <v>170</v>
      </c>
      <c r="L2" s="64" t="s">
        <v>171</v>
      </c>
      <c r="M2" s="73"/>
      <c r="N2" s="15"/>
      <c r="O2" s="15"/>
      <c r="P2" s="28" t="s">
        <v>13</v>
      </c>
      <c r="Q2" s="28" t="s">
        <v>82</v>
      </c>
      <c r="R2" s="28" t="s">
        <v>59</v>
      </c>
      <c r="S2" s="28" t="s">
        <v>82</v>
      </c>
      <c r="T2" s="28" t="s">
        <v>59</v>
      </c>
      <c r="U2" s="15"/>
      <c r="V2" s="78"/>
      <c r="W2" s="15"/>
      <c r="X2" s="15"/>
      <c r="Y2" s="15"/>
      <c r="Z2" s="15"/>
    </row>
    <row r="3" spans="2:26" x14ac:dyDescent="0.25">
      <c r="B3" s="94">
        <v>43282</v>
      </c>
      <c r="C3" s="93" t="s">
        <v>132</v>
      </c>
      <c r="D3" s="93" t="s">
        <v>131</v>
      </c>
      <c r="E3" s="99" t="s">
        <v>172</v>
      </c>
      <c r="F3" s="99" t="s">
        <v>235</v>
      </c>
      <c r="G3" s="70" t="e">
        <f t="shared" ref="G3:G33" si="0">(C3-E3)+(D3-F3)</f>
        <v>#VALUE!</v>
      </c>
      <c r="H3" s="93" t="s">
        <v>85</v>
      </c>
      <c r="I3" s="93" t="s">
        <v>86</v>
      </c>
      <c r="J3" s="65" t="e">
        <f t="shared" ref="J3:J33" si="1">I3-H3</f>
        <v>#VALUE!</v>
      </c>
      <c r="K3" s="93" t="s">
        <v>83</v>
      </c>
      <c r="L3" s="99" t="s">
        <v>84</v>
      </c>
      <c r="M3" s="74" t="e">
        <f>K3-L3</f>
        <v>#VALUE!</v>
      </c>
      <c r="O3" s="29"/>
      <c r="P3" s="3">
        <v>43282</v>
      </c>
      <c r="Q3" s="19" t="s">
        <v>204</v>
      </c>
      <c r="R3" s="82" t="s">
        <v>173</v>
      </c>
      <c r="S3" s="5"/>
      <c r="T3" s="5"/>
      <c r="V3" s="29"/>
    </row>
    <row r="4" spans="2:26" x14ac:dyDescent="0.25">
      <c r="B4" s="95">
        <v>43283</v>
      </c>
      <c r="C4" s="93" t="s">
        <v>133</v>
      </c>
      <c r="D4" s="93" t="s">
        <v>131</v>
      </c>
      <c r="E4" s="99" t="s">
        <v>172</v>
      </c>
      <c r="F4" s="99" t="s">
        <v>235</v>
      </c>
      <c r="G4" s="70" t="e">
        <f t="shared" si="0"/>
        <v>#VALUE!</v>
      </c>
      <c r="H4" s="93" t="s">
        <v>85</v>
      </c>
      <c r="I4" s="93" t="s">
        <v>86</v>
      </c>
      <c r="J4" s="65" t="e">
        <f t="shared" si="1"/>
        <v>#VALUE!</v>
      </c>
      <c r="K4" s="93" t="s">
        <v>83</v>
      </c>
      <c r="L4" s="99" t="s">
        <v>84</v>
      </c>
      <c r="M4" s="75" t="e">
        <f t="shared" ref="M4:M33" si="2">K4-L4</f>
        <v>#VALUE!</v>
      </c>
      <c r="O4" s="29"/>
      <c r="P4" s="3">
        <v>43283</v>
      </c>
      <c r="Q4" s="19" t="s">
        <v>205</v>
      </c>
      <c r="R4" s="82" t="s">
        <v>174</v>
      </c>
      <c r="S4" s="5"/>
      <c r="T4" s="5"/>
      <c r="V4" s="29"/>
    </row>
    <row r="5" spans="2:26" x14ac:dyDescent="0.25">
      <c r="B5" s="95">
        <v>43284</v>
      </c>
      <c r="C5" s="93" t="s">
        <v>134</v>
      </c>
      <c r="D5" s="93" t="s">
        <v>131</v>
      </c>
      <c r="E5" s="99" t="s">
        <v>172</v>
      </c>
      <c r="F5" s="99" t="s">
        <v>235</v>
      </c>
      <c r="G5" s="70" t="e">
        <f t="shared" si="0"/>
        <v>#VALUE!</v>
      </c>
      <c r="H5" s="93" t="s">
        <v>85</v>
      </c>
      <c r="I5" s="93" t="s">
        <v>86</v>
      </c>
      <c r="J5" s="65" t="e">
        <f t="shared" si="1"/>
        <v>#VALUE!</v>
      </c>
      <c r="K5" s="93" t="s">
        <v>83</v>
      </c>
      <c r="L5" s="99" t="s">
        <v>84</v>
      </c>
      <c r="M5" s="75" t="e">
        <f t="shared" si="2"/>
        <v>#VALUE!</v>
      </c>
      <c r="O5" s="29"/>
      <c r="P5" s="3">
        <v>43284</v>
      </c>
      <c r="Q5" s="19" t="s">
        <v>206</v>
      </c>
      <c r="R5" s="82" t="s">
        <v>175</v>
      </c>
      <c r="S5" s="5"/>
      <c r="T5" s="5"/>
      <c r="V5" s="29"/>
    </row>
    <row r="6" spans="2:26" x14ac:dyDescent="0.25">
      <c r="B6" s="95">
        <v>43285</v>
      </c>
      <c r="C6" s="93" t="s">
        <v>135</v>
      </c>
      <c r="D6" s="93" t="s">
        <v>131</v>
      </c>
      <c r="E6" s="99" t="s">
        <v>172</v>
      </c>
      <c r="F6" s="99" t="s">
        <v>235</v>
      </c>
      <c r="G6" s="70" t="e">
        <f t="shared" si="0"/>
        <v>#VALUE!</v>
      </c>
      <c r="H6" s="93" t="s">
        <v>85</v>
      </c>
      <c r="I6" s="93" t="s">
        <v>86</v>
      </c>
      <c r="J6" s="65" t="e">
        <f t="shared" si="1"/>
        <v>#VALUE!</v>
      </c>
      <c r="K6" s="93" t="s">
        <v>83</v>
      </c>
      <c r="L6" s="99" t="s">
        <v>84</v>
      </c>
      <c r="M6" s="75" t="e">
        <f t="shared" si="2"/>
        <v>#VALUE!</v>
      </c>
      <c r="O6" s="29"/>
      <c r="P6" s="3">
        <v>43285</v>
      </c>
      <c r="Q6" s="19" t="s">
        <v>207</v>
      </c>
      <c r="R6" s="82" t="s">
        <v>176</v>
      </c>
      <c r="S6" s="5"/>
      <c r="T6" s="5"/>
    </row>
    <row r="7" spans="2:26" x14ac:dyDescent="0.25">
      <c r="B7" s="95">
        <v>43286</v>
      </c>
      <c r="C7" s="93" t="s">
        <v>136</v>
      </c>
      <c r="D7" s="93" t="s">
        <v>131</v>
      </c>
      <c r="E7" s="99" t="s">
        <v>172</v>
      </c>
      <c r="F7" s="99" t="s">
        <v>235</v>
      </c>
      <c r="G7" s="70" t="e">
        <f t="shared" si="0"/>
        <v>#VALUE!</v>
      </c>
      <c r="H7" s="93" t="s">
        <v>85</v>
      </c>
      <c r="I7" s="93" t="s">
        <v>86</v>
      </c>
      <c r="J7" s="65" t="e">
        <f t="shared" si="1"/>
        <v>#VALUE!</v>
      </c>
      <c r="K7" s="93" t="s">
        <v>83</v>
      </c>
      <c r="L7" s="99" t="s">
        <v>84</v>
      </c>
      <c r="M7" s="75" t="e">
        <f t="shared" si="2"/>
        <v>#VALUE!</v>
      </c>
      <c r="O7" s="29"/>
      <c r="P7" s="3">
        <v>43286</v>
      </c>
      <c r="Q7" s="19" t="s">
        <v>208</v>
      </c>
      <c r="R7" s="82" t="s">
        <v>177</v>
      </c>
      <c r="S7" s="5"/>
      <c r="T7" s="5"/>
    </row>
    <row r="8" spans="2:26" x14ac:dyDescent="0.25">
      <c r="B8" s="95">
        <v>43287</v>
      </c>
      <c r="C8" s="93" t="s">
        <v>137</v>
      </c>
      <c r="D8" s="93" t="s">
        <v>131</v>
      </c>
      <c r="E8" s="99" t="s">
        <v>172</v>
      </c>
      <c r="F8" s="99" t="s">
        <v>235</v>
      </c>
      <c r="G8" s="70" t="e">
        <f t="shared" si="0"/>
        <v>#VALUE!</v>
      </c>
      <c r="H8" s="93" t="s">
        <v>85</v>
      </c>
      <c r="I8" s="93" t="s">
        <v>86</v>
      </c>
      <c r="J8" s="65" t="e">
        <f t="shared" si="1"/>
        <v>#VALUE!</v>
      </c>
      <c r="K8" s="93" t="s">
        <v>83</v>
      </c>
      <c r="L8" s="99" t="s">
        <v>84</v>
      </c>
      <c r="M8" s="75" t="e">
        <f t="shared" si="2"/>
        <v>#VALUE!</v>
      </c>
      <c r="O8" s="29"/>
      <c r="P8" s="3">
        <v>43287</v>
      </c>
      <c r="Q8" s="19" t="s">
        <v>209</v>
      </c>
      <c r="R8" s="82" t="s">
        <v>178</v>
      </c>
      <c r="S8" s="5"/>
      <c r="T8" s="5"/>
    </row>
    <row r="9" spans="2:26" x14ac:dyDescent="0.25">
      <c r="B9" s="95">
        <v>43288</v>
      </c>
      <c r="C9" s="93" t="s">
        <v>138</v>
      </c>
      <c r="D9" s="93" t="s">
        <v>131</v>
      </c>
      <c r="E9" s="99" t="s">
        <v>172</v>
      </c>
      <c r="F9" s="99" t="s">
        <v>235</v>
      </c>
      <c r="G9" s="70" t="e">
        <f t="shared" si="0"/>
        <v>#VALUE!</v>
      </c>
      <c r="H9" s="93" t="s">
        <v>85</v>
      </c>
      <c r="I9" s="93" t="s">
        <v>86</v>
      </c>
      <c r="J9" s="65" t="e">
        <f t="shared" si="1"/>
        <v>#VALUE!</v>
      </c>
      <c r="K9" s="93" t="s">
        <v>83</v>
      </c>
      <c r="L9" s="99" t="s">
        <v>84</v>
      </c>
      <c r="M9" s="75" t="e">
        <f t="shared" si="2"/>
        <v>#VALUE!</v>
      </c>
      <c r="P9" s="3">
        <v>43288</v>
      </c>
      <c r="Q9" s="19" t="s">
        <v>210</v>
      </c>
      <c r="R9" s="82" t="s">
        <v>179</v>
      </c>
      <c r="S9" s="5"/>
      <c r="T9" s="5"/>
    </row>
    <row r="10" spans="2:26" x14ac:dyDescent="0.25">
      <c r="B10" s="95">
        <v>43289</v>
      </c>
      <c r="C10" s="93" t="s">
        <v>139</v>
      </c>
      <c r="D10" s="93" t="s">
        <v>131</v>
      </c>
      <c r="E10" s="99" t="s">
        <v>172</v>
      </c>
      <c r="F10" s="99" t="s">
        <v>235</v>
      </c>
      <c r="G10" s="70" t="e">
        <f t="shared" si="0"/>
        <v>#VALUE!</v>
      </c>
      <c r="H10" s="93" t="s">
        <v>85</v>
      </c>
      <c r="I10" s="93" t="s">
        <v>86</v>
      </c>
      <c r="J10" s="65" t="e">
        <f t="shared" si="1"/>
        <v>#VALUE!</v>
      </c>
      <c r="K10" s="93" t="s">
        <v>83</v>
      </c>
      <c r="L10" s="99" t="s">
        <v>84</v>
      </c>
      <c r="M10" s="75" t="e">
        <f t="shared" si="2"/>
        <v>#VALUE!</v>
      </c>
      <c r="P10" s="3">
        <v>43289</v>
      </c>
      <c r="Q10" s="19" t="s">
        <v>211</v>
      </c>
      <c r="R10" s="82" t="s">
        <v>180</v>
      </c>
      <c r="S10" s="5"/>
      <c r="T10" s="5"/>
    </row>
    <row r="11" spans="2:26" x14ac:dyDescent="0.25">
      <c r="B11" s="95">
        <v>43290</v>
      </c>
      <c r="C11" s="93" t="s">
        <v>140</v>
      </c>
      <c r="D11" s="93" t="s">
        <v>131</v>
      </c>
      <c r="E11" s="99" t="s">
        <v>172</v>
      </c>
      <c r="F11" s="99" t="s">
        <v>235</v>
      </c>
      <c r="G11" s="70" t="e">
        <f t="shared" si="0"/>
        <v>#VALUE!</v>
      </c>
      <c r="H11" s="93" t="s">
        <v>85</v>
      </c>
      <c r="I11" s="93" t="s">
        <v>86</v>
      </c>
      <c r="J11" s="65" t="e">
        <f t="shared" si="1"/>
        <v>#VALUE!</v>
      </c>
      <c r="K11" s="93" t="s">
        <v>83</v>
      </c>
      <c r="L11" s="99" t="s">
        <v>84</v>
      </c>
      <c r="M11" s="75" t="e">
        <f t="shared" si="2"/>
        <v>#VALUE!</v>
      </c>
      <c r="P11" s="3">
        <v>43290</v>
      </c>
      <c r="Q11" s="19" t="s">
        <v>212</v>
      </c>
      <c r="R11" s="82" t="s">
        <v>181</v>
      </c>
      <c r="S11" s="5"/>
      <c r="T11" s="5"/>
    </row>
    <row r="12" spans="2:26" x14ac:dyDescent="0.25">
      <c r="B12" s="95">
        <v>43291</v>
      </c>
      <c r="C12" s="93" t="s">
        <v>141</v>
      </c>
      <c r="D12" s="93" t="s">
        <v>131</v>
      </c>
      <c r="E12" s="99" t="s">
        <v>172</v>
      </c>
      <c r="F12" s="99" t="s">
        <v>235</v>
      </c>
      <c r="G12" s="70" t="e">
        <f t="shared" si="0"/>
        <v>#VALUE!</v>
      </c>
      <c r="H12" s="93" t="s">
        <v>85</v>
      </c>
      <c r="I12" s="93" t="s">
        <v>86</v>
      </c>
      <c r="J12" s="65" t="e">
        <f t="shared" si="1"/>
        <v>#VALUE!</v>
      </c>
      <c r="K12" s="93" t="s">
        <v>83</v>
      </c>
      <c r="L12" s="99" t="s">
        <v>84</v>
      </c>
      <c r="M12" s="75" t="e">
        <f t="shared" si="2"/>
        <v>#VALUE!</v>
      </c>
      <c r="P12" s="3">
        <v>43291</v>
      </c>
      <c r="Q12" s="19" t="s">
        <v>213</v>
      </c>
      <c r="R12" s="82" t="s">
        <v>182</v>
      </c>
      <c r="S12" s="5"/>
      <c r="T12" s="5"/>
    </row>
    <row r="13" spans="2:26" x14ac:dyDescent="0.25">
      <c r="B13" s="95">
        <v>43292</v>
      </c>
      <c r="C13" s="93" t="s">
        <v>142</v>
      </c>
      <c r="D13" s="93" t="s">
        <v>131</v>
      </c>
      <c r="E13" s="99" t="s">
        <v>172</v>
      </c>
      <c r="F13" s="99" t="s">
        <v>235</v>
      </c>
      <c r="G13" s="70" t="e">
        <f t="shared" si="0"/>
        <v>#VALUE!</v>
      </c>
      <c r="H13" s="93" t="s">
        <v>85</v>
      </c>
      <c r="I13" s="93" t="s">
        <v>86</v>
      </c>
      <c r="J13" s="65" t="e">
        <f t="shared" si="1"/>
        <v>#VALUE!</v>
      </c>
      <c r="K13" s="93" t="s">
        <v>83</v>
      </c>
      <c r="L13" s="99" t="s">
        <v>84</v>
      </c>
      <c r="M13" s="75" t="e">
        <f t="shared" si="2"/>
        <v>#VALUE!</v>
      </c>
      <c r="P13" s="3">
        <v>43292</v>
      </c>
      <c r="Q13" s="19" t="s">
        <v>214</v>
      </c>
      <c r="R13" s="82" t="s">
        <v>183</v>
      </c>
      <c r="S13" s="5"/>
      <c r="T13" s="5"/>
    </row>
    <row r="14" spans="2:26" x14ac:dyDescent="0.25">
      <c r="B14" s="95">
        <v>43293</v>
      </c>
      <c r="C14" s="93" t="s">
        <v>143</v>
      </c>
      <c r="D14" s="93" t="s">
        <v>131</v>
      </c>
      <c r="E14" s="99" t="s">
        <v>172</v>
      </c>
      <c r="F14" s="99" t="s">
        <v>235</v>
      </c>
      <c r="G14" s="70" t="e">
        <f t="shared" si="0"/>
        <v>#VALUE!</v>
      </c>
      <c r="H14" s="93" t="s">
        <v>85</v>
      </c>
      <c r="I14" s="93" t="s">
        <v>86</v>
      </c>
      <c r="J14" s="65" t="e">
        <f t="shared" si="1"/>
        <v>#VALUE!</v>
      </c>
      <c r="K14" s="93" t="s">
        <v>83</v>
      </c>
      <c r="L14" s="99" t="s">
        <v>84</v>
      </c>
      <c r="M14" s="75" t="e">
        <f t="shared" si="2"/>
        <v>#VALUE!</v>
      </c>
      <c r="P14" s="3">
        <v>43293</v>
      </c>
      <c r="Q14" s="19" t="s">
        <v>215</v>
      </c>
      <c r="R14" s="82" t="s">
        <v>184</v>
      </c>
      <c r="S14" s="5"/>
      <c r="T14" s="5"/>
    </row>
    <row r="15" spans="2:26" x14ac:dyDescent="0.25">
      <c r="B15" s="95">
        <v>43294</v>
      </c>
      <c r="C15" s="93" t="s">
        <v>144</v>
      </c>
      <c r="D15" s="93" t="s">
        <v>131</v>
      </c>
      <c r="E15" s="99" t="s">
        <v>172</v>
      </c>
      <c r="F15" s="99" t="s">
        <v>235</v>
      </c>
      <c r="G15" s="70" t="e">
        <f>(C15-E15)+(D15-F15)</f>
        <v>#VALUE!</v>
      </c>
      <c r="H15" s="93" t="s">
        <v>85</v>
      </c>
      <c r="I15" s="93" t="s">
        <v>86</v>
      </c>
      <c r="J15" s="65" t="e">
        <f t="shared" si="1"/>
        <v>#VALUE!</v>
      </c>
      <c r="K15" s="93" t="s">
        <v>83</v>
      </c>
      <c r="L15" s="99" t="s">
        <v>84</v>
      </c>
      <c r="M15" s="75" t="e">
        <f t="shared" si="2"/>
        <v>#VALUE!</v>
      </c>
      <c r="P15" s="3">
        <v>43294</v>
      </c>
      <c r="Q15" s="19" t="s">
        <v>216</v>
      </c>
      <c r="R15" s="82" t="s">
        <v>185</v>
      </c>
      <c r="S15" s="5"/>
      <c r="T15" s="5"/>
    </row>
    <row r="16" spans="2:26" x14ac:dyDescent="0.25">
      <c r="B16" s="95">
        <v>43295</v>
      </c>
      <c r="C16" s="93" t="s">
        <v>145</v>
      </c>
      <c r="D16" s="93" t="s">
        <v>131</v>
      </c>
      <c r="E16" s="99" t="s">
        <v>172</v>
      </c>
      <c r="F16" s="99" t="s">
        <v>235</v>
      </c>
      <c r="G16" s="70" t="e">
        <f>(C16-E16)+(D16-F16)</f>
        <v>#VALUE!</v>
      </c>
      <c r="H16" s="93" t="s">
        <v>85</v>
      </c>
      <c r="I16" s="93" t="s">
        <v>86</v>
      </c>
      <c r="J16" s="65" t="e">
        <f t="shared" si="1"/>
        <v>#VALUE!</v>
      </c>
      <c r="K16" s="93" t="s">
        <v>83</v>
      </c>
      <c r="L16" s="99" t="s">
        <v>84</v>
      </c>
      <c r="M16" s="75" t="e">
        <f t="shared" si="2"/>
        <v>#VALUE!</v>
      </c>
      <c r="P16" s="3">
        <v>43295</v>
      </c>
      <c r="Q16" s="19" t="s">
        <v>217</v>
      </c>
      <c r="R16" s="82" t="s">
        <v>186</v>
      </c>
      <c r="S16" s="5"/>
      <c r="T16" s="5"/>
    </row>
    <row r="17" spans="2:20" x14ac:dyDescent="0.25">
      <c r="B17" s="95">
        <v>43296</v>
      </c>
      <c r="C17" s="93" t="s">
        <v>146</v>
      </c>
      <c r="D17" s="93" t="s">
        <v>131</v>
      </c>
      <c r="E17" s="99" t="s">
        <v>172</v>
      </c>
      <c r="F17" s="99" t="s">
        <v>235</v>
      </c>
      <c r="G17" s="70" t="e">
        <f t="shared" si="0"/>
        <v>#VALUE!</v>
      </c>
      <c r="H17" s="93" t="s">
        <v>85</v>
      </c>
      <c r="I17" s="93" t="s">
        <v>86</v>
      </c>
      <c r="J17" s="65" t="e">
        <f t="shared" si="1"/>
        <v>#VALUE!</v>
      </c>
      <c r="K17" s="93" t="s">
        <v>83</v>
      </c>
      <c r="L17" s="99" t="s">
        <v>84</v>
      </c>
      <c r="M17" s="75" t="e">
        <f t="shared" si="2"/>
        <v>#VALUE!</v>
      </c>
      <c r="P17" s="3">
        <v>43296</v>
      </c>
      <c r="Q17" s="19" t="s">
        <v>218</v>
      </c>
      <c r="R17" s="82" t="s">
        <v>187</v>
      </c>
      <c r="S17" s="5"/>
      <c r="T17" s="5"/>
    </row>
    <row r="18" spans="2:20" x14ac:dyDescent="0.25">
      <c r="B18" s="95">
        <v>43297</v>
      </c>
      <c r="C18" s="93" t="s">
        <v>147</v>
      </c>
      <c r="D18" s="93" t="s">
        <v>131</v>
      </c>
      <c r="E18" s="99" t="s">
        <v>172</v>
      </c>
      <c r="F18" s="99" t="s">
        <v>235</v>
      </c>
      <c r="G18" s="70" t="e">
        <f t="shared" si="0"/>
        <v>#VALUE!</v>
      </c>
      <c r="H18" s="93" t="s">
        <v>85</v>
      </c>
      <c r="I18" s="93" t="s">
        <v>86</v>
      </c>
      <c r="J18" s="65" t="e">
        <f t="shared" si="1"/>
        <v>#VALUE!</v>
      </c>
      <c r="K18" s="93" t="s">
        <v>83</v>
      </c>
      <c r="L18" s="99" t="s">
        <v>84</v>
      </c>
      <c r="M18" s="75" t="e">
        <f t="shared" si="2"/>
        <v>#VALUE!</v>
      </c>
      <c r="P18" s="3">
        <v>43297</v>
      </c>
      <c r="Q18" s="19" t="s">
        <v>219</v>
      </c>
      <c r="R18" s="82" t="s">
        <v>188</v>
      </c>
      <c r="S18" s="5"/>
      <c r="T18" s="5"/>
    </row>
    <row r="19" spans="2:20" x14ac:dyDescent="0.25">
      <c r="B19" s="95">
        <v>43298</v>
      </c>
      <c r="C19" s="93" t="s">
        <v>148</v>
      </c>
      <c r="D19" s="93" t="s">
        <v>131</v>
      </c>
      <c r="E19" s="99" t="s">
        <v>172</v>
      </c>
      <c r="F19" s="99" t="s">
        <v>235</v>
      </c>
      <c r="G19" s="70" t="e">
        <f t="shared" si="0"/>
        <v>#VALUE!</v>
      </c>
      <c r="H19" s="93" t="s">
        <v>85</v>
      </c>
      <c r="I19" s="93" t="s">
        <v>86</v>
      </c>
      <c r="J19" s="65" t="e">
        <f t="shared" si="1"/>
        <v>#VALUE!</v>
      </c>
      <c r="K19" s="93" t="s">
        <v>83</v>
      </c>
      <c r="L19" s="99" t="s">
        <v>84</v>
      </c>
      <c r="M19" s="75" t="e">
        <f t="shared" si="2"/>
        <v>#VALUE!</v>
      </c>
      <c r="P19" s="3">
        <v>43298</v>
      </c>
      <c r="Q19" s="19" t="s">
        <v>220</v>
      </c>
      <c r="R19" s="82" t="s">
        <v>189</v>
      </c>
      <c r="S19" s="5"/>
      <c r="T19" s="5"/>
    </row>
    <row r="20" spans="2:20" x14ac:dyDescent="0.25">
      <c r="B20" s="95">
        <v>43299</v>
      </c>
      <c r="C20" s="93" t="s">
        <v>149</v>
      </c>
      <c r="D20" s="93" t="s">
        <v>131</v>
      </c>
      <c r="E20" s="99" t="s">
        <v>172</v>
      </c>
      <c r="F20" s="99" t="s">
        <v>235</v>
      </c>
      <c r="G20" s="70" t="e">
        <f t="shared" si="0"/>
        <v>#VALUE!</v>
      </c>
      <c r="H20" s="93" t="s">
        <v>85</v>
      </c>
      <c r="I20" s="93" t="s">
        <v>86</v>
      </c>
      <c r="J20" s="65" t="e">
        <f t="shared" si="1"/>
        <v>#VALUE!</v>
      </c>
      <c r="K20" s="93" t="s">
        <v>83</v>
      </c>
      <c r="L20" s="99" t="s">
        <v>84</v>
      </c>
      <c r="M20" s="75" t="e">
        <f t="shared" si="2"/>
        <v>#VALUE!</v>
      </c>
      <c r="P20" s="3">
        <v>43299</v>
      </c>
      <c r="Q20" s="19" t="s">
        <v>221</v>
      </c>
      <c r="R20" s="82" t="s">
        <v>190</v>
      </c>
      <c r="S20" s="5"/>
      <c r="T20" s="5"/>
    </row>
    <row r="21" spans="2:20" x14ac:dyDescent="0.25">
      <c r="B21" s="95">
        <v>43300</v>
      </c>
      <c r="C21" s="93" t="s">
        <v>150</v>
      </c>
      <c r="D21" s="93" t="s">
        <v>131</v>
      </c>
      <c r="E21" s="99" t="s">
        <v>172</v>
      </c>
      <c r="F21" s="99" t="s">
        <v>235</v>
      </c>
      <c r="G21" s="70" t="e">
        <f t="shared" si="0"/>
        <v>#VALUE!</v>
      </c>
      <c r="H21" s="93" t="s">
        <v>85</v>
      </c>
      <c r="I21" s="93" t="s">
        <v>86</v>
      </c>
      <c r="J21" s="65" t="e">
        <f t="shared" si="1"/>
        <v>#VALUE!</v>
      </c>
      <c r="K21" s="93" t="s">
        <v>83</v>
      </c>
      <c r="L21" s="99" t="s">
        <v>84</v>
      </c>
      <c r="M21" s="75" t="e">
        <f t="shared" si="2"/>
        <v>#VALUE!</v>
      </c>
      <c r="P21" s="3">
        <v>43300</v>
      </c>
      <c r="Q21" s="19" t="s">
        <v>222</v>
      </c>
      <c r="R21" s="82" t="s">
        <v>191</v>
      </c>
      <c r="S21" s="5"/>
      <c r="T21" s="5"/>
    </row>
    <row r="22" spans="2:20" x14ac:dyDescent="0.25">
      <c r="B22" s="95">
        <v>43301</v>
      </c>
      <c r="C22" s="93" t="s">
        <v>151</v>
      </c>
      <c r="D22" s="93" t="s">
        <v>131</v>
      </c>
      <c r="E22" s="99" t="s">
        <v>172</v>
      </c>
      <c r="F22" s="99" t="s">
        <v>235</v>
      </c>
      <c r="G22" s="70" t="e">
        <f t="shared" si="0"/>
        <v>#VALUE!</v>
      </c>
      <c r="H22" s="93" t="s">
        <v>85</v>
      </c>
      <c r="I22" s="93" t="s">
        <v>86</v>
      </c>
      <c r="J22" s="65" t="e">
        <f t="shared" si="1"/>
        <v>#VALUE!</v>
      </c>
      <c r="K22" s="93" t="s">
        <v>83</v>
      </c>
      <c r="L22" s="99" t="s">
        <v>84</v>
      </c>
      <c r="M22" s="75" t="e">
        <f t="shared" si="2"/>
        <v>#VALUE!</v>
      </c>
      <c r="P22" s="3">
        <v>43301</v>
      </c>
      <c r="Q22" s="19" t="s">
        <v>223</v>
      </c>
      <c r="R22" s="82" t="s">
        <v>192</v>
      </c>
      <c r="S22" s="5"/>
      <c r="T22" s="5"/>
    </row>
    <row r="23" spans="2:20" x14ac:dyDescent="0.25">
      <c r="B23" s="95">
        <v>43302</v>
      </c>
      <c r="C23" s="93" t="s">
        <v>152</v>
      </c>
      <c r="D23" s="93" t="s">
        <v>131</v>
      </c>
      <c r="E23" s="99" t="s">
        <v>172</v>
      </c>
      <c r="F23" s="99" t="s">
        <v>235</v>
      </c>
      <c r="G23" s="70" t="e">
        <f t="shared" si="0"/>
        <v>#VALUE!</v>
      </c>
      <c r="H23" s="93" t="s">
        <v>85</v>
      </c>
      <c r="I23" s="93" t="s">
        <v>86</v>
      </c>
      <c r="J23" s="65" t="e">
        <f t="shared" si="1"/>
        <v>#VALUE!</v>
      </c>
      <c r="K23" s="93" t="s">
        <v>83</v>
      </c>
      <c r="L23" s="99" t="s">
        <v>84</v>
      </c>
      <c r="M23" s="75" t="e">
        <f t="shared" si="2"/>
        <v>#VALUE!</v>
      </c>
      <c r="P23" s="3">
        <v>43302</v>
      </c>
      <c r="Q23" s="19" t="s">
        <v>224</v>
      </c>
      <c r="R23" s="82" t="s">
        <v>193</v>
      </c>
      <c r="S23" s="5"/>
      <c r="T23" s="5"/>
    </row>
    <row r="24" spans="2:20" x14ac:dyDescent="0.25">
      <c r="B24" s="95">
        <v>43303</v>
      </c>
      <c r="C24" s="93" t="s">
        <v>153</v>
      </c>
      <c r="D24" s="93" t="s">
        <v>131</v>
      </c>
      <c r="E24" s="99" t="s">
        <v>172</v>
      </c>
      <c r="F24" s="99" t="s">
        <v>235</v>
      </c>
      <c r="G24" s="70" t="e">
        <f t="shared" si="0"/>
        <v>#VALUE!</v>
      </c>
      <c r="H24" s="93" t="s">
        <v>85</v>
      </c>
      <c r="I24" s="93" t="s">
        <v>86</v>
      </c>
      <c r="J24" s="65" t="e">
        <f t="shared" si="1"/>
        <v>#VALUE!</v>
      </c>
      <c r="K24" s="93" t="s">
        <v>83</v>
      </c>
      <c r="L24" s="99" t="s">
        <v>84</v>
      </c>
      <c r="M24" s="75" t="e">
        <f t="shared" si="2"/>
        <v>#VALUE!</v>
      </c>
      <c r="P24" s="3">
        <v>43303</v>
      </c>
      <c r="Q24" s="19" t="s">
        <v>225</v>
      </c>
      <c r="R24" s="82" t="s">
        <v>194</v>
      </c>
      <c r="S24" s="5"/>
      <c r="T24" s="5"/>
    </row>
    <row r="25" spans="2:20" x14ac:dyDescent="0.25">
      <c r="B25" s="95">
        <v>43304</v>
      </c>
      <c r="C25" s="93" t="s">
        <v>154</v>
      </c>
      <c r="D25" s="93" t="s">
        <v>131</v>
      </c>
      <c r="E25" s="99" t="s">
        <v>172</v>
      </c>
      <c r="F25" s="99" t="s">
        <v>235</v>
      </c>
      <c r="G25" s="70" t="e">
        <f t="shared" si="0"/>
        <v>#VALUE!</v>
      </c>
      <c r="H25" s="93" t="s">
        <v>85</v>
      </c>
      <c r="I25" s="93" t="s">
        <v>86</v>
      </c>
      <c r="J25" s="65" t="e">
        <f t="shared" si="1"/>
        <v>#VALUE!</v>
      </c>
      <c r="K25" s="93" t="s">
        <v>83</v>
      </c>
      <c r="L25" s="99" t="s">
        <v>84</v>
      </c>
      <c r="M25" s="75" t="e">
        <f t="shared" si="2"/>
        <v>#VALUE!</v>
      </c>
      <c r="P25" s="3">
        <v>43304</v>
      </c>
      <c r="Q25" s="19" t="s">
        <v>226</v>
      </c>
      <c r="R25" s="82" t="s">
        <v>195</v>
      </c>
      <c r="S25" s="5"/>
      <c r="T25" s="5"/>
    </row>
    <row r="26" spans="2:20" x14ac:dyDescent="0.25">
      <c r="B26" s="95">
        <v>43305</v>
      </c>
      <c r="C26" s="93" t="s">
        <v>155</v>
      </c>
      <c r="D26" s="93" t="s">
        <v>131</v>
      </c>
      <c r="E26" s="99" t="s">
        <v>172</v>
      </c>
      <c r="F26" s="99" t="s">
        <v>235</v>
      </c>
      <c r="G26" s="70" t="e">
        <f t="shared" si="0"/>
        <v>#VALUE!</v>
      </c>
      <c r="H26" s="93" t="s">
        <v>85</v>
      </c>
      <c r="I26" s="93" t="s">
        <v>86</v>
      </c>
      <c r="J26" s="65" t="e">
        <f t="shared" si="1"/>
        <v>#VALUE!</v>
      </c>
      <c r="K26" s="93" t="s">
        <v>83</v>
      </c>
      <c r="L26" s="99" t="s">
        <v>84</v>
      </c>
      <c r="M26" s="75" t="e">
        <f t="shared" si="2"/>
        <v>#VALUE!</v>
      </c>
      <c r="P26" s="3">
        <v>43305</v>
      </c>
      <c r="Q26" s="19" t="s">
        <v>227</v>
      </c>
      <c r="R26" s="82" t="s">
        <v>196</v>
      </c>
      <c r="S26" s="5"/>
      <c r="T26" s="5"/>
    </row>
    <row r="27" spans="2:20" x14ac:dyDescent="0.25">
      <c r="B27" s="95">
        <v>43306</v>
      </c>
      <c r="C27" s="93" t="s">
        <v>156</v>
      </c>
      <c r="D27" s="93" t="s">
        <v>131</v>
      </c>
      <c r="E27" s="99" t="s">
        <v>172</v>
      </c>
      <c r="F27" s="99" t="s">
        <v>235</v>
      </c>
      <c r="G27" s="70" t="e">
        <f t="shared" si="0"/>
        <v>#VALUE!</v>
      </c>
      <c r="H27" s="93" t="s">
        <v>85</v>
      </c>
      <c r="I27" s="93" t="s">
        <v>86</v>
      </c>
      <c r="J27" s="65" t="e">
        <f t="shared" si="1"/>
        <v>#VALUE!</v>
      </c>
      <c r="K27" s="93" t="s">
        <v>83</v>
      </c>
      <c r="L27" s="99" t="s">
        <v>84</v>
      </c>
      <c r="M27" s="75" t="e">
        <f t="shared" si="2"/>
        <v>#VALUE!</v>
      </c>
      <c r="P27" s="3">
        <v>43306</v>
      </c>
      <c r="Q27" s="19" t="s">
        <v>228</v>
      </c>
      <c r="R27" s="82" t="s">
        <v>197</v>
      </c>
      <c r="S27" s="5"/>
      <c r="T27" s="5"/>
    </row>
    <row r="28" spans="2:20" x14ac:dyDescent="0.25">
      <c r="B28" s="95">
        <v>43307</v>
      </c>
      <c r="C28" s="93" t="s">
        <v>157</v>
      </c>
      <c r="D28" s="93" t="s">
        <v>131</v>
      </c>
      <c r="E28" s="99" t="s">
        <v>172</v>
      </c>
      <c r="F28" s="99" t="s">
        <v>235</v>
      </c>
      <c r="G28" s="70" t="e">
        <f t="shared" si="0"/>
        <v>#VALUE!</v>
      </c>
      <c r="H28" s="93" t="s">
        <v>85</v>
      </c>
      <c r="I28" s="93" t="s">
        <v>86</v>
      </c>
      <c r="J28" s="65" t="e">
        <f t="shared" si="1"/>
        <v>#VALUE!</v>
      </c>
      <c r="K28" s="93" t="s">
        <v>83</v>
      </c>
      <c r="L28" s="99" t="s">
        <v>84</v>
      </c>
      <c r="M28" s="75" t="e">
        <f t="shared" si="2"/>
        <v>#VALUE!</v>
      </c>
      <c r="P28" s="3">
        <v>43307</v>
      </c>
      <c r="Q28" s="19" t="s">
        <v>229</v>
      </c>
      <c r="R28" s="82" t="s">
        <v>198</v>
      </c>
      <c r="S28" s="5"/>
      <c r="T28" s="5"/>
    </row>
    <row r="29" spans="2:20" x14ac:dyDescent="0.25">
      <c r="B29" s="95">
        <v>43308</v>
      </c>
      <c r="C29" s="93" t="s">
        <v>158</v>
      </c>
      <c r="D29" s="93" t="s">
        <v>131</v>
      </c>
      <c r="E29" s="99" t="s">
        <v>172</v>
      </c>
      <c r="F29" s="99" t="s">
        <v>235</v>
      </c>
      <c r="G29" s="70" t="e">
        <f t="shared" si="0"/>
        <v>#VALUE!</v>
      </c>
      <c r="H29" s="93" t="s">
        <v>85</v>
      </c>
      <c r="I29" s="93" t="s">
        <v>86</v>
      </c>
      <c r="J29" s="65" t="e">
        <f t="shared" si="1"/>
        <v>#VALUE!</v>
      </c>
      <c r="K29" s="93" t="s">
        <v>83</v>
      </c>
      <c r="L29" s="99" t="s">
        <v>84</v>
      </c>
      <c r="M29" s="75" t="e">
        <f t="shared" si="2"/>
        <v>#VALUE!</v>
      </c>
      <c r="P29" s="3">
        <v>43308</v>
      </c>
      <c r="Q29" s="19" t="s">
        <v>230</v>
      </c>
      <c r="R29" s="82" t="s">
        <v>199</v>
      </c>
      <c r="S29" s="5"/>
      <c r="T29" s="5"/>
    </row>
    <row r="30" spans="2:20" x14ac:dyDescent="0.25">
      <c r="B30" s="95">
        <v>43309</v>
      </c>
      <c r="C30" s="93" t="s">
        <v>159</v>
      </c>
      <c r="D30" s="93" t="s">
        <v>131</v>
      </c>
      <c r="E30" s="99" t="s">
        <v>172</v>
      </c>
      <c r="F30" s="99" t="s">
        <v>235</v>
      </c>
      <c r="G30" s="70" t="e">
        <f t="shared" si="0"/>
        <v>#VALUE!</v>
      </c>
      <c r="H30" s="93" t="s">
        <v>85</v>
      </c>
      <c r="I30" s="93" t="s">
        <v>86</v>
      </c>
      <c r="J30" s="65" t="e">
        <f t="shared" si="1"/>
        <v>#VALUE!</v>
      </c>
      <c r="K30" s="93" t="s">
        <v>83</v>
      </c>
      <c r="L30" s="99" t="s">
        <v>84</v>
      </c>
      <c r="M30" s="75" t="e">
        <f t="shared" si="2"/>
        <v>#VALUE!</v>
      </c>
      <c r="P30" s="3">
        <v>43309</v>
      </c>
      <c r="Q30" s="19" t="s">
        <v>231</v>
      </c>
      <c r="R30" s="82" t="s">
        <v>200</v>
      </c>
      <c r="S30" s="5"/>
      <c r="T30" s="5"/>
    </row>
    <row r="31" spans="2:20" x14ac:dyDescent="0.25">
      <c r="B31" s="95">
        <v>43310</v>
      </c>
      <c r="C31" s="93" t="s">
        <v>160</v>
      </c>
      <c r="D31" s="93" t="s">
        <v>131</v>
      </c>
      <c r="E31" s="99" t="s">
        <v>172</v>
      </c>
      <c r="F31" s="99" t="s">
        <v>235</v>
      </c>
      <c r="G31" s="70" t="e">
        <f t="shared" si="0"/>
        <v>#VALUE!</v>
      </c>
      <c r="H31" s="93" t="s">
        <v>85</v>
      </c>
      <c r="I31" s="93" t="s">
        <v>86</v>
      </c>
      <c r="J31" s="65" t="e">
        <f t="shared" si="1"/>
        <v>#VALUE!</v>
      </c>
      <c r="K31" s="93" t="s">
        <v>83</v>
      </c>
      <c r="L31" s="99" t="s">
        <v>84</v>
      </c>
      <c r="M31" s="75" t="e">
        <f t="shared" si="2"/>
        <v>#VALUE!</v>
      </c>
      <c r="P31" s="3">
        <v>43310</v>
      </c>
      <c r="Q31" s="19" t="s">
        <v>232</v>
      </c>
      <c r="R31" s="82" t="s">
        <v>201</v>
      </c>
      <c r="S31" s="5"/>
      <c r="T31" s="5"/>
    </row>
    <row r="32" spans="2:20" x14ac:dyDescent="0.25">
      <c r="B32" s="95">
        <v>43311</v>
      </c>
      <c r="C32" s="93" t="s">
        <v>161</v>
      </c>
      <c r="D32" s="93" t="s">
        <v>131</v>
      </c>
      <c r="E32" s="99" t="s">
        <v>172</v>
      </c>
      <c r="F32" s="99" t="s">
        <v>235</v>
      </c>
      <c r="G32" s="70" t="e">
        <f t="shared" si="0"/>
        <v>#VALUE!</v>
      </c>
      <c r="H32" s="93" t="s">
        <v>85</v>
      </c>
      <c r="I32" s="93" t="s">
        <v>86</v>
      </c>
      <c r="J32" s="65" t="e">
        <f t="shared" si="1"/>
        <v>#VALUE!</v>
      </c>
      <c r="K32" s="93" t="s">
        <v>83</v>
      </c>
      <c r="L32" s="99" t="s">
        <v>84</v>
      </c>
      <c r="M32" s="75" t="e">
        <f t="shared" si="2"/>
        <v>#VALUE!</v>
      </c>
      <c r="P32" s="3">
        <v>43311</v>
      </c>
      <c r="Q32" s="19" t="s">
        <v>233</v>
      </c>
      <c r="R32" s="82" t="s">
        <v>202</v>
      </c>
      <c r="S32" s="5"/>
      <c r="T32" s="5"/>
    </row>
    <row r="33" spans="2:20" ht="15.75" thickBot="1" x14ac:dyDescent="0.3">
      <c r="B33" s="96">
        <v>43312</v>
      </c>
      <c r="C33" s="93" t="s">
        <v>162</v>
      </c>
      <c r="D33" s="93" t="s">
        <v>131</v>
      </c>
      <c r="E33" s="99" t="s">
        <v>172</v>
      </c>
      <c r="F33" s="99" t="s">
        <v>235</v>
      </c>
      <c r="G33" s="70" t="e">
        <f t="shared" si="0"/>
        <v>#VALUE!</v>
      </c>
      <c r="H33" s="93" t="s">
        <v>85</v>
      </c>
      <c r="I33" s="93" t="s">
        <v>86</v>
      </c>
      <c r="J33" s="66" t="e">
        <f t="shared" si="1"/>
        <v>#VALUE!</v>
      </c>
      <c r="K33" s="93" t="s">
        <v>83</v>
      </c>
      <c r="L33" s="99" t="s">
        <v>84</v>
      </c>
      <c r="M33" s="76" t="e">
        <f t="shared" si="2"/>
        <v>#VALUE!</v>
      </c>
      <c r="P33" s="3">
        <v>43312</v>
      </c>
      <c r="Q33" s="19" t="s">
        <v>234</v>
      </c>
      <c r="R33" s="82" t="s">
        <v>203</v>
      </c>
      <c r="S33" s="5"/>
      <c r="T33" s="5"/>
    </row>
    <row r="34" spans="2:20" ht="15.75" thickBot="1" x14ac:dyDescent="0.3">
      <c r="B34" s="68" t="s">
        <v>14</v>
      </c>
      <c r="C34" s="71">
        <f>SUM(C3:C33)</f>
        <v>0</v>
      </c>
      <c r="D34" s="71">
        <f t="shared" ref="D34:L34" si="3">SUM(D3:D33)</f>
        <v>0</v>
      </c>
      <c r="E34" s="71">
        <f t="shared" si="3"/>
        <v>0</v>
      </c>
      <c r="F34" s="71">
        <f t="shared" si="3"/>
        <v>0</v>
      </c>
      <c r="G34" s="71">
        <f>SUMIF(G3:G33,"&gt;0")</f>
        <v>0</v>
      </c>
      <c r="H34" s="67">
        <f t="shared" si="3"/>
        <v>0</v>
      </c>
      <c r="I34" s="67">
        <f t="shared" si="3"/>
        <v>0</v>
      </c>
      <c r="J34" s="67" t="e">
        <f t="shared" si="3"/>
        <v>#VALUE!</v>
      </c>
      <c r="K34" s="67">
        <f t="shared" si="3"/>
        <v>0</v>
      </c>
      <c r="L34" s="67">
        <f t="shared" si="3"/>
        <v>0</v>
      </c>
      <c r="M34" s="77">
        <f>SUMIF(M3:M33,"&gt;0")</f>
        <v>0</v>
      </c>
      <c r="P34" s="32" t="s">
        <v>14</v>
      </c>
      <c r="Q34" s="5">
        <f t="shared" ref="Q34" si="4">SUM(Q3:Q33)</f>
        <v>0</v>
      </c>
      <c r="R34" s="5">
        <f>SUM(R3:R33)</f>
        <v>0</v>
      </c>
      <c r="S34" s="5">
        <f>SUM(S3:S33)</f>
        <v>0</v>
      </c>
      <c r="T34" s="5">
        <f>SUM(T3:T33)</f>
        <v>0</v>
      </c>
    </row>
    <row r="35" spans="2:20" ht="31.5" x14ac:dyDescent="0.25">
      <c r="C35" s="117" t="s">
        <v>249</v>
      </c>
      <c r="D35" s="117"/>
      <c r="E35" s="117"/>
      <c r="F35" s="117"/>
      <c r="H35" s="118" t="s">
        <v>250</v>
      </c>
      <c r="I35" s="118"/>
      <c r="J35" s="118"/>
      <c r="K35" s="118"/>
      <c r="L35" s="118"/>
    </row>
    <row r="36" spans="2:20" x14ac:dyDescent="0.25">
      <c r="C36" s="2"/>
      <c r="D36" s="2"/>
      <c r="E36" s="2"/>
      <c r="F36" s="2"/>
      <c r="H36" s="2"/>
      <c r="I36" s="2"/>
      <c r="J36" s="2"/>
      <c r="K36" s="2"/>
      <c r="L36" s="2"/>
    </row>
    <row r="41" spans="2:20" x14ac:dyDescent="0.25">
      <c r="G41" s="2"/>
    </row>
  </sheetData>
  <mergeCells count="2">
    <mergeCell ref="C35:F35"/>
    <mergeCell ref="H35:L35"/>
  </mergeCells>
  <conditionalFormatting sqref="M3:M33 G3:G33">
    <cfRule type="expression" dxfId="1" priority="1">
      <formula>G3&gt;0</formula>
    </cfRule>
    <cfRule type="expression" dxfId="0" priority="2">
      <formula>G3&lt;0</formula>
    </cfRule>
  </conditionalFormatting>
  <pageMargins left="0.7" right="0.7" top="0.75" bottom="0.75" header="0.3" footer="0.3"/>
  <pageSetup paperSize="9" orientation="portrait" verticalDpi="0" r:id="rId1"/>
  <ignoredErrors>
    <ignoredError sqref="G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AI35"/>
  <sheetViews>
    <sheetView topLeftCell="A4" zoomScaleNormal="100" workbookViewId="0">
      <selection activeCell="AK14" sqref="AK14"/>
    </sheetView>
  </sheetViews>
  <sheetFormatPr defaultRowHeight="15" x14ac:dyDescent="0.25"/>
  <cols>
    <col min="1" max="1" width="2.140625" customWidth="1"/>
    <col min="2" max="2" width="3.28515625" bestFit="1" customWidth="1"/>
    <col min="3" max="3" width="19.85546875" bestFit="1" customWidth="1"/>
    <col min="4" max="34" width="3.7109375" customWidth="1"/>
  </cols>
  <sheetData>
    <row r="1" spans="2:35" ht="29.25" customHeight="1" x14ac:dyDescent="0.25">
      <c r="X1" s="121" t="s">
        <v>164</v>
      </c>
      <c r="Y1" s="121"/>
      <c r="Z1" s="121"/>
      <c r="AA1" s="121"/>
    </row>
    <row r="2" spans="2:35" ht="32.25" customHeight="1" x14ac:dyDescent="0.25">
      <c r="B2" s="80" t="s">
        <v>7</v>
      </c>
      <c r="C2" s="20" t="s">
        <v>6</v>
      </c>
      <c r="D2" s="119" t="s">
        <v>20</v>
      </c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2:35" x14ac:dyDescent="0.25">
      <c r="B3" s="80"/>
      <c r="C3" s="81" t="s">
        <v>19</v>
      </c>
      <c r="D3" s="90">
        <v>1</v>
      </c>
      <c r="E3" s="90">
        <v>2</v>
      </c>
      <c r="F3" s="90">
        <v>3</v>
      </c>
      <c r="G3" s="90">
        <v>4</v>
      </c>
      <c r="H3" s="90">
        <v>5</v>
      </c>
      <c r="I3" s="90">
        <v>6</v>
      </c>
      <c r="J3" s="90">
        <v>7</v>
      </c>
      <c r="K3" s="90">
        <v>8</v>
      </c>
      <c r="L3" s="90">
        <v>9</v>
      </c>
      <c r="M3" s="90">
        <v>10</v>
      </c>
      <c r="N3" s="90">
        <v>11</v>
      </c>
      <c r="O3" s="90">
        <v>12</v>
      </c>
      <c r="P3" s="90">
        <v>13</v>
      </c>
      <c r="Q3" s="90">
        <v>14</v>
      </c>
      <c r="R3" s="90">
        <v>15</v>
      </c>
      <c r="S3" s="90">
        <v>16</v>
      </c>
      <c r="T3" s="90">
        <v>17</v>
      </c>
      <c r="U3" s="90">
        <v>18</v>
      </c>
      <c r="V3" s="90">
        <v>19</v>
      </c>
      <c r="W3" s="90">
        <v>20</v>
      </c>
      <c r="X3" s="90">
        <v>21</v>
      </c>
      <c r="Y3" s="90">
        <v>22</v>
      </c>
      <c r="Z3" s="90">
        <v>23</v>
      </c>
      <c r="AA3" s="90">
        <v>24</v>
      </c>
      <c r="AB3" s="90">
        <v>25</v>
      </c>
      <c r="AC3" s="90">
        <v>26</v>
      </c>
      <c r="AD3" s="90">
        <v>27</v>
      </c>
      <c r="AE3" s="90">
        <v>28</v>
      </c>
      <c r="AF3" s="90">
        <v>29</v>
      </c>
      <c r="AG3" s="90">
        <v>30</v>
      </c>
      <c r="AH3" s="90">
        <v>31</v>
      </c>
      <c r="AI3" t="s">
        <v>163</v>
      </c>
    </row>
    <row r="4" spans="2:35" x14ac:dyDescent="0.25">
      <c r="B4" s="79">
        <v>1</v>
      </c>
      <c r="C4" s="6" t="s">
        <v>21</v>
      </c>
      <c r="D4" s="7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88</v>
      </c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5" x14ac:dyDescent="0.25">
      <c r="B5" s="79">
        <v>2</v>
      </c>
      <c r="C5" s="6" t="s">
        <v>22</v>
      </c>
      <c r="D5" s="7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 t="s">
        <v>89</v>
      </c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5" x14ac:dyDescent="0.25">
      <c r="B6" s="79">
        <v>3</v>
      </c>
      <c r="C6" s="6" t="s">
        <v>23</v>
      </c>
      <c r="D6" s="7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 t="s">
        <v>90</v>
      </c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5" x14ac:dyDescent="0.25">
      <c r="B7" s="79">
        <v>4</v>
      </c>
      <c r="C7" s="6" t="s">
        <v>24</v>
      </c>
      <c r="D7" s="7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 t="s">
        <v>91</v>
      </c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2:35" x14ac:dyDescent="0.25">
      <c r="B8" s="79">
        <v>5</v>
      </c>
      <c r="C8" s="6" t="s">
        <v>25</v>
      </c>
      <c r="D8" s="7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 t="s">
        <v>92</v>
      </c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2:35" x14ac:dyDescent="0.25">
      <c r="B9" s="79">
        <v>6</v>
      </c>
      <c r="C9" s="6" t="s">
        <v>26</v>
      </c>
      <c r="D9" s="7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 t="s">
        <v>93</v>
      </c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2:35" x14ac:dyDescent="0.25">
      <c r="B10" s="79">
        <v>7</v>
      </c>
      <c r="C10" s="6" t="s">
        <v>27</v>
      </c>
      <c r="D10" s="7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 t="s">
        <v>94</v>
      </c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2:35" x14ac:dyDescent="0.25">
      <c r="B11" s="79">
        <v>8</v>
      </c>
      <c r="C11" s="6" t="s">
        <v>28</v>
      </c>
      <c r="D11" s="7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 t="s">
        <v>95</v>
      </c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2:35" x14ac:dyDescent="0.25">
      <c r="B12" s="79">
        <v>9</v>
      </c>
      <c r="C12" s="6" t="s">
        <v>29</v>
      </c>
      <c r="D12" s="7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 t="s">
        <v>96</v>
      </c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2:35" x14ac:dyDescent="0.25">
      <c r="B13" s="79">
        <v>10</v>
      </c>
      <c r="C13" s="6" t="s">
        <v>30</v>
      </c>
      <c r="D13" s="7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 t="s">
        <v>97</v>
      </c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2:35" x14ac:dyDescent="0.25">
      <c r="B14" s="79">
        <v>11</v>
      </c>
      <c r="C14" s="6" t="s">
        <v>31</v>
      </c>
      <c r="D14" s="7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 t="s">
        <v>98</v>
      </c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5" x14ac:dyDescent="0.25">
      <c r="B15" s="79">
        <v>12</v>
      </c>
      <c r="C15" s="6" t="s">
        <v>32</v>
      </c>
      <c r="D15" s="7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 t="s">
        <v>99</v>
      </c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2:35" x14ac:dyDescent="0.25">
      <c r="B16" s="79">
        <v>13</v>
      </c>
      <c r="C16" s="6" t="s">
        <v>33</v>
      </c>
      <c r="D16" s="7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 t="s">
        <v>100</v>
      </c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2:34" x14ac:dyDescent="0.25">
      <c r="B17" s="79">
        <v>14</v>
      </c>
      <c r="C17" s="6" t="s">
        <v>34</v>
      </c>
      <c r="D17" s="7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 t="s">
        <v>101</v>
      </c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2:34" x14ac:dyDescent="0.25">
      <c r="B18" s="79">
        <v>15</v>
      </c>
      <c r="C18" s="6" t="s">
        <v>35</v>
      </c>
      <c r="D18" s="7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 t="s">
        <v>102</v>
      </c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2:34" x14ac:dyDescent="0.25">
      <c r="B19" s="79">
        <v>16</v>
      </c>
      <c r="C19" s="6" t="s">
        <v>36</v>
      </c>
      <c r="D19" s="7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 t="s">
        <v>103</v>
      </c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2:34" x14ac:dyDescent="0.25">
      <c r="B20" s="79">
        <v>17</v>
      </c>
      <c r="C20" s="6" t="s">
        <v>37</v>
      </c>
      <c r="D20" s="7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">
        <v>104</v>
      </c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2:34" x14ac:dyDescent="0.25">
      <c r="B21" s="79">
        <v>18</v>
      </c>
      <c r="C21" s="6" t="s">
        <v>38</v>
      </c>
      <c r="D21" s="7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 t="s">
        <v>105</v>
      </c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2:34" x14ac:dyDescent="0.25">
      <c r="B22" s="79">
        <v>19</v>
      </c>
      <c r="C22" s="6" t="s">
        <v>39</v>
      </c>
      <c r="D22" s="7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 t="s">
        <v>106</v>
      </c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2:34" x14ac:dyDescent="0.25">
      <c r="B23" s="79">
        <v>20</v>
      </c>
      <c r="C23" s="6" t="s">
        <v>40</v>
      </c>
      <c r="D23" s="7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 t="s">
        <v>107</v>
      </c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2:34" x14ac:dyDescent="0.25">
      <c r="B24" s="79">
        <v>21</v>
      </c>
      <c r="C24" s="6" t="s">
        <v>41</v>
      </c>
      <c r="D24" s="7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 t="s">
        <v>108</v>
      </c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2:34" x14ac:dyDescent="0.25">
      <c r="B25" s="79">
        <v>22</v>
      </c>
      <c r="C25" s="6" t="s">
        <v>42</v>
      </c>
      <c r="D25" s="7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 t="s">
        <v>109</v>
      </c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2:34" x14ac:dyDescent="0.25">
      <c r="B26" s="79">
        <v>23</v>
      </c>
      <c r="C26" s="6" t="s">
        <v>43</v>
      </c>
      <c r="D26" s="7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 t="s">
        <v>110</v>
      </c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2:34" x14ac:dyDescent="0.25">
      <c r="B27" s="79">
        <v>24</v>
      </c>
      <c r="C27" s="6" t="s">
        <v>44</v>
      </c>
      <c r="D27" s="7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 t="s">
        <v>111</v>
      </c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2:34" x14ac:dyDescent="0.25">
      <c r="B28" s="79">
        <v>25</v>
      </c>
      <c r="C28" s="6" t="s">
        <v>45</v>
      </c>
      <c r="D28" s="7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112</v>
      </c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2:34" x14ac:dyDescent="0.25">
      <c r="B29" s="79">
        <v>26</v>
      </c>
      <c r="C29" s="6" t="s">
        <v>46</v>
      </c>
      <c r="D29" s="7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 t="s">
        <v>113</v>
      </c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2:34" x14ac:dyDescent="0.25">
      <c r="B30" s="6"/>
      <c r="C30" s="7" t="s">
        <v>8</v>
      </c>
      <c r="D30" s="80">
        <f>SUM(D4:D29)</f>
        <v>0</v>
      </c>
      <c r="E30" s="80">
        <f t="shared" ref="E30:AH30" si="0">SUM(E4:E29)</f>
        <v>0</v>
      </c>
      <c r="F30" s="80">
        <f t="shared" si="0"/>
        <v>0</v>
      </c>
      <c r="G30" s="80">
        <f t="shared" si="0"/>
        <v>0</v>
      </c>
      <c r="H30" s="80">
        <f t="shared" si="0"/>
        <v>0</v>
      </c>
      <c r="I30" s="80">
        <f t="shared" si="0"/>
        <v>0</v>
      </c>
      <c r="J30" s="80">
        <f t="shared" si="0"/>
        <v>0</v>
      </c>
      <c r="K30" s="80">
        <f t="shared" si="0"/>
        <v>0</v>
      </c>
      <c r="L30" s="80">
        <f t="shared" si="0"/>
        <v>0</v>
      </c>
      <c r="M30" s="80">
        <f t="shared" si="0"/>
        <v>0</v>
      </c>
      <c r="N30" s="80">
        <f t="shared" si="0"/>
        <v>0</v>
      </c>
      <c r="O30" s="80">
        <f t="shared" si="0"/>
        <v>0</v>
      </c>
      <c r="P30" s="80">
        <f t="shared" si="0"/>
        <v>0</v>
      </c>
      <c r="Q30" s="80">
        <f t="shared" si="0"/>
        <v>0</v>
      </c>
      <c r="R30" s="80">
        <f t="shared" si="0"/>
        <v>0</v>
      </c>
      <c r="S30" s="80">
        <f t="shared" si="0"/>
        <v>0</v>
      </c>
      <c r="T30" s="80">
        <f t="shared" si="0"/>
        <v>0</v>
      </c>
      <c r="U30" s="80">
        <f t="shared" si="0"/>
        <v>0</v>
      </c>
      <c r="V30" s="80">
        <f t="shared" si="0"/>
        <v>0</v>
      </c>
      <c r="W30" s="80">
        <f t="shared" si="0"/>
        <v>0</v>
      </c>
      <c r="X30" s="80">
        <f t="shared" si="0"/>
        <v>0</v>
      </c>
      <c r="Y30" s="80">
        <f t="shared" si="0"/>
        <v>0</v>
      </c>
      <c r="Z30" s="80">
        <f t="shared" si="0"/>
        <v>0</v>
      </c>
      <c r="AA30" s="80">
        <f t="shared" si="0"/>
        <v>0</v>
      </c>
      <c r="AB30" s="80">
        <f t="shared" si="0"/>
        <v>0</v>
      </c>
      <c r="AC30" s="80">
        <f t="shared" si="0"/>
        <v>0</v>
      </c>
      <c r="AD30" s="80">
        <f t="shared" si="0"/>
        <v>0</v>
      </c>
      <c r="AE30" s="80">
        <f t="shared" si="0"/>
        <v>0</v>
      </c>
      <c r="AF30" s="80">
        <f t="shared" si="0"/>
        <v>0</v>
      </c>
      <c r="AG30" s="80">
        <f t="shared" si="0"/>
        <v>0</v>
      </c>
      <c r="AH30" s="80">
        <f t="shared" si="0"/>
        <v>0</v>
      </c>
    </row>
    <row r="33" spans="7:34" ht="18.75" x14ac:dyDescent="0.3">
      <c r="G33" s="120" t="s">
        <v>246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03"/>
      <c r="AH33" s="103"/>
    </row>
    <row r="34" spans="7:34" x14ac:dyDescent="0.25"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</row>
    <row r="35" spans="7:34" x14ac:dyDescent="0.25"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</sheetData>
  <mergeCells count="3">
    <mergeCell ref="D2:AH2"/>
    <mergeCell ref="G33:AF35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Гс</vt:lpstr>
      <vt:lpstr>Ме</vt:lpstr>
      <vt:lpstr>Отчет</vt:lpstr>
      <vt:lpstr>ОРГ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2018-07-20T20:40:12Z</cp:lastPrinted>
  <dcterms:created xsi:type="dcterms:W3CDTF">2018-05-30T04:38:45Z</dcterms:created>
  <dcterms:modified xsi:type="dcterms:W3CDTF">2018-07-22T12:49:20Z</dcterms:modified>
</cp:coreProperties>
</file>