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YandexDisk\Личные папки\Work Рабочие Файлы ЯндексДиск\"/>
    </mc:Choice>
  </mc:AlternateContent>
  <bookViews>
    <workbookView xWindow="0" yWindow="0" windowWidth="20460" windowHeight="8220" tabRatio="703" activeTab="2"/>
  </bookViews>
  <sheets>
    <sheet name="Реестр" sheetId="7" r:id="rId1"/>
    <sheet name="Оборотка" sheetId="12" r:id="rId2"/>
    <sheet name="ОбороткаГруппы" sheetId="27" r:id="rId3"/>
    <sheet name="Списки" sheetId="2" r:id="rId4"/>
    <sheet name="Исключения" sheetId="60" r:id="rId5"/>
  </sheets>
  <definedNames>
    <definedName name="_xlnm._FilterDatabase" localSheetId="1" hidden="1">Оборотка!$A$3:$M$213</definedName>
    <definedName name="_xlnm._FilterDatabase" localSheetId="2" hidden="1">ОбороткаГруппы!$A$3:$U$197</definedName>
    <definedName name="_xlnm._FilterDatabase" localSheetId="0" hidden="1">Реестр!$A$1:$I$50</definedName>
    <definedName name="_xlnm._FilterDatabase" localSheetId="3" hidden="1">Списки!$A$1:$B$72</definedName>
    <definedName name="БанкКассаСклад">Списки!#REF!</definedName>
    <definedName name="ГрСтРе">Реестр!$H$1:INDEX(Реестр!$H$3:$H$48,MATCH("ЯЯЯ",Реестр!$C$3:$C$48,1))</definedName>
    <definedName name="КаРе">Реестр!$C$1:INDEX(Реестр!$C$3:$C$48,MATCH("ЯЯЯ",Реестр!$C$3:$C$48,1))</definedName>
    <definedName name="СтатьяБюджета">Списки!$A$2:$A$58</definedName>
    <definedName name="СтРе">Реестр!$D$1:INDEX(Реестр!$D$3:$D$48,MATCH("ЯЯЯ",Реестр!$C$3:$C$48,1))</definedName>
  </definedNames>
  <calcPr calcId="162913" calcMode="manual" calcCompleted="0" calcOnSave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5" i="12" l="1" a="1"/>
  <c r="A5" i="12" s="1"/>
  <c r="B5" i="12" a="1"/>
  <c r="B5" i="12" s="1"/>
  <c r="A6" i="12" a="1"/>
  <c r="A6" i="12" s="1"/>
  <c r="B6" i="12" a="1"/>
  <c r="B6" i="12" s="1"/>
  <c r="A7" i="12" a="1"/>
  <c r="A7" i="12" s="1"/>
  <c r="B7" i="12" a="1"/>
  <c r="B7" i="12" s="1"/>
  <c r="A8" i="12" a="1"/>
  <c r="A8" i="12" s="1"/>
  <c r="B8" i="12" a="1"/>
  <c r="B8" i="12" s="1"/>
  <c r="A9" i="12" a="1"/>
  <c r="A9" i="12" s="1"/>
  <c r="B9" i="12" a="1"/>
  <c r="B9" i="12" s="1"/>
  <c r="A10" i="12" a="1"/>
  <c r="A10" i="12" s="1"/>
  <c r="B10" i="12" a="1"/>
  <c r="B10" i="12" s="1"/>
  <c r="A11" i="12" a="1"/>
  <c r="A11" i="12" s="1"/>
  <c r="B11" i="12" a="1"/>
  <c r="B11" i="12" s="1"/>
  <c r="A12" i="12" a="1"/>
  <c r="A12" i="12" s="1"/>
  <c r="B12" i="12" a="1"/>
  <c r="B12" i="12" s="1"/>
  <c r="A13" i="12" a="1"/>
  <c r="A13" i="12" s="1"/>
  <c r="B13" i="12" a="1"/>
  <c r="B13" i="12" s="1"/>
  <c r="A14" i="12" a="1"/>
  <c r="A14" i="12" s="1"/>
  <c r="B14" i="12" a="1"/>
  <c r="B14" i="12" s="1"/>
  <c r="A15" i="12" a="1"/>
  <c r="A15" i="12" s="1"/>
  <c r="B15" i="12" a="1"/>
  <c r="B15" i="12" s="1"/>
  <c r="A16" i="12" a="1"/>
  <c r="A16" i="12" s="1"/>
  <c r="B16" i="12" a="1"/>
  <c r="B16" i="12" s="1"/>
  <c r="A17" i="12" a="1"/>
  <c r="A17" i="12" s="1"/>
  <c r="B17" i="12" a="1"/>
  <c r="B17" i="12" s="1"/>
  <c r="A18" i="12" a="1"/>
  <c r="A18" i="12" s="1"/>
  <c r="B18" i="12" a="1"/>
  <c r="B18" i="12" s="1"/>
  <c r="A19" i="12" a="1"/>
  <c r="A19" i="12" s="1"/>
  <c r="B19" i="12" a="1"/>
  <c r="B19" i="12" s="1"/>
  <c r="A20" i="12" a="1"/>
  <c r="A20" i="12" s="1"/>
  <c r="B20" i="12" a="1"/>
  <c r="B20" i="12" s="1"/>
  <c r="A210" i="12" a="1"/>
  <c r="A210" i="12" s="1"/>
  <c r="B210" i="12" a="1"/>
  <c r="B210" i="12" s="1"/>
  <c r="A211" i="12" a="1"/>
  <c r="A211" i="12" s="1"/>
  <c r="B211" i="12" a="1"/>
  <c r="B211" i="12" s="1"/>
  <c r="A212" i="12" a="1"/>
  <c r="A212" i="12" s="1"/>
  <c r="B212" i="12" a="1"/>
  <c r="B212" i="12" s="1"/>
  <c r="H42" i="7" l="1"/>
  <c r="H43" i="7"/>
  <c r="H44" i="7"/>
  <c r="H45" i="7"/>
  <c r="H46" i="7"/>
  <c r="I42" i="7"/>
  <c r="I43" i="7"/>
  <c r="I44" i="7"/>
  <c r="I45" i="7"/>
  <c r="I46" i="7"/>
  <c r="I47" i="7"/>
  <c r="C20" i="12" l="1"/>
  <c r="C210" i="12"/>
  <c r="C10" i="12"/>
  <c r="C12" i="12"/>
  <c r="C11" i="12"/>
  <c r="C212" i="12"/>
  <c r="C211" i="12"/>
  <c r="C19" i="12"/>
  <c r="C17" i="12"/>
  <c r="C15" i="12"/>
  <c r="C13" i="12"/>
  <c r="C18" i="12"/>
  <c r="C16" i="12"/>
  <c r="C14" i="12"/>
  <c r="C9" i="12"/>
  <c r="B4" i="12" a="1"/>
  <c r="B4" i="12" s="1"/>
  <c r="A4" i="12" a="1"/>
  <c r="A4" i="12" s="1"/>
  <c r="J1" i="27" l="1"/>
  <c r="H48" i="7" l="1"/>
  <c r="H47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A5" i="27" l="1" a="1"/>
  <c r="A5" i="27" s="1"/>
  <c r="A7" i="27" a="1"/>
  <c r="A7" i="27" s="1"/>
  <c r="B10" i="27" a="1"/>
  <c r="B10" i="27" s="1"/>
  <c r="A12" i="27" a="1"/>
  <c r="A12" i="27" s="1"/>
  <c r="B13" i="27" a="1"/>
  <c r="B13" i="27" s="1"/>
  <c r="A15" i="27" a="1"/>
  <c r="A15" i="27" s="1"/>
  <c r="B18" i="27" a="1"/>
  <c r="B18" i="27" s="1"/>
  <c r="B5" i="27" a="1"/>
  <c r="B5" i="27" s="1"/>
  <c r="B7" i="27" a="1"/>
  <c r="B7" i="27" s="1"/>
  <c r="A9" i="27" a="1"/>
  <c r="A9" i="27" s="1"/>
  <c r="B12" i="27" a="1"/>
  <c r="B12" i="27" s="1"/>
  <c r="A14" i="27" a="1"/>
  <c r="A14" i="27" s="1"/>
  <c r="B15" i="27" a="1"/>
  <c r="B15" i="27" s="1"/>
  <c r="A17" i="27" a="1"/>
  <c r="A17" i="27" s="1"/>
  <c r="A6" i="27" a="1"/>
  <c r="A6" i="27" s="1"/>
  <c r="A8" i="27" a="1"/>
  <c r="A8" i="27" s="1"/>
  <c r="B9" i="27" a="1"/>
  <c r="B9" i="27" s="1"/>
  <c r="A11" i="27" a="1"/>
  <c r="A11" i="27" s="1"/>
  <c r="B14" i="27" a="1"/>
  <c r="B14" i="27" s="1"/>
  <c r="A16" i="27" a="1"/>
  <c r="A16" i="27" s="1"/>
  <c r="B17" i="27" a="1"/>
  <c r="B17" i="27" s="1"/>
  <c r="A19" i="27" a="1"/>
  <c r="A19" i="27" s="1"/>
  <c r="B6" i="27" a="1"/>
  <c r="B6" i="27" s="1"/>
  <c r="A13" i="27" a="1"/>
  <c r="A13" i="27" s="1"/>
  <c r="B19" i="27" a="1"/>
  <c r="B19" i="27" s="1"/>
  <c r="B195" i="27" a="1"/>
  <c r="B195" i="27" s="1"/>
  <c r="B8" i="27" a="1"/>
  <c r="B8" i="27" s="1"/>
  <c r="A196" i="27" a="1"/>
  <c r="A196" i="27" s="1"/>
  <c r="A10" i="27" a="1"/>
  <c r="A10" i="27" s="1"/>
  <c r="B16" i="27" a="1"/>
  <c r="B16" i="27" s="1"/>
  <c r="B196" i="27" a="1"/>
  <c r="B196" i="27" s="1"/>
  <c r="B11" i="27" a="1"/>
  <c r="B11" i="27" s="1"/>
  <c r="A18" i="27" a="1"/>
  <c r="A18" i="27" s="1"/>
  <c r="A195" i="27" a="1"/>
  <c r="A195" i="27" s="1"/>
  <c r="B4" i="27" a="1"/>
  <c r="B4" i="27" s="1"/>
  <c r="A4" i="27" a="1"/>
  <c r="A4" i="27" s="1"/>
  <c r="C6" i="12"/>
  <c r="C8" i="12"/>
  <c r="C7" i="12"/>
  <c r="C5" i="12"/>
  <c r="K1" i="12" l="1"/>
  <c r="D1" i="27" l="1"/>
  <c r="C1" i="27"/>
  <c r="E1" i="12"/>
  <c r="D1" i="12"/>
  <c r="M1" i="27" l="1"/>
  <c r="N1" i="27" l="1"/>
  <c r="O1" i="27"/>
  <c r="P1" i="27" s="1"/>
  <c r="J20" i="12"/>
  <c r="J16" i="12"/>
  <c r="J12" i="12"/>
  <c r="J8" i="12"/>
  <c r="J15" i="12"/>
  <c r="J210" i="12"/>
  <c r="D210" i="12"/>
  <c r="E210" i="12"/>
  <c r="E13" i="12"/>
  <c r="D13" i="12"/>
  <c r="D11" i="12"/>
  <c r="E11" i="12"/>
  <c r="D9" i="12"/>
  <c r="E9" i="12"/>
  <c r="D5" i="12"/>
  <c r="E5" i="12"/>
  <c r="J211" i="12"/>
  <c r="E211" i="12"/>
  <c r="D211" i="12"/>
  <c r="D18" i="12"/>
  <c r="E18" i="12"/>
  <c r="D16" i="12"/>
  <c r="E16" i="12"/>
  <c r="J11" i="12"/>
  <c r="D14" i="12"/>
  <c r="E14" i="12"/>
  <c r="D12" i="12"/>
  <c r="E12" i="12"/>
  <c r="D10" i="12"/>
  <c r="E10" i="12"/>
  <c r="D8" i="12"/>
  <c r="E8" i="12"/>
  <c r="D6" i="12"/>
  <c r="J18" i="12"/>
  <c r="J14" i="12"/>
  <c r="J10" i="12"/>
  <c r="J212" i="12"/>
  <c r="D212" i="12"/>
  <c r="E212" i="12"/>
  <c r="E17" i="12"/>
  <c r="D17" i="12"/>
  <c r="E15" i="12"/>
  <c r="D15" i="12"/>
  <c r="J17" i="12"/>
  <c r="J13" i="12"/>
  <c r="J9" i="12"/>
  <c r="J5" i="12"/>
  <c r="Q1" i="27" l="1"/>
  <c r="R1" i="27"/>
  <c r="S1" i="27" s="1"/>
  <c r="T1" i="27" l="1"/>
  <c r="F212" i="12" l="1"/>
  <c r="I48" i="7" l="1"/>
  <c r="J7" i="12" l="1"/>
  <c r="D7" i="12" l="1"/>
  <c r="E7" i="12"/>
  <c r="I37" i="7" l="1"/>
  <c r="I38" i="7"/>
  <c r="I39" i="7"/>
  <c r="I40" i="7"/>
  <c r="I41" i="7"/>
  <c r="A2" i="12" a="1"/>
  <c r="A2" i="12" s="1"/>
  <c r="B2" i="12" a="1"/>
  <c r="B2" i="12" s="1"/>
  <c r="I35" i="7"/>
  <c r="I36" i="7"/>
  <c r="I34" i="7"/>
  <c r="I11" i="7"/>
  <c r="I15" i="7"/>
  <c r="I19" i="7"/>
  <c r="I27" i="7"/>
  <c r="I26" i="7"/>
  <c r="I25" i="7"/>
  <c r="I13" i="7"/>
  <c r="I12" i="7"/>
  <c r="I10" i="7"/>
  <c r="I8" i="7"/>
  <c r="I7" i="7"/>
  <c r="I6" i="7"/>
  <c r="I5" i="7"/>
  <c r="I4" i="7"/>
  <c r="I3" i="7"/>
  <c r="I9" i="7"/>
  <c r="I24" i="7"/>
  <c r="I14" i="7"/>
  <c r="I31" i="7"/>
  <c r="I16" i="7"/>
  <c r="I17" i="7"/>
  <c r="I20" i="7"/>
  <c r="I21" i="7"/>
  <c r="I22" i="7"/>
  <c r="I28" i="7"/>
  <c r="I30" i="7"/>
  <c r="I32" i="7"/>
  <c r="I18" i="7"/>
  <c r="I23" i="7"/>
  <c r="I29" i="7"/>
  <c r="I33" i="7"/>
  <c r="E6" i="12" l="1"/>
  <c r="J6" i="12"/>
  <c r="J19" i="12"/>
  <c r="D19" i="12"/>
  <c r="E19" i="12"/>
  <c r="C4" i="12"/>
  <c r="D20" i="12"/>
  <c r="E20" i="12"/>
  <c r="E4" i="12"/>
  <c r="D4" i="12"/>
  <c r="H6" i="12"/>
  <c r="I7" i="12"/>
  <c r="H10" i="12"/>
  <c r="I11" i="12"/>
  <c r="H14" i="12"/>
  <c r="I15" i="12"/>
  <c r="H18" i="12"/>
  <c r="I19" i="12"/>
  <c r="H5" i="12"/>
  <c r="I8" i="12"/>
  <c r="H13" i="12"/>
  <c r="I16" i="12"/>
  <c r="I5" i="12"/>
  <c r="H7" i="12"/>
  <c r="I10" i="12"/>
  <c r="H12" i="12"/>
  <c r="I13" i="12"/>
  <c r="H15" i="12"/>
  <c r="I18" i="12"/>
  <c r="H20" i="12"/>
  <c r="I6" i="12"/>
  <c r="I17" i="12"/>
  <c r="H211" i="12"/>
  <c r="I212" i="12"/>
  <c r="H8" i="12"/>
  <c r="I12" i="12"/>
  <c r="H17" i="12"/>
  <c r="H19" i="12"/>
  <c r="H212" i="12"/>
  <c r="H9" i="12"/>
  <c r="H11" i="12"/>
  <c r="H16" i="12"/>
  <c r="I20" i="12"/>
  <c r="H210" i="12"/>
  <c r="I211" i="12"/>
  <c r="I9" i="12"/>
  <c r="I14" i="12"/>
  <c r="I210" i="12"/>
  <c r="H4" i="12"/>
  <c r="J4" i="12"/>
  <c r="I4" i="12"/>
  <c r="F211" i="12"/>
  <c r="F210" i="12"/>
  <c r="K16" i="12" l="1"/>
  <c r="K8" i="12"/>
  <c r="K11" i="12"/>
  <c r="K19" i="12"/>
  <c r="P16" i="27"/>
  <c r="L16" i="27"/>
  <c r="O16" i="27"/>
  <c r="S16" i="27"/>
  <c r="R16" i="27"/>
  <c r="M16" i="27"/>
  <c r="O17" i="27"/>
  <c r="S17" i="27"/>
  <c r="M17" i="27"/>
  <c r="R17" i="27"/>
  <c r="L17" i="27"/>
  <c r="P17" i="27"/>
  <c r="S9" i="27"/>
  <c r="M9" i="27"/>
  <c r="R9" i="27"/>
  <c r="L9" i="27"/>
  <c r="P9" i="27"/>
  <c r="O9" i="27"/>
  <c r="S18" i="27"/>
  <c r="M18" i="27"/>
  <c r="R18" i="27"/>
  <c r="L18" i="27"/>
  <c r="P18" i="27"/>
  <c r="O18" i="27"/>
  <c r="R10" i="27"/>
  <c r="L10" i="27"/>
  <c r="P10" i="27"/>
  <c r="O10" i="27"/>
  <c r="S10" i="27"/>
  <c r="M10" i="27"/>
  <c r="S15" i="27"/>
  <c r="M15" i="27"/>
  <c r="R15" i="27"/>
  <c r="L15" i="27"/>
  <c r="P15" i="27"/>
  <c r="O15" i="27"/>
  <c r="R7" i="27"/>
  <c r="L7" i="27"/>
  <c r="P7" i="27"/>
  <c r="O7" i="27"/>
  <c r="S7" i="27"/>
  <c r="M7" i="27"/>
  <c r="P195" i="27"/>
  <c r="L195" i="27"/>
  <c r="O195" i="27"/>
  <c r="S195" i="27"/>
  <c r="R195" i="27"/>
  <c r="M195" i="27"/>
  <c r="P13" i="27"/>
  <c r="S13" i="27"/>
  <c r="M13" i="27"/>
  <c r="R13" i="27"/>
  <c r="O13" i="27"/>
  <c r="L13" i="27"/>
  <c r="O196" i="27"/>
  <c r="S196" i="27"/>
  <c r="M196" i="27"/>
  <c r="R196" i="27"/>
  <c r="L196" i="27"/>
  <c r="P196" i="27"/>
  <c r="O8" i="27"/>
  <c r="S8" i="27"/>
  <c r="R8" i="27"/>
  <c r="M8" i="27"/>
  <c r="L8" i="27"/>
  <c r="P8" i="27"/>
  <c r="S12" i="27"/>
  <c r="R12" i="27"/>
  <c r="M12" i="27"/>
  <c r="P12" i="27"/>
  <c r="L12" i="27"/>
  <c r="O12" i="27"/>
  <c r="O14" i="27"/>
  <c r="R14" i="27"/>
  <c r="L14" i="27"/>
  <c r="P14" i="27"/>
  <c r="M14" i="27"/>
  <c r="S14" i="27"/>
  <c r="R19" i="27"/>
  <c r="L19" i="27"/>
  <c r="P19" i="27"/>
  <c r="O19" i="27"/>
  <c r="S19" i="27"/>
  <c r="M19" i="27"/>
  <c r="P11" i="27"/>
  <c r="O11" i="27"/>
  <c r="S11" i="27"/>
  <c r="M11" i="27"/>
  <c r="R11" i="27"/>
  <c r="L11" i="27"/>
  <c r="N11" i="27" s="1"/>
  <c r="S6" i="27"/>
  <c r="P6" i="27"/>
  <c r="L6" i="27"/>
  <c r="O6" i="27"/>
  <c r="M6" i="27"/>
  <c r="R6" i="27"/>
  <c r="P5" i="27"/>
  <c r="L5" i="27"/>
  <c r="O5" i="27"/>
  <c r="M5" i="27"/>
  <c r="S5" i="27"/>
  <c r="R5" i="27"/>
  <c r="K17" i="12"/>
  <c r="G195" i="27"/>
  <c r="H195" i="27"/>
  <c r="I195" i="27"/>
  <c r="D195" i="27"/>
  <c r="C195" i="27"/>
  <c r="G196" i="27"/>
  <c r="I196" i="27"/>
  <c r="C196" i="27"/>
  <c r="D196" i="27"/>
  <c r="H196" i="27"/>
  <c r="H16" i="27"/>
  <c r="C16" i="27"/>
  <c r="D16" i="27"/>
  <c r="I16" i="27"/>
  <c r="G16" i="27"/>
  <c r="H8" i="27"/>
  <c r="I8" i="27"/>
  <c r="G8" i="27"/>
  <c r="C8" i="27"/>
  <c r="D8" i="27"/>
  <c r="H12" i="27"/>
  <c r="I12" i="27"/>
  <c r="G12" i="27"/>
  <c r="C12" i="27"/>
  <c r="D12" i="27"/>
  <c r="G17" i="27"/>
  <c r="I17" i="27"/>
  <c r="D17" i="27"/>
  <c r="C17" i="27"/>
  <c r="H17" i="27"/>
  <c r="G13" i="27"/>
  <c r="H13" i="27"/>
  <c r="I13" i="27"/>
  <c r="C13" i="27"/>
  <c r="D13" i="27"/>
  <c r="G9" i="27"/>
  <c r="H9" i="27"/>
  <c r="D9" i="27"/>
  <c r="I9" i="27"/>
  <c r="C9" i="27"/>
  <c r="G18" i="27"/>
  <c r="H18" i="27"/>
  <c r="I18" i="27"/>
  <c r="C18" i="27"/>
  <c r="D18" i="27"/>
  <c r="H14" i="27"/>
  <c r="G14" i="27"/>
  <c r="I14" i="27"/>
  <c r="C14" i="27"/>
  <c r="D14" i="27"/>
  <c r="H10" i="27"/>
  <c r="G10" i="27"/>
  <c r="I10" i="27"/>
  <c r="C10" i="27"/>
  <c r="D10" i="27"/>
  <c r="H6" i="27"/>
  <c r="G6" i="27"/>
  <c r="I6" i="27"/>
  <c r="C6" i="27"/>
  <c r="D6" i="27"/>
  <c r="I19" i="27"/>
  <c r="G19" i="27"/>
  <c r="H19" i="27"/>
  <c r="C19" i="27"/>
  <c r="D19" i="27"/>
  <c r="I15" i="27"/>
  <c r="H15" i="27"/>
  <c r="D15" i="27"/>
  <c r="G15" i="27"/>
  <c r="C15" i="27"/>
  <c r="G11" i="27"/>
  <c r="H11" i="27"/>
  <c r="I11" i="27"/>
  <c r="C11" i="27"/>
  <c r="D11" i="27"/>
  <c r="H7" i="27"/>
  <c r="I7" i="27"/>
  <c r="G7" i="27"/>
  <c r="D7" i="27"/>
  <c r="C7" i="27"/>
  <c r="G5" i="27"/>
  <c r="H5" i="27"/>
  <c r="I5" i="27"/>
  <c r="D5" i="27"/>
  <c r="C5" i="27"/>
  <c r="K212" i="12"/>
  <c r="K15" i="12"/>
  <c r="K7" i="12"/>
  <c r="F16" i="12"/>
  <c r="F14" i="12"/>
  <c r="F19" i="12"/>
  <c r="K5" i="12"/>
  <c r="K18" i="12"/>
  <c r="K10" i="12"/>
  <c r="F8" i="12"/>
  <c r="F12" i="12"/>
  <c r="K210" i="12"/>
  <c r="K9" i="12"/>
  <c r="K211" i="12"/>
  <c r="K20" i="12"/>
  <c r="K12" i="12"/>
  <c r="K13" i="12"/>
  <c r="K14" i="12"/>
  <c r="K6" i="12"/>
  <c r="F7" i="12"/>
  <c r="F11" i="12"/>
  <c r="F15" i="12"/>
  <c r="F5" i="12"/>
  <c r="F6" i="12"/>
  <c r="F20" i="12"/>
  <c r="F4" i="12"/>
  <c r="F10" i="12"/>
  <c r="F13" i="12"/>
  <c r="F18" i="12"/>
  <c r="F17" i="12"/>
  <c r="F9" i="12"/>
  <c r="K4" i="12"/>
  <c r="G2" i="12" l="1"/>
  <c r="N13" i="27"/>
  <c r="Q13" i="27" s="1"/>
  <c r="T13" i="27" s="1"/>
  <c r="E17" i="27"/>
  <c r="N195" i="27"/>
  <c r="Q195" i="27" s="1"/>
  <c r="T195" i="27" s="1"/>
  <c r="E5" i="27"/>
  <c r="N16" i="27"/>
  <c r="N15" i="27"/>
  <c r="Q15" i="27" s="1"/>
  <c r="T15" i="27" s="1"/>
  <c r="N18" i="27"/>
  <c r="Q18" i="27" s="1"/>
  <c r="T18" i="27" s="1"/>
  <c r="N12" i="27"/>
  <c r="N8" i="27"/>
  <c r="Q8" i="27" s="1"/>
  <c r="N17" i="27"/>
  <c r="Q17" i="27" s="1"/>
  <c r="T17" i="27" s="1"/>
  <c r="E7" i="27"/>
  <c r="E18" i="27"/>
  <c r="N14" i="27"/>
  <c r="N7" i="27"/>
  <c r="Q7" i="27" s="1"/>
  <c r="T7" i="27" s="1"/>
  <c r="N10" i="27"/>
  <c r="N19" i="27"/>
  <c r="Q19" i="27" s="1"/>
  <c r="T19" i="27" s="1"/>
  <c r="N196" i="27"/>
  <c r="Q196" i="27" s="1"/>
  <c r="T196" i="27" s="1"/>
  <c r="E12" i="27"/>
  <c r="Q11" i="27"/>
  <c r="T11" i="27" s="1"/>
  <c r="N9" i="27"/>
  <c r="Q9" i="27" s="1"/>
  <c r="T9" i="27" s="1"/>
  <c r="N5" i="27"/>
  <c r="N6" i="27"/>
  <c r="E15" i="27"/>
  <c r="E9" i="27"/>
  <c r="S4" i="27"/>
  <c r="M4" i="27"/>
  <c r="L4" i="27"/>
  <c r="P4" i="27"/>
  <c r="O4" i="27"/>
  <c r="R4" i="27"/>
  <c r="E10" i="27"/>
  <c r="E16" i="27"/>
  <c r="J8" i="27"/>
  <c r="J10" i="27"/>
  <c r="J7" i="27"/>
  <c r="E11" i="27"/>
  <c r="J19" i="27"/>
  <c r="E6" i="27"/>
  <c r="J16" i="27"/>
  <c r="E196" i="27"/>
  <c r="J5" i="27"/>
  <c r="J15" i="27"/>
  <c r="J6" i="27"/>
  <c r="J14" i="27"/>
  <c r="J9" i="27"/>
  <c r="J13" i="27"/>
  <c r="J12" i="27"/>
  <c r="E195" i="27"/>
  <c r="J195" i="27"/>
  <c r="J11" i="27"/>
  <c r="E19" i="27"/>
  <c r="E14" i="27"/>
  <c r="J18" i="27"/>
  <c r="E13" i="27"/>
  <c r="J17" i="27"/>
  <c r="E8" i="27"/>
  <c r="J196" i="27"/>
  <c r="G4" i="27"/>
  <c r="I4" i="27"/>
  <c r="H4" i="27"/>
  <c r="C4" i="27"/>
  <c r="D4" i="27"/>
  <c r="Q5" i="27" l="1"/>
  <c r="T5" i="27" s="1"/>
  <c r="Q12" i="27"/>
  <c r="Q16" i="27"/>
  <c r="Q10" i="27"/>
  <c r="Q14" i="27"/>
  <c r="T8" i="27"/>
  <c r="N4" i="27"/>
  <c r="Q6" i="27"/>
  <c r="J4" i="27"/>
  <c r="E4" i="27"/>
  <c r="G3" i="12" s="1"/>
  <c r="F3" i="27" l="1"/>
  <c r="T12" i="27"/>
  <c r="T16" i="27"/>
  <c r="F2" i="27"/>
  <c r="T6" i="27"/>
  <c r="T10" i="27"/>
  <c r="T14" i="27"/>
  <c r="Q4" i="27" l="1"/>
  <c r="T4" i="27" l="1"/>
  <c r="G3" i="27" l="1"/>
</calcChain>
</file>

<file path=xl/sharedStrings.xml><?xml version="1.0" encoding="utf-8"?>
<sst xmlns="http://schemas.openxmlformats.org/spreadsheetml/2006/main" count="1247" uniqueCount="107">
  <si>
    <t>Дата</t>
  </si>
  <si>
    <t>Сумма</t>
  </si>
  <si>
    <t>Контрагент</t>
  </si>
  <si>
    <t>ВГО</t>
  </si>
  <si>
    <t>СтатьяБюджета</t>
  </si>
  <si>
    <t>конец таблицы</t>
  </si>
  <si>
    <t>ИТР</t>
  </si>
  <si>
    <t>PL</t>
  </si>
  <si>
    <t>Прочие доходы</t>
  </si>
  <si>
    <t>ИТ расходы</t>
  </si>
  <si>
    <t>CF</t>
  </si>
  <si>
    <t>+</t>
  </si>
  <si>
    <t>Расчеты с п\л</t>
  </si>
  <si>
    <t>РосЕвроБанк</t>
  </si>
  <si>
    <t>Стр</t>
  </si>
  <si>
    <t>Нотариус</t>
  </si>
  <si>
    <t>Юридические услуги</t>
  </si>
  <si>
    <t>АЗС</t>
  </si>
  <si>
    <t>Покупка ОС</t>
  </si>
  <si>
    <t>Канцтовары</t>
  </si>
  <si>
    <t>конец списка</t>
  </si>
  <si>
    <t>Уставной капитал</t>
  </si>
  <si>
    <t>Командировки</t>
  </si>
  <si>
    <t>Займы полученные</t>
  </si>
  <si>
    <t>Банк комиссии</t>
  </si>
  <si>
    <t>Разница</t>
  </si>
  <si>
    <t>добавление новых строк ТОЛЬКО вставкой новых ВЫШЕ красной двойной линии</t>
  </si>
  <si>
    <t>Аренда офиса</t>
  </si>
  <si>
    <t>Страховка а\м</t>
  </si>
  <si>
    <t>Услуги связи</t>
  </si>
  <si>
    <t>Расходы на а\м</t>
  </si>
  <si>
    <t>Займы выданные</t>
  </si>
  <si>
    <t>Прочие расходы</t>
  </si>
  <si>
    <t>Поступление товара на склад</t>
  </si>
  <si>
    <t>Амортизация ОС</t>
  </si>
  <si>
    <t>Финансовые услуги</t>
  </si>
  <si>
    <t>Проверки</t>
  </si>
  <si>
    <t>Покупка товара</t>
  </si>
  <si>
    <t>ИТОГО</t>
  </si>
  <si>
    <t>Топливо</t>
  </si>
  <si>
    <t>Расходы на а\м прочие</t>
  </si>
  <si>
    <t>ТО и ремонт а\м</t>
  </si>
  <si>
    <t>Административные расходы</t>
  </si>
  <si>
    <t>Расходы на офис</t>
  </si>
  <si>
    <t>Налоги</t>
  </si>
  <si>
    <t>НДС к уплате</t>
  </si>
  <si>
    <t>Выручка Продажа товара</t>
  </si>
  <si>
    <t>Выручка Аренда ТС</t>
  </si>
  <si>
    <t>Выручка Опер. лизинг</t>
  </si>
  <si>
    <t>Выручка Бронирование</t>
  </si>
  <si>
    <t>Налог на прибыль</t>
  </si>
  <si>
    <t>Прочие налоги</t>
  </si>
  <si>
    <t>Расходы на сайт</t>
  </si>
  <si>
    <t>ФОТ Оклады АУП</t>
  </si>
  <si>
    <t>ФОТ Взносы АУП</t>
  </si>
  <si>
    <t>Проценты по кредитам к уплате</t>
  </si>
  <si>
    <t>Без ВГО</t>
  </si>
  <si>
    <t>ГруппаСтатейБюджета</t>
  </si>
  <si>
    <t>Поступление ОС</t>
  </si>
  <si>
    <t>Приобретение товара</t>
  </si>
  <si>
    <t>Покупка НМА</t>
  </si>
  <si>
    <t>Поступление НМА</t>
  </si>
  <si>
    <t>Booking Group</t>
  </si>
  <si>
    <t>Бухгалтерские услуги</t>
  </si>
  <si>
    <t>Facebook</t>
  </si>
  <si>
    <t>Конвертация валюты</t>
  </si>
  <si>
    <t>Курсовая разница</t>
  </si>
  <si>
    <t>Instagram</t>
  </si>
  <si>
    <t>Расходы на ПО</t>
  </si>
  <si>
    <t>SEO</t>
  </si>
  <si>
    <t>Контент</t>
  </si>
  <si>
    <t>Реклама в Социальные сетях</t>
  </si>
  <si>
    <t>Бегун</t>
  </si>
  <si>
    <t>Прочая реклама</t>
  </si>
  <si>
    <t>Контекстная реклама системы</t>
  </si>
  <si>
    <t>VKontakte</t>
  </si>
  <si>
    <t>ФОТ АУП</t>
  </si>
  <si>
    <t>ФОТ Маркетинг</t>
  </si>
  <si>
    <t>Контекстная реклама Яндекс</t>
  </si>
  <si>
    <t>Контекстная реклама Гугл</t>
  </si>
  <si>
    <t>Разработка сайта</t>
  </si>
  <si>
    <t>Комисии Контекстная Реклама</t>
  </si>
  <si>
    <t>Продажа ОС</t>
  </si>
  <si>
    <t>Добавочный капитал</t>
  </si>
  <si>
    <t>Банковские расходы</t>
  </si>
  <si>
    <t>Другие платежи</t>
  </si>
  <si>
    <t>ИТОГО на начало</t>
  </si>
  <si>
    <t>Приобретение ОС и НМА</t>
  </si>
  <si>
    <t>Переоценка Активов</t>
  </si>
  <si>
    <t>Продажа НМА</t>
  </si>
  <si>
    <t>Себестоимость проданного товара</t>
  </si>
  <si>
    <t>Резерв 21</t>
  </si>
  <si>
    <t>Резерв 11</t>
  </si>
  <si>
    <t>Резерв 12</t>
  </si>
  <si>
    <t>Резерв 13</t>
  </si>
  <si>
    <t>Резерв 22</t>
  </si>
  <si>
    <t>Резерв 23</t>
  </si>
  <si>
    <t>НДФЛ АУП</t>
  </si>
  <si>
    <t>вв</t>
  </si>
  <si>
    <t>Авто</t>
  </si>
  <si>
    <t>ООО</t>
  </si>
  <si>
    <t>ИБС</t>
  </si>
  <si>
    <t>фф</t>
  </si>
  <si>
    <t>рр</t>
  </si>
  <si>
    <t>цц</t>
  </si>
  <si>
    <t>-</t>
  </si>
  <si>
    <t>далее повтор до декабря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</si>
</sst>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#,##0.00;\(#,##0.00\)"/>
    <numFmt numFmtId="166" formatCode="00"/>
    <numFmt numFmtId="167" formatCode="[$-419]d\ mmm\ yy;@"/>
    <numFmt numFmtId="168" formatCode="[$-419]mmm\ yy;@"/>
  </numFmts>
  <fonts count="2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indexed="10"/>
      <name val="Arial"/>
      <family val="2"/>
      <charset val="204"/>
    </font>
    <font>
      <b/>
      <sz val="11"/>
      <color rgb="FF0070C0"/>
      <name val="Arial"/>
      <family val="2"/>
      <charset val="204"/>
    </font>
    <font>
      <sz val="11"/>
      <color rgb="FF0070C0"/>
      <name val="Arial"/>
      <family val="2"/>
      <charset val="204"/>
    </font>
    <font>
      <sz val="11"/>
      <color rgb="FFFF0000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b/>
      <sz val="11"/>
      <color rgb="FFC00000"/>
      <name val="Arial"/>
      <family val="2"/>
      <charset val="204"/>
    </font>
    <font>
      <sz val="11"/>
      <color rgb="FFC00000"/>
      <name val="Arial"/>
      <family val="2"/>
      <charset val="204"/>
    </font>
    <font>
      <b/>
      <sz val="10"/>
      <color rgb="FFFF0000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0"/>
      <color theme="11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1"/>
      <color theme="1"/>
      <name val="Calibri"/>
      <family val="2"/>
      <scheme val="minor"/>
    </font>
    <font>
      <u/>
      <sz val="10"/>
      <name val="Arial"/>
      <family val="2"/>
      <charset val="204"/>
    </font>
    <font>
      <b/>
      <sz val="10"/>
      <color rgb="FFC00000"/>
      <name val="Arial"/>
      <family val="2"/>
      <charset val="204"/>
    </font>
    <font>
      <sz val="10"/>
      <color rgb="FFC00000"/>
      <name val="Arial"/>
      <family val="2"/>
      <charset val="204"/>
    </font>
    <font>
      <b/>
      <sz val="10"/>
      <color rgb="FF002060"/>
      <name val="Arial"/>
      <family val="2"/>
      <charset val="204"/>
    </font>
    <font>
      <sz val="10"/>
      <color rgb="FF002060"/>
      <name val="Arial"/>
      <family val="2"/>
      <charset val="204"/>
    </font>
    <font>
      <b/>
      <sz val="10"/>
      <color theme="0" tint="-0.499984740745262"/>
      <name val="Arial"/>
      <family val="2"/>
      <charset val="204"/>
    </font>
    <font>
      <sz val="11"/>
      <color theme="1" tint="0.499984740745262"/>
      <name val="Arial"/>
      <family val="2"/>
      <charset val="204"/>
    </font>
    <font>
      <b/>
      <sz val="11"/>
      <color theme="1" tint="0.49998474074526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double">
        <color indexed="10"/>
      </top>
      <bottom/>
      <diagonal/>
    </border>
    <border>
      <left/>
      <right/>
      <top style="double">
        <color rgb="FFFF000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/>
      <right style="double">
        <color rgb="FFFF0000"/>
      </right>
      <top/>
      <bottom/>
      <diagonal/>
    </border>
    <border>
      <left/>
      <right/>
      <top/>
      <bottom style="double">
        <color rgb="FFFF0000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double">
        <color rgb="FFFF0000"/>
      </bottom>
      <diagonal/>
    </border>
    <border>
      <left/>
      <right style="thin">
        <color auto="1"/>
      </right>
      <top/>
      <bottom style="double">
        <color rgb="FFFF0000"/>
      </bottom>
      <diagonal/>
    </border>
    <border>
      <left style="double">
        <color auto="1"/>
      </left>
      <right style="double">
        <color rgb="FFFF0000"/>
      </right>
      <top/>
      <bottom style="double">
        <color rgb="FFFF0000"/>
      </bottom>
      <diagonal/>
    </border>
    <border>
      <left style="double">
        <color auto="1"/>
      </left>
      <right style="double">
        <color rgb="FFFF0000"/>
      </right>
      <top/>
      <bottom/>
      <diagonal/>
    </border>
  </borders>
  <cellStyleXfs count="352">
    <xf numFmtId="0" fontId="0" fillId="0" borderId="0"/>
    <xf numFmtId="0" fontId="1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left"/>
    </xf>
    <xf numFmtId="1" fontId="6" fillId="0" borderId="0" xfId="0" applyNumberFormat="1" applyFont="1" applyAlignment="1">
      <alignment horizontal="left"/>
    </xf>
    <xf numFmtId="0" fontId="4" fillId="0" borderId="0" xfId="0" applyFont="1" applyFill="1" applyAlignment="1">
      <alignment horizontal="left" indent="1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12" fillId="0" borderId="0" xfId="1" applyFont="1" applyFill="1" applyAlignment="1">
      <alignment horizontal="center" vertical="center"/>
    </xf>
    <xf numFmtId="0" fontId="13" fillId="0" borderId="0" xfId="1" applyFont="1" applyFill="1" applyAlignment="1">
      <alignment horizontal="left" indent="1"/>
    </xf>
    <xf numFmtId="0" fontId="8" fillId="0" borderId="4" xfId="0" applyFont="1" applyFill="1" applyBorder="1" applyAlignment="1">
      <alignment horizontal="left" indent="1"/>
    </xf>
    <xf numFmtId="0" fontId="13" fillId="0" borderId="0" xfId="0" applyFont="1" applyFill="1" applyAlignment="1">
      <alignment horizontal="left" indent="1"/>
    </xf>
    <xf numFmtId="0" fontId="3" fillId="0" borderId="0" xfId="0" applyFont="1" applyFill="1" applyAlignment="1">
      <alignment vertical="center"/>
    </xf>
    <xf numFmtId="0" fontId="0" fillId="0" borderId="0" xfId="0" applyFill="1"/>
    <xf numFmtId="0" fontId="9" fillId="0" borderId="0" xfId="0" applyFont="1" applyFill="1" applyAlignment="1">
      <alignment horizontal="left" indent="1"/>
    </xf>
    <xf numFmtId="0" fontId="2" fillId="0" borderId="0" xfId="0" applyFont="1"/>
    <xf numFmtId="0" fontId="3" fillId="0" borderId="0" xfId="0" applyFont="1"/>
    <xf numFmtId="0" fontId="10" fillId="0" borderId="4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left" indent="1"/>
    </xf>
    <xf numFmtId="0" fontId="0" fillId="0" borderId="5" xfId="0" applyFill="1" applyBorder="1" applyAlignment="1">
      <alignment horizontal="left" indent="1"/>
    </xf>
    <xf numFmtId="0" fontId="4" fillId="0" borderId="0" xfId="0" applyFont="1" applyAlignment="1"/>
    <xf numFmtId="0" fontId="4" fillId="0" borderId="0" xfId="0" applyFont="1" applyAlignment="1">
      <alignment horizontal="left"/>
    </xf>
    <xf numFmtId="165" fontId="4" fillId="0" borderId="0" xfId="0" applyNumberFormat="1" applyFont="1" applyAlignment="1">
      <alignment horizontal="left"/>
    </xf>
    <xf numFmtId="1" fontId="7" fillId="0" borderId="0" xfId="0" applyNumberFormat="1" applyFont="1" applyAlignment="1">
      <alignment horizontal="left"/>
    </xf>
    <xf numFmtId="165" fontId="4" fillId="0" borderId="0" xfId="0" applyNumberFormat="1" applyFont="1" applyFill="1" applyAlignment="1"/>
    <xf numFmtId="166" fontId="7" fillId="0" borderId="0" xfId="0" applyNumberFormat="1" applyFont="1" applyAlignment="1">
      <alignment horizontal="left" vertical="center"/>
    </xf>
    <xf numFmtId="166" fontId="7" fillId="0" borderId="0" xfId="0" applyNumberFormat="1" applyFont="1" applyFill="1" applyAlignment="1">
      <alignment horizontal="left" vertical="center"/>
    </xf>
    <xf numFmtId="165" fontId="4" fillId="0" borderId="0" xfId="0" applyNumberFormat="1" applyFont="1" applyAlignment="1"/>
    <xf numFmtId="1" fontId="7" fillId="0" borderId="0" xfId="0" applyNumberFormat="1" applyFont="1" applyAlignment="1"/>
    <xf numFmtId="0" fontId="7" fillId="0" borderId="0" xfId="0" applyFont="1" applyFill="1" applyAlignment="1">
      <alignment horizontal="left" vertical="center"/>
    </xf>
    <xf numFmtId="0" fontId="5" fillId="0" borderId="3" xfId="0" applyFont="1" applyFill="1" applyBorder="1" applyAlignment="1">
      <alignment horizontal="left" indent="1"/>
    </xf>
    <xf numFmtId="0" fontId="4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9" fillId="0" borderId="0" xfId="0" applyFont="1"/>
    <xf numFmtId="0" fontId="3" fillId="0" borderId="0" xfId="0" applyFont="1" applyFill="1" applyAlignment="1">
      <alignment horizontal="center" vertical="center"/>
    </xf>
    <xf numFmtId="1" fontId="7" fillId="0" borderId="0" xfId="0" applyNumberFormat="1" applyFont="1" applyFill="1" applyAlignment="1">
      <alignment horizontal="center"/>
    </xf>
    <xf numFmtId="0" fontId="0" fillId="0" borderId="0" xfId="0" applyFill="1" applyBorder="1"/>
    <xf numFmtId="0" fontId="9" fillId="0" borderId="2" xfId="0" applyFont="1" applyFill="1" applyBorder="1" applyAlignment="1">
      <alignment horizontal="left" indent="1"/>
    </xf>
    <xf numFmtId="0" fontId="3" fillId="2" borderId="0" xfId="0" applyFont="1" applyFill="1" applyAlignment="1">
      <alignment horizontal="left" indent="1"/>
    </xf>
    <xf numFmtId="165" fontId="4" fillId="0" borderId="0" xfId="0" applyNumberFormat="1" applyFont="1" applyFill="1" applyAlignment="1">
      <alignment horizontal="left" indent="1"/>
    </xf>
    <xf numFmtId="0" fontId="5" fillId="0" borderId="3" xfId="0" applyFont="1" applyFill="1" applyBorder="1" applyAlignment="1">
      <alignment horizontal="center"/>
    </xf>
    <xf numFmtId="167" fontId="3" fillId="0" borderId="0" xfId="0" applyNumberFormat="1" applyFont="1" applyAlignment="1">
      <alignment horizontal="left"/>
    </xf>
    <xf numFmtId="167" fontId="4" fillId="0" borderId="0" xfId="0" applyNumberFormat="1" applyFont="1" applyAlignment="1">
      <alignment horizontal="left"/>
    </xf>
    <xf numFmtId="167" fontId="4" fillId="0" borderId="0" xfId="0" applyNumberFormat="1" applyFont="1" applyFill="1" applyAlignment="1"/>
    <xf numFmtId="167" fontId="4" fillId="0" borderId="0" xfId="0" applyNumberFormat="1" applyFont="1" applyAlignment="1"/>
    <xf numFmtId="0" fontId="3" fillId="0" borderId="0" xfId="0" applyFont="1" applyFill="1" applyAlignment="1">
      <alignment horizontal="left" vertical="center"/>
    </xf>
    <xf numFmtId="0" fontId="4" fillId="0" borderId="4" xfId="0" applyFont="1" applyFill="1" applyBorder="1"/>
    <xf numFmtId="0" fontId="10" fillId="0" borderId="0" xfId="0" applyFont="1"/>
    <xf numFmtId="0" fontId="19" fillId="0" borderId="0" xfId="0" applyFont="1"/>
    <xf numFmtId="167" fontId="5" fillId="0" borderId="3" xfId="0" applyNumberFormat="1" applyFont="1" applyFill="1" applyBorder="1" applyAlignment="1"/>
    <xf numFmtId="165" fontId="5" fillId="0" borderId="3" xfId="0" applyNumberFormat="1" applyFont="1" applyFill="1" applyBorder="1" applyAlignment="1"/>
    <xf numFmtId="0" fontId="7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/>
    <xf numFmtId="1" fontId="8" fillId="0" borderId="3" xfId="0" applyNumberFormat="1" applyFont="1" applyFill="1" applyBorder="1" applyAlignment="1">
      <alignment horizontal="right" vertical="center"/>
    </xf>
    <xf numFmtId="0" fontId="21" fillId="0" borderId="0" xfId="0" applyFont="1"/>
    <xf numFmtId="1" fontId="7" fillId="0" borderId="0" xfId="0" applyNumberFormat="1" applyFont="1" applyAlignment="1">
      <alignment horizontal="left" indent="1"/>
    </xf>
    <xf numFmtId="1" fontId="6" fillId="0" borderId="0" xfId="0" applyNumberFormat="1" applyFont="1" applyAlignment="1">
      <alignment horizontal="left" indent="1"/>
    </xf>
    <xf numFmtId="14" fontId="12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165" fontId="12" fillId="0" borderId="0" xfId="0" applyNumberFormat="1" applyFont="1" applyFill="1" applyBorder="1" applyAlignment="1">
      <alignment horizontal="right" vertical="center"/>
    </xf>
    <xf numFmtId="165" fontId="13" fillId="0" borderId="0" xfId="0" applyNumberFormat="1" applyFont="1" applyFill="1" applyBorder="1" applyAlignment="1">
      <alignment horizontal="right" vertical="center"/>
    </xf>
    <xf numFmtId="165" fontId="12" fillId="0" borderId="4" xfId="0" applyNumberFormat="1" applyFont="1" applyFill="1" applyBorder="1" applyAlignment="1">
      <alignment horizontal="right" vertical="center"/>
    </xf>
    <xf numFmtId="4" fontId="12" fillId="0" borderId="0" xfId="0" applyNumberFormat="1" applyFont="1" applyFill="1" applyAlignment="1">
      <alignment horizontal="right" vertical="center"/>
    </xf>
    <xf numFmtId="4" fontId="8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65" fontId="7" fillId="0" borderId="0" xfId="0" applyNumberFormat="1" applyFont="1" applyFill="1" applyBorder="1" applyAlignment="1">
      <alignment horizontal="right" vertical="center"/>
    </xf>
    <xf numFmtId="165" fontId="6" fillId="0" borderId="0" xfId="0" applyNumberFormat="1" applyFont="1" applyFill="1" applyBorder="1" applyAlignment="1">
      <alignment horizontal="right" vertical="center"/>
    </xf>
    <xf numFmtId="0" fontId="13" fillId="0" borderId="4" xfId="1" applyFont="1" applyFill="1" applyBorder="1" applyAlignment="1">
      <alignment horizontal="right" vertical="center"/>
    </xf>
    <xf numFmtId="165" fontId="7" fillId="0" borderId="4" xfId="0" applyNumberFormat="1" applyFont="1" applyFill="1" applyBorder="1" applyAlignment="1">
      <alignment horizontal="right" vertical="center"/>
    </xf>
    <xf numFmtId="165" fontId="6" fillId="0" borderId="4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4" fontId="3" fillId="0" borderId="0" xfId="0" applyNumberFormat="1" applyFont="1" applyFill="1" applyAlignment="1">
      <alignment horizontal="right" vertical="center"/>
    </xf>
    <xf numFmtId="165" fontId="4" fillId="0" borderId="0" xfId="0" applyNumberFormat="1" applyFont="1" applyFill="1" applyAlignment="1">
      <alignment horizontal="right" vertical="center"/>
    </xf>
    <xf numFmtId="165" fontId="9" fillId="0" borderId="0" xfId="0" applyNumberFormat="1" applyFont="1" applyFill="1" applyBorder="1" applyAlignment="1">
      <alignment horizontal="right" vertical="center"/>
    </xf>
    <xf numFmtId="165" fontId="2" fillId="0" borderId="0" xfId="0" applyNumberFormat="1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left" indent="2"/>
    </xf>
    <xf numFmtId="165" fontId="20" fillId="0" borderId="0" xfId="0" applyNumberFormat="1" applyFont="1" applyFill="1" applyBorder="1" applyAlignment="1">
      <alignment horizontal="right" vertical="center"/>
    </xf>
    <xf numFmtId="165" fontId="21" fillId="0" borderId="0" xfId="0" applyNumberFormat="1" applyFont="1" applyFill="1" applyBorder="1" applyAlignment="1">
      <alignment horizontal="right" vertical="center"/>
    </xf>
    <xf numFmtId="0" fontId="23" fillId="0" borderId="0" xfId="0" applyFont="1"/>
    <xf numFmtId="165" fontId="23" fillId="0" borderId="0" xfId="0" applyNumberFormat="1" applyFont="1" applyFill="1" applyBorder="1" applyAlignment="1">
      <alignment horizontal="right" vertical="center"/>
    </xf>
    <xf numFmtId="0" fontId="22" fillId="0" borderId="7" xfId="0" applyFont="1" applyFill="1" applyBorder="1" applyAlignment="1">
      <alignment horizontal="center" vertical="center"/>
    </xf>
    <xf numFmtId="0" fontId="2" fillId="0" borderId="7" xfId="0" applyFont="1" applyBorder="1"/>
    <xf numFmtId="165" fontId="22" fillId="0" borderId="7" xfId="0" applyNumberFormat="1" applyFont="1" applyFill="1" applyBorder="1" applyAlignment="1">
      <alignment horizontal="right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14" fontId="20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/>
    <xf numFmtId="168" fontId="22" fillId="0" borderId="0" xfId="0" applyNumberFormat="1" applyFont="1" applyFill="1" applyBorder="1" applyAlignment="1">
      <alignment horizontal="center" vertical="center"/>
    </xf>
    <xf numFmtId="168" fontId="24" fillId="0" borderId="0" xfId="0" applyNumberFormat="1" applyFont="1" applyFill="1" applyBorder="1" applyAlignment="1">
      <alignment horizontal="center" vertical="center"/>
    </xf>
    <xf numFmtId="0" fontId="2" fillId="0" borderId="9" xfId="0" applyFont="1" applyBorder="1"/>
    <xf numFmtId="4" fontId="10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2" fillId="0" borderId="0" xfId="0" applyFont="1" applyBorder="1"/>
    <xf numFmtId="0" fontId="9" fillId="0" borderId="0" xfId="0" applyFont="1" applyBorder="1"/>
    <xf numFmtId="0" fontId="10" fillId="0" borderId="0" xfId="0" applyFont="1" applyAlignment="1">
      <alignment horizontal="left" indent="1"/>
    </xf>
    <xf numFmtId="0" fontId="10" fillId="0" borderId="4" xfId="0" applyFont="1" applyBorder="1"/>
    <xf numFmtId="0" fontId="10" fillId="0" borderId="4" xfId="0" applyFont="1" applyBorder="1" applyAlignment="1">
      <alignment horizontal="left" indent="1"/>
    </xf>
    <xf numFmtId="4" fontId="9" fillId="0" borderId="9" xfId="0" applyNumberFormat="1" applyFont="1" applyBorder="1"/>
    <xf numFmtId="0" fontId="2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indent="1"/>
    </xf>
    <xf numFmtId="0" fontId="4" fillId="0" borderId="9" xfId="0" applyFont="1" applyFill="1" applyBorder="1"/>
    <xf numFmtId="0" fontId="4" fillId="0" borderId="8" xfId="0" applyFont="1" applyFill="1" applyBorder="1"/>
    <xf numFmtId="0" fontId="8" fillId="0" borderId="0" xfId="0" applyFont="1" applyAlignment="1">
      <alignment horizontal="left" indent="1"/>
    </xf>
    <xf numFmtId="165" fontId="13" fillId="0" borderId="4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0" fontId="0" fillId="0" borderId="2" xfId="0" applyFill="1" applyBorder="1" applyAlignment="1">
      <alignment horizontal="left" indent="1"/>
    </xf>
    <xf numFmtId="0" fontId="2" fillId="0" borderId="0" xfId="0" applyFont="1" applyFill="1" applyAlignment="1">
      <alignment horizontal="left" indent="1"/>
    </xf>
    <xf numFmtId="0" fontId="2" fillId="0" borderId="0" xfId="0" applyFont="1" applyFill="1" applyBorder="1" applyAlignment="1">
      <alignment horizontal="left" indent="1"/>
    </xf>
    <xf numFmtId="0" fontId="9" fillId="0" borderId="10" xfId="0" applyFont="1" applyFill="1" applyBorder="1" applyAlignment="1">
      <alignment horizontal="left" indent="1"/>
    </xf>
    <xf numFmtId="0" fontId="9" fillId="0" borderId="7" xfId="0" applyFont="1" applyFill="1" applyBorder="1" applyAlignment="1">
      <alignment horizontal="left" indent="1"/>
    </xf>
    <xf numFmtId="0" fontId="2" fillId="0" borderId="1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left" indent="1"/>
    </xf>
    <xf numFmtId="0" fontId="9" fillId="0" borderId="13" xfId="0" applyFont="1" applyFill="1" applyBorder="1" applyAlignment="1">
      <alignment horizontal="left" indent="1"/>
    </xf>
    <xf numFmtId="0" fontId="14" fillId="0" borderId="0" xfId="0" applyFont="1" applyFill="1" applyAlignment="1">
      <alignment horizontal="left" indent="1"/>
    </xf>
    <xf numFmtId="14" fontId="6" fillId="0" borderId="0" xfId="0" applyNumberFormat="1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4" fontId="12" fillId="0" borderId="0" xfId="0" applyNumberFormat="1" applyFont="1" applyFill="1" applyAlignment="1">
      <alignment horizontal="center" vertical="center"/>
    </xf>
    <xf numFmtId="0" fontId="10" fillId="0" borderId="4" xfId="0" applyFont="1" applyFill="1" applyBorder="1" applyAlignment="1">
      <alignment horizontal="left" indent="1"/>
    </xf>
    <xf numFmtId="0" fontId="21" fillId="0" borderId="4" xfId="0" applyFont="1" applyFill="1" applyBorder="1" applyAlignment="1">
      <alignment horizontal="left" indent="1"/>
    </xf>
    <xf numFmtId="0" fontId="19" fillId="0" borderId="0" xfId="0" applyFont="1" applyBorder="1"/>
    <xf numFmtId="0" fontId="10" fillId="0" borderId="0" xfId="0" applyFont="1" applyBorder="1"/>
    <xf numFmtId="0" fontId="10" fillId="0" borderId="0" xfId="0" applyFont="1" applyBorder="1" applyAlignment="1">
      <alignment horizontal="left" indent="1"/>
    </xf>
    <xf numFmtId="4" fontId="9" fillId="0" borderId="15" xfId="0" applyNumberFormat="1" applyFont="1" applyBorder="1"/>
    <xf numFmtId="4" fontId="9" fillId="0" borderId="14" xfId="0" applyNumberFormat="1" applyFont="1" applyBorder="1"/>
    <xf numFmtId="0" fontId="17" fillId="0" borderId="0" xfId="0" applyFont="1" applyFill="1" applyAlignment="1">
      <alignment horizontal="left" indent="1"/>
    </xf>
    <xf numFmtId="0" fontId="25" fillId="0" borderId="0" xfId="1" applyFont="1" applyFill="1" applyAlignment="1">
      <alignment horizontal="left" indent="1"/>
    </xf>
    <xf numFmtId="1" fontId="25" fillId="0" borderId="0" xfId="0" applyNumberFormat="1" applyFont="1" applyAlignment="1">
      <alignment horizontal="left" indent="1"/>
    </xf>
    <xf numFmtId="165" fontId="25" fillId="0" borderId="0" xfId="0" applyNumberFormat="1" applyFont="1" applyFill="1" applyBorder="1" applyAlignment="1">
      <alignment horizontal="right" vertical="center"/>
    </xf>
    <xf numFmtId="165" fontId="26" fillId="0" borderId="0" xfId="0" applyNumberFormat="1" applyFont="1" applyFill="1" applyBorder="1" applyAlignment="1">
      <alignment horizontal="right" vertical="center"/>
    </xf>
    <xf numFmtId="0" fontId="25" fillId="0" borderId="0" xfId="0" applyFont="1" applyFill="1" applyAlignment="1">
      <alignment horizontal="right" vertical="center"/>
    </xf>
    <xf numFmtId="0" fontId="25" fillId="0" borderId="9" xfId="0" applyFont="1" applyFill="1" applyBorder="1"/>
    <xf numFmtId="0" fontId="25" fillId="0" borderId="0" xfId="0" applyFont="1"/>
    <xf numFmtId="0" fontId="25" fillId="0" borderId="0" xfId="0" applyFont="1" applyAlignment="1">
      <alignment horizontal="left" indent="1"/>
    </xf>
    <xf numFmtId="0" fontId="26" fillId="0" borderId="0" xfId="0" applyFont="1"/>
    <xf numFmtId="0" fontId="25" fillId="0" borderId="0" xfId="0" applyFont="1" applyFill="1"/>
    <xf numFmtId="0" fontId="14" fillId="3" borderId="9" xfId="0" applyFont="1" applyFill="1" applyBorder="1" applyAlignment="1">
      <alignment horizontal="left" indent="1"/>
    </xf>
  </cellXfs>
  <cellStyles count="352"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Гиперссылка" xfId="24" builtinId="8" hidden="1"/>
    <cellStyle name="Гиперссылка" xfId="26" builtinId="8" hidden="1"/>
    <cellStyle name="Гиперссылка" xfId="28" builtinId="8" hidden="1"/>
    <cellStyle name="Гиперссылка" xfId="30" builtinId="8" hidden="1"/>
    <cellStyle name="Гиперссылка" xfId="32" builtinId="8" hidden="1"/>
    <cellStyle name="Гиперссылка" xfId="34" builtinId="8" hidden="1"/>
    <cellStyle name="Гиперссылка" xfId="36" builtinId="8" hidden="1"/>
    <cellStyle name="Гиперссылка" xfId="38" builtinId="8" hidden="1"/>
    <cellStyle name="Гиперссылка" xfId="40" builtinId="8" hidden="1"/>
    <cellStyle name="Гиперссылка" xfId="42" builtinId="8" hidden="1"/>
    <cellStyle name="Гиперссылка" xfId="44" builtinId="8" hidden="1"/>
    <cellStyle name="Гиперссылка" xfId="46" builtinId="8" hidden="1"/>
    <cellStyle name="Гиперссылка" xfId="48" builtinId="8" hidden="1"/>
    <cellStyle name="Гиперссылка" xfId="50" builtinId="8" hidden="1"/>
    <cellStyle name="Гиперссылка" xfId="52" builtinId="8" hidden="1"/>
    <cellStyle name="Гиперссылка" xfId="54" builtinId="8" hidden="1"/>
    <cellStyle name="Гиперссылка" xfId="56" builtinId="8" hidden="1"/>
    <cellStyle name="Гиперссылка" xfId="58" builtinId="8" hidden="1"/>
    <cellStyle name="Гиперссылка" xfId="60" builtinId="8" hidden="1"/>
    <cellStyle name="Гиперссылка" xfId="62" builtinId="8" hidden="1"/>
    <cellStyle name="Гиперссылка" xfId="64" builtinId="8" hidden="1"/>
    <cellStyle name="Гиперссылка" xfId="66" builtinId="8" hidden="1"/>
    <cellStyle name="Гиперссылка" xfId="68" builtinId="8" hidden="1"/>
    <cellStyle name="Гиперссылка" xfId="70" builtinId="8" hidden="1"/>
    <cellStyle name="Гиперссылка" xfId="72" builtinId="8" hidden="1"/>
    <cellStyle name="Гиперссылка" xfId="74" builtinId="8" hidden="1"/>
    <cellStyle name="Гиперссылка" xfId="76" builtinId="8" hidden="1"/>
    <cellStyle name="Гиперссылка" xfId="78" builtinId="8" hidden="1"/>
    <cellStyle name="Гиперссылка" xfId="80" builtinId="8" hidden="1"/>
    <cellStyle name="Гиперссылка" xfId="82" builtinId="8" hidden="1"/>
    <cellStyle name="Гиперссылка" xfId="84" builtinId="8" hidden="1"/>
    <cellStyle name="Гиперссылка" xfId="86" builtinId="8" hidden="1"/>
    <cellStyle name="Гиперссылка" xfId="88" builtinId="8" hidden="1"/>
    <cellStyle name="Гиперссылка" xfId="90" builtinId="8" hidden="1"/>
    <cellStyle name="Гиперссылка" xfId="92" builtinId="8" hidden="1"/>
    <cellStyle name="Гиперссылка" xfId="94" builtinId="8" hidden="1"/>
    <cellStyle name="Гиперссылка" xfId="96" builtinId="8" hidden="1"/>
    <cellStyle name="Гиперссылка" xfId="98" builtinId="8" hidden="1"/>
    <cellStyle name="Гиперссылка" xfId="100" builtinId="8" hidden="1"/>
    <cellStyle name="Гиперссылка" xfId="102" builtinId="8" hidden="1"/>
    <cellStyle name="Гиперссылка" xfId="104" builtinId="8" hidden="1"/>
    <cellStyle name="Гиперссылка" xfId="106" builtinId="8" hidden="1"/>
    <cellStyle name="Гиперссылка" xfId="108" builtinId="8" hidden="1"/>
    <cellStyle name="Гиперссылка" xfId="110" builtinId="8" hidden="1"/>
    <cellStyle name="Гиперссылка" xfId="112" builtinId="8" hidden="1"/>
    <cellStyle name="Гиперссылка" xfId="114" builtinId="8" hidden="1"/>
    <cellStyle name="Гиперссылка" xfId="116" builtinId="8" hidden="1"/>
    <cellStyle name="Гиперссылка" xfId="118" builtinId="8" hidden="1"/>
    <cellStyle name="Гиперссылка" xfId="120" builtinId="8" hidden="1"/>
    <cellStyle name="Гиперссылка" xfId="122" builtinId="8" hidden="1"/>
    <cellStyle name="Гиперссылка" xfId="124" builtinId="8" hidden="1"/>
    <cellStyle name="Гиперссылка" xfId="126" builtinId="8" hidden="1"/>
    <cellStyle name="Гиперссылка" xfId="128" builtinId="8" hidden="1"/>
    <cellStyle name="Гиперссылка" xfId="130" builtinId="8" hidden="1"/>
    <cellStyle name="Гиперссылка" xfId="132" builtinId="8" hidden="1"/>
    <cellStyle name="Гиперссылка" xfId="134" builtinId="8" hidden="1"/>
    <cellStyle name="Гиперссылка" xfId="136" builtinId="8" hidden="1"/>
    <cellStyle name="Гиперссылка" xfId="138" builtinId="8" hidden="1"/>
    <cellStyle name="Гиперссылка" xfId="140" builtinId="8" hidden="1"/>
    <cellStyle name="Гиперссылка" xfId="142" builtinId="8" hidden="1"/>
    <cellStyle name="Гиперссылка" xfId="144" builtinId="8" hidden="1"/>
    <cellStyle name="Гиперссылка" xfId="146" builtinId="8" hidden="1"/>
    <cellStyle name="Гиперссылка" xfId="148" builtinId="8" hidden="1"/>
    <cellStyle name="Гиперссылка" xfId="150" builtinId="8" hidden="1"/>
    <cellStyle name="Гиперссылка" xfId="152" builtinId="8" hidden="1"/>
    <cellStyle name="Гиперссылка" xfId="154" builtinId="8" hidden="1"/>
    <cellStyle name="Гиперссылка" xfId="156" builtinId="8" hidden="1"/>
    <cellStyle name="Гиперссылка" xfId="158" builtinId="8" hidden="1"/>
    <cellStyle name="Гиперссылка" xfId="160" builtinId="8" hidden="1"/>
    <cellStyle name="Гиперссылка" xfId="162" builtinId="8" hidden="1"/>
    <cellStyle name="Гиперссылка" xfId="164" builtinId="8" hidden="1"/>
    <cellStyle name="Гиперссылка" xfId="166" builtinId="8" hidden="1"/>
    <cellStyle name="Гиперссылка" xfId="168" builtinId="8" hidden="1"/>
    <cellStyle name="Гиперссылка" xfId="170" builtinId="8" hidden="1"/>
    <cellStyle name="Гиперссылка" xfId="172" builtinId="8" hidden="1"/>
    <cellStyle name="Гиперссылка" xfId="174" builtinId="8" hidden="1"/>
    <cellStyle name="Гиперссылка" xfId="176" builtinId="8" hidden="1"/>
    <cellStyle name="Гиперссылка" xfId="178" builtinId="8" hidden="1"/>
    <cellStyle name="Гиперссылка" xfId="180" builtinId="8" hidden="1"/>
    <cellStyle name="Гиперссылка" xfId="182" builtinId="8" hidden="1"/>
    <cellStyle name="Гиперссылка" xfId="184" builtinId="8" hidden="1"/>
    <cellStyle name="Гиперссылка" xfId="186" builtinId="8" hidden="1"/>
    <cellStyle name="Гиперссылка" xfId="188" builtinId="8" hidden="1"/>
    <cellStyle name="Гиперссылка" xfId="190" builtinId="8" hidden="1"/>
    <cellStyle name="Гиперссылка" xfId="192" builtinId="8" hidden="1"/>
    <cellStyle name="Гиперссылка" xfId="194" builtinId="8" hidden="1"/>
    <cellStyle name="Гиперссылка" xfId="196" builtinId="8" hidden="1"/>
    <cellStyle name="Гиперссылка" xfId="198" builtinId="8" hidden="1"/>
    <cellStyle name="Гиперссылка" xfId="200" builtinId="8" hidden="1"/>
    <cellStyle name="Гиперссылка" xfId="202" builtinId="8" hidden="1"/>
    <cellStyle name="Гиперссылка" xfId="204" builtinId="8" hidden="1"/>
    <cellStyle name="Гиперссылка" xfId="206" builtinId="8" hidden="1"/>
    <cellStyle name="Гиперссылка" xfId="208" builtinId="8" hidden="1"/>
    <cellStyle name="Гиперссылка" xfId="210" builtinId="8" hidden="1"/>
    <cellStyle name="Гиперссылка" xfId="212" builtinId="8" hidden="1"/>
    <cellStyle name="Гиперссылка" xfId="214" builtinId="8" hidden="1"/>
    <cellStyle name="Гиперссылка" xfId="216" builtinId="8" hidden="1"/>
    <cellStyle name="Гиперссылка" xfId="218" builtinId="8" hidden="1"/>
    <cellStyle name="Гиперссылка" xfId="220" builtinId="8" hidden="1"/>
    <cellStyle name="Гиперссылка" xfId="222" builtinId="8" hidden="1"/>
    <cellStyle name="Гиперссылка" xfId="224" builtinId="8" hidden="1"/>
    <cellStyle name="Гиперссылка" xfId="226" builtinId="8" hidden="1"/>
    <cellStyle name="Гиперссылка" xfId="228" builtinId="8" hidden="1"/>
    <cellStyle name="Гиперссылка" xfId="230" builtinId="8" hidden="1"/>
    <cellStyle name="Гиперссылка" xfId="232" builtinId="8" hidden="1"/>
    <cellStyle name="Гиперссылка" xfId="234" builtinId="8" hidden="1"/>
    <cellStyle name="Гиперссылка" xfId="236" builtinId="8" hidden="1"/>
    <cellStyle name="Гиперссылка" xfId="238" builtinId="8" hidden="1"/>
    <cellStyle name="Гиперссылка" xfId="240" builtinId="8" hidden="1"/>
    <cellStyle name="Гиперссылка" xfId="242" builtinId="8" hidden="1"/>
    <cellStyle name="Гиперссылка" xfId="244" builtinId="8" hidden="1"/>
    <cellStyle name="Гиперссылка" xfId="246" builtinId="8" hidden="1"/>
    <cellStyle name="Гиперссылка" xfId="248" builtinId="8" hidden="1"/>
    <cellStyle name="Гиперссылка" xfId="250" builtinId="8" hidden="1"/>
    <cellStyle name="Гиперссылка" xfId="252" builtinId="8" hidden="1"/>
    <cellStyle name="Гиперссылка" xfId="254" builtinId="8" hidden="1"/>
    <cellStyle name="Гиперссылка" xfId="256" builtinId="8" hidden="1"/>
    <cellStyle name="Гиперссылка" xfId="258" builtinId="8" hidden="1"/>
    <cellStyle name="Гиперссылка" xfId="260" builtinId="8" hidden="1"/>
    <cellStyle name="Гиперссылка" xfId="262" builtinId="8" hidden="1"/>
    <cellStyle name="Гиперссылка" xfId="264" builtinId="8" hidden="1"/>
    <cellStyle name="Гиперссылка" xfId="266" builtinId="8" hidden="1"/>
    <cellStyle name="Гиперссылка" xfId="268" builtinId="8" hidden="1"/>
    <cellStyle name="Гиперссылка" xfId="270" builtinId="8" hidden="1"/>
    <cellStyle name="Гиперссылка" xfId="272" builtinId="8" hidden="1"/>
    <cellStyle name="Гиперссылка" xfId="274" builtinId="8" hidden="1"/>
    <cellStyle name="Гиперссылка" xfId="276" builtinId="8" hidden="1"/>
    <cellStyle name="Гиперссылка" xfId="278" builtinId="8" hidden="1"/>
    <cellStyle name="Гиперссылка" xfId="280" builtinId="8" hidden="1"/>
    <cellStyle name="Гиперссылка" xfId="282" builtinId="8" hidden="1"/>
    <cellStyle name="Гиперссылка" xfId="284" builtinId="8" hidden="1"/>
    <cellStyle name="Гиперссылка" xfId="286" builtinId="8" hidden="1"/>
    <cellStyle name="Гиперссылка" xfId="288" builtinId="8" hidden="1"/>
    <cellStyle name="Гиперссылка" xfId="290" builtinId="8" hidden="1"/>
    <cellStyle name="Гиперссылка" xfId="292" builtinId="8" hidden="1"/>
    <cellStyle name="Гиперссылка" xfId="294" builtinId="8" hidden="1"/>
    <cellStyle name="Гиперссылка" xfId="296" builtinId="8" hidden="1"/>
    <cellStyle name="Гиперссылка" xfId="298" builtinId="8" hidden="1"/>
    <cellStyle name="Гиперссылка" xfId="300" builtinId="8" hidden="1"/>
    <cellStyle name="Гиперссылка" xfId="302" builtinId="8" hidden="1"/>
    <cellStyle name="Гиперссылка" xfId="304" builtinId="8" hidden="1"/>
    <cellStyle name="Гиперссылка" xfId="306" builtinId="8" hidden="1"/>
    <cellStyle name="Гиперссылка" xfId="308" builtinId="8" hidden="1"/>
    <cellStyle name="Гиперссылка" xfId="310" builtinId="8" hidden="1"/>
    <cellStyle name="Гиперссылка" xfId="312" builtinId="8" hidden="1"/>
    <cellStyle name="Гиперссылка" xfId="314" builtinId="8" hidden="1"/>
    <cellStyle name="Гиперссылка" xfId="316" builtinId="8" hidden="1"/>
    <cellStyle name="Гиперссылка" xfId="318" builtinId="8" hidden="1"/>
    <cellStyle name="Гиперссылка" xfId="320" builtinId="8" hidden="1"/>
    <cellStyle name="Гиперссылка" xfId="322" builtinId="8" hidden="1"/>
    <cellStyle name="Гиперссылка" xfId="324" builtinId="8" hidden="1"/>
    <cellStyle name="Гиперссылка" xfId="326" builtinId="8" hidden="1"/>
    <cellStyle name="Гиперссылка" xfId="328" builtinId="8" hidden="1"/>
    <cellStyle name="Гиперссылка" xfId="330" builtinId="8" hidden="1"/>
    <cellStyle name="Гиперссылка" xfId="332" builtinId="8" hidden="1"/>
    <cellStyle name="Гиперссылка" xfId="334" builtinId="8" hidden="1"/>
    <cellStyle name="Гиперссылка" xfId="336" builtinId="8" hidden="1"/>
    <cellStyle name="Гиперссылка" xfId="338" builtinId="8" hidden="1"/>
    <cellStyle name="Гиперссылка" xfId="340" builtinId="8" hidden="1"/>
    <cellStyle name="Гиперссылка" xfId="342" builtinId="8" hidden="1"/>
    <cellStyle name="Гиперссылка" xfId="344" builtinId="8" hidden="1"/>
    <cellStyle name="Гиперссылка" xfId="346" builtinId="8" hidden="1"/>
    <cellStyle name="Обычный" xfId="0" builtinId="0"/>
    <cellStyle name="Обычный 2" xfId="348"/>
    <cellStyle name="Обычный 3" xfId="1"/>
    <cellStyle name="Обычный 5" xfId="349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  <cellStyle name="Открывавшаяся гиперссылка" xfId="19" builtinId="9" hidden="1"/>
    <cellStyle name="Открывавшаяся гиперссылка" xfId="21" builtinId="9" hidden="1"/>
    <cellStyle name="Открывавшаяся гиперссылка" xfId="23" builtinId="9" hidden="1"/>
    <cellStyle name="Открывавшаяся гиперссылка" xfId="25" builtinId="9" hidden="1"/>
    <cellStyle name="Открывавшаяся гиперссылка" xfId="27" builtinId="9" hidden="1"/>
    <cellStyle name="Открывавшаяся гиперссылка" xfId="29" builtinId="9" hidden="1"/>
    <cellStyle name="Открывавшаяся гиперссылка" xfId="31" builtinId="9" hidden="1"/>
    <cellStyle name="Открывавшаяся гиперссылка" xfId="33" builtinId="9" hidden="1"/>
    <cellStyle name="Открывавшаяся гиперссылка" xfId="35" builtinId="9" hidden="1"/>
    <cellStyle name="Открывавшаяся гиперссылка" xfId="37" builtinId="9" hidden="1"/>
    <cellStyle name="Открывавшаяся гиперссылка" xfId="39" builtinId="9" hidden="1"/>
    <cellStyle name="Открывавшаяся гиперссылка" xfId="41" builtinId="9" hidden="1"/>
    <cellStyle name="Открывавшаяся гиперссылка" xfId="43" builtinId="9" hidden="1"/>
    <cellStyle name="Открывавшаяся гиперссылка" xfId="45" builtinId="9" hidden="1"/>
    <cellStyle name="Открывавшаяся гиперссылка" xfId="47" builtinId="9" hidden="1"/>
    <cellStyle name="Открывавшаяся гиперссылка" xfId="49" builtinId="9" hidden="1"/>
    <cellStyle name="Открывавшаяся гиперссылка" xfId="51" builtinId="9" hidden="1"/>
    <cellStyle name="Открывавшаяся гиперссылка" xfId="53" builtinId="9" hidden="1"/>
    <cellStyle name="Открывавшаяся гиперссылка" xfId="55" builtinId="9" hidden="1"/>
    <cellStyle name="Открывавшаяся гиперссылка" xfId="57" builtinId="9" hidden="1"/>
    <cellStyle name="Открывавшаяся гиперссылка" xfId="59" builtinId="9" hidden="1"/>
    <cellStyle name="Открывавшаяся гиперссылка" xfId="61" builtinId="9" hidden="1"/>
    <cellStyle name="Открывавшаяся гиперссылка" xfId="63" builtinId="9" hidden="1"/>
    <cellStyle name="Открывавшаяся гиперссылка" xfId="65" builtinId="9" hidden="1"/>
    <cellStyle name="Открывавшаяся гиперссылка" xfId="67" builtinId="9" hidden="1"/>
    <cellStyle name="Открывавшаяся гиперссылка" xfId="69" builtinId="9" hidden="1"/>
    <cellStyle name="Открывавшаяся гиперссылка" xfId="71" builtinId="9" hidden="1"/>
    <cellStyle name="Открывавшаяся гиперссылка" xfId="73" builtinId="9" hidden="1"/>
    <cellStyle name="Открывавшаяся гиперссылка" xfId="75" builtinId="9" hidden="1"/>
    <cellStyle name="Открывавшаяся гиперссылка" xfId="77" builtinId="9" hidden="1"/>
    <cellStyle name="Открывавшаяся гиперссылка" xfId="79" builtinId="9" hidden="1"/>
    <cellStyle name="Открывавшаяся гиперссылка" xfId="81" builtinId="9" hidden="1"/>
    <cellStyle name="Открывавшаяся гиперссылка" xfId="83" builtinId="9" hidden="1"/>
    <cellStyle name="Открывавшаяся гиперссылка" xfId="85" builtinId="9" hidden="1"/>
    <cellStyle name="Открывавшаяся гиперссылка" xfId="87" builtinId="9" hidden="1"/>
    <cellStyle name="Открывавшаяся гиперссылка" xfId="89" builtinId="9" hidden="1"/>
    <cellStyle name="Открывавшаяся гиперссылка" xfId="91" builtinId="9" hidden="1"/>
    <cellStyle name="Открывавшаяся гиперссылка" xfId="93" builtinId="9" hidden="1"/>
    <cellStyle name="Открывавшаяся гиперссылка" xfId="95" builtinId="9" hidden="1"/>
    <cellStyle name="Открывавшаяся гиперссылка" xfId="97" builtinId="9" hidden="1"/>
    <cellStyle name="Открывавшаяся гиперссылка" xfId="99" builtinId="9" hidden="1"/>
    <cellStyle name="Открывавшаяся гиперссылка" xfId="101" builtinId="9" hidden="1"/>
    <cellStyle name="Открывавшаяся гиперссылка" xfId="103" builtinId="9" hidden="1"/>
    <cellStyle name="Открывавшаяся гиперссылка" xfId="105" builtinId="9" hidden="1"/>
    <cellStyle name="Открывавшаяся гиперссылка" xfId="107" builtinId="9" hidden="1"/>
    <cellStyle name="Открывавшаяся гиперссылка" xfId="109" builtinId="9" hidden="1"/>
    <cellStyle name="Открывавшаяся гиперссылка" xfId="111" builtinId="9" hidden="1"/>
    <cellStyle name="Открывавшаяся гиперссылка" xfId="113" builtinId="9" hidden="1"/>
    <cellStyle name="Открывавшаяся гиперссылка" xfId="115" builtinId="9" hidden="1"/>
    <cellStyle name="Открывавшаяся гиперссылка" xfId="117" builtinId="9" hidden="1"/>
    <cellStyle name="Открывавшаяся гиперссылка" xfId="119" builtinId="9" hidden="1"/>
    <cellStyle name="Открывавшаяся гиперссылка" xfId="121" builtinId="9" hidden="1"/>
    <cellStyle name="Открывавшаяся гиперссылка" xfId="123" builtinId="9" hidden="1"/>
    <cellStyle name="Открывавшаяся гиперссылка" xfId="125" builtinId="9" hidden="1"/>
    <cellStyle name="Открывавшаяся гиперссылка" xfId="127" builtinId="9" hidden="1"/>
    <cellStyle name="Открывавшаяся гиперссылка" xfId="129" builtinId="9" hidden="1"/>
    <cellStyle name="Открывавшаяся гиперссылка" xfId="131" builtinId="9" hidden="1"/>
    <cellStyle name="Открывавшаяся гиперссылка" xfId="133" builtinId="9" hidden="1"/>
    <cellStyle name="Открывавшаяся гиперссылка" xfId="135" builtinId="9" hidden="1"/>
    <cellStyle name="Открывавшаяся гиперссылка" xfId="137" builtinId="9" hidden="1"/>
    <cellStyle name="Открывавшаяся гиперссылка" xfId="139" builtinId="9" hidden="1"/>
    <cellStyle name="Открывавшаяся гиперссылка" xfId="141" builtinId="9" hidden="1"/>
    <cellStyle name="Открывавшаяся гиперссылка" xfId="143" builtinId="9" hidden="1"/>
    <cellStyle name="Открывавшаяся гиперссылка" xfId="145" builtinId="9" hidden="1"/>
    <cellStyle name="Открывавшаяся гиперссылка" xfId="147" builtinId="9" hidden="1"/>
    <cellStyle name="Открывавшаяся гиперссылка" xfId="149" builtinId="9" hidden="1"/>
    <cellStyle name="Открывавшаяся гиперссылка" xfId="151" builtinId="9" hidden="1"/>
    <cellStyle name="Открывавшаяся гиперссылка" xfId="153" builtinId="9" hidden="1"/>
    <cellStyle name="Открывавшаяся гиперссылка" xfId="155" builtinId="9" hidden="1"/>
    <cellStyle name="Открывавшаяся гиперссылка" xfId="157" builtinId="9" hidden="1"/>
    <cellStyle name="Открывавшаяся гиперссылка" xfId="159" builtinId="9" hidden="1"/>
    <cellStyle name="Открывавшаяся гиперссылка" xfId="161" builtinId="9" hidden="1"/>
    <cellStyle name="Открывавшаяся гиперссылка" xfId="163" builtinId="9" hidden="1"/>
    <cellStyle name="Открывавшаяся гиперссылка" xfId="165" builtinId="9" hidden="1"/>
    <cellStyle name="Открывавшаяся гиперссылка" xfId="167" builtinId="9" hidden="1"/>
    <cellStyle name="Открывавшаяся гиперссылка" xfId="169" builtinId="9" hidden="1"/>
    <cellStyle name="Открывавшаяся гиперссылка" xfId="171" builtinId="9" hidden="1"/>
    <cellStyle name="Открывавшаяся гиперссылка" xfId="173" builtinId="9" hidden="1"/>
    <cellStyle name="Открывавшаяся гиперссылка" xfId="175" builtinId="9" hidden="1"/>
    <cellStyle name="Открывавшаяся гиперссылка" xfId="177" builtinId="9" hidden="1"/>
    <cellStyle name="Открывавшаяся гиперссылка" xfId="179" builtinId="9" hidden="1"/>
    <cellStyle name="Открывавшаяся гиперссылка" xfId="181" builtinId="9" hidden="1"/>
    <cellStyle name="Открывавшаяся гиперссылка" xfId="183" builtinId="9" hidden="1"/>
    <cellStyle name="Открывавшаяся гиперссылка" xfId="185" builtinId="9" hidden="1"/>
    <cellStyle name="Открывавшаяся гиперссылка" xfId="187" builtinId="9" hidden="1"/>
    <cellStyle name="Открывавшаяся гиперссылка" xfId="189" builtinId="9" hidden="1"/>
    <cellStyle name="Открывавшаяся гиперссылка" xfId="191" builtinId="9" hidden="1"/>
    <cellStyle name="Открывавшаяся гиперссылка" xfId="193" builtinId="9" hidden="1"/>
    <cellStyle name="Открывавшаяся гиперссылка" xfId="195" builtinId="9" hidden="1"/>
    <cellStyle name="Открывавшаяся гиперссылка" xfId="197" builtinId="9" hidden="1"/>
    <cellStyle name="Открывавшаяся гиперссылка" xfId="199" builtinId="9" hidden="1"/>
    <cellStyle name="Открывавшаяся гиперссылка" xfId="201" builtinId="9" hidden="1"/>
    <cellStyle name="Открывавшаяся гиперссылка" xfId="203" builtinId="9" hidden="1"/>
    <cellStyle name="Открывавшаяся гиперссылка" xfId="205" builtinId="9" hidden="1"/>
    <cellStyle name="Открывавшаяся гиперссылка" xfId="207" builtinId="9" hidden="1"/>
    <cellStyle name="Открывавшаяся гиперссылка" xfId="209" builtinId="9" hidden="1"/>
    <cellStyle name="Открывавшаяся гиперссылка" xfId="211" builtinId="9" hidden="1"/>
    <cellStyle name="Открывавшаяся гиперссылка" xfId="213" builtinId="9" hidden="1"/>
    <cellStyle name="Открывавшаяся гиперссылка" xfId="215" builtinId="9" hidden="1"/>
    <cellStyle name="Открывавшаяся гиперссылка" xfId="217" builtinId="9" hidden="1"/>
    <cellStyle name="Открывавшаяся гиперссылка" xfId="219" builtinId="9" hidden="1"/>
    <cellStyle name="Открывавшаяся гиперссылка" xfId="221" builtinId="9" hidden="1"/>
    <cellStyle name="Открывавшаяся гиперссылка" xfId="223" builtinId="9" hidden="1"/>
    <cellStyle name="Открывавшаяся гиперссылка" xfId="225" builtinId="9" hidden="1"/>
    <cellStyle name="Открывавшаяся гиперссылка" xfId="227" builtinId="9" hidden="1"/>
    <cellStyle name="Открывавшаяся гиперссылка" xfId="229" builtinId="9" hidden="1"/>
    <cellStyle name="Открывавшаяся гиперссылка" xfId="231" builtinId="9" hidden="1"/>
    <cellStyle name="Открывавшаяся гиперссылка" xfId="233" builtinId="9" hidden="1"/>
    <cellStyle name="Открывавшаяся гиперссылка" xfId="235" builtinId="9" hidden="1"/>
    <cellStyle name="Открывавшаяся гиперссылка" xfId="237" builtinId="9" hidden="1"/>
    <cellStyle name="Открывавшаяся гиперссылка" xfId="239" builtinId="9" hidden="1"/>
    <cellStyle name="Открывавшаяся гиперссылка" xfId="241" builtinId="9" hidden="1"/>
    <cellStyle name="Открывавшаяся гиперссылка" xfId="243" builtinId="9" hidden="1"/>
    <cellStyle name="Открывавшаяся гиперссылка" xfId="245" builtinId="9" hidden="1"/>
    <cellStyle name="Открывавшаяся гиперссылка" xfId="247" builtinId="9" hidden="1"/>
    <cellStyle name="Открывавшаяся гиперссылка" xfId="249" builtinId="9" hidden="1"/>
    <cellStyle name="Открывавшаяся гиперссылка" xfId="251" builtinId="9" hidden="1"/>
    <cellStyle name="Открывавшаяся гиперссылка" xfId="253" builtinId="9" hidden="1"/>
    <cellStyle name="Открывавшаяся гиперссылка" xfId="255" builtinId="9" hidden="1"/>
    <cellStyle name="Открывавшаяся гиперссылка" xfId="257" builtinId="9" hidden="1"/>
    <cellStyle name="Открывавшаяся гиперссылка" xfId="259" builtinId="9" hidden="1"/>
    <cellStyle name="Открывавшаяся гиперссылка" xfId="261" builtinId="9" hidden="1"/>
    <cellStyle name="Открывавшаяся гиперссылка" xfId="263" builtinId="9" hidden="1"/>
    <cellStyle name="Открывавшаяся гиперссылка" xfId="265" builtinId="9" hidden="1"/>
    <cellStyle name="Открывавшаяся гиперссылка" xfId="267" builtinId="9" hidden="1"/>
    <cellStyle name="Открывавшаяся гиперссылка" xfId="269" builtinId="9" hidden="1"/>
    <cellStyle name="Открывавшаяся гиперссылка" xfId="271" builtinId="9" hidden="1"/>
    <cellStyle name="Открывавшаяся гиперссылка" xfId="273" builtinId="9" hidden="1"/>
    <cellStyle name="Открывавшаяся гиперссылка" xfId="275" builtinId="9" hidden="1"/>
    <cellStyle name="Открывавшаяся гиперссылка" xfId="277" builtinId="9" hidden="1"/>
    <cellStyle name="Открывавшаяся гиперссылка" xfId="279" builtinId="9" hidden="1"/>
    <cellStyle name="Открывавшаяся гиперссылка" xfId="281" builtinId="9" hidden="1"/>
    <cellStyle name="Открывавшаяся гиперссылка" xfId="283" builtinId="9" hidden="1"/>
    <cellStyle name="Открывавшаяся гиперссылка" xfId="285" builtinId="9" hidden="1"/>
    <cellStyle name="Открывавшаяся гиперссылка" xfId="287" builtinId="9" hidden="1"/>
    <cellStyle name="Открывавшаяся гиперссылка" xfId="289" builtinId="9" hidden="1"/>
    <cellStyle name="Открывавшаяся гиперссылка" xfId="291" builtinId="9" hidden="1"/>
    <cellStyle name="Открывавшаяся гиперссылка" xfId="293" builtinId="9" hidden="1"/>
    <cellStyle name="Открывавшаяся гиперссылка" xfId="295" builtinId="9" hidden="1"/>
    <cellStyle name="Открывавшаяся гиперссылка" xfId="297" builtinId="9" hidden="1"/>
    <cellStyle name="Открывавшаяся гиперссылка" xfId="299" builtinId="9" hidden="1"/>
    <cellStyle name="Открывавшаяся гиперссылка" xfId="301" builtinId="9" hidden="1"/>
    <cellStyle name="Открывавшаяся гиперссылка" xfId="303" builtinId="9" hidden="1"/>
    <cellStyle name="Открывавшаяся гиперссылка" xfId="305" builtinId="9" hidden="1"/>
    <cellStyle name="Открывавшаяся гиперссылка" xfId="307" builtinId="9" hidden="1"/>
    <cellStyle name="Открывавшаяся гиперссылка" xfId="309" builtinId="9" hidden="1"/>
    <cellStyle name="Открывавшаяся гиперссылка" xfId="311" builtinId="9" hidden="1"/>
    <cellStyle name="Открывавшаяся гиперссылка" xfId="313" builtinId="9" hidden="1"/>
    <cellStyle name="Открывавшаяся гиперссылка" xfId="315" builtinId="9" hidden="1"/>
    <cellStyle name="Открывавшаяся гиперссылка" xfId="317" builtinId="9" hidden="1"/>
    <cellStyle name="Открывавшаяся гиперссылка" xfId="319" builtinId="9" hidden="1"/>
    <cellStyle name="Открывавшаяся гиперссылка" xfId="321" builtinId="9" hidden="1"/>
    <cellStyle name="Открывавшаяся гиперссылка" xfId="323" builtinId="9" hidden="1"/>
    <cellStyle name="Открывавшаяся гиперссылка" xfId="325" builtinId="9" hidden="1"/>
    <cellStyle name="Открывавшаяся гиперссылка" xfId="327" builtinId="9" hidden="1"/>
    <cellStyle name="Открывавшаяся гиперссылка" xfId="329" builtinId="9" hidden="1"/>
    <cellStyle name="Открывавшаяся гиперссылка" xfId="331" builtinId="9" hidden="1"/>
    <cellStyle name="Открывавшаяся гиперссылка" xfId="333" builtinId="9" hidden="1"/>
    <cellStyle name="Открывавшаяся гиперссылка" xfId="335" builtinId="9" hidden="1"/>
    <cellStyle name="Открывавшаяся гиперссылка" xfId="337" builtinId="9" hidden="1"/>
    <cellStyle name="Открывавшаяся гиперссылка" xfId="339" builtinId="9" hidden="1"/>
    <cellStyle name="Открывавшаяся гиперссылка" xfId="341" builtinId="9" hidden="1"/>
    <cellStyle name="Открывавшаяся гиперссылка" xfId="343" builtinId="9" hidden="1"/>
    <cellStyle name="Открывавшаяся гиперссылка" xfId="345" builtinId="9" hidden="1"/>
    <cellStyle name="Открывавшаяся гиперссылка" xfId="347" builtinId="9" hidden="1"/>
    <cellStyle name="Процентный 2" xfId="350"/>
    <cellStyle name="Финансовый 2" xfId="351"/>
  </cellStyles>
  <dxfs count="2"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50"/>
  <sheetViews>
    <sheetView zoomScale="85" zoomScaleNormal="85" workbookViewId="0">
      <pane xSplit="3" ySplit="2" topLeftCell="D27" activePane="bottomRight" state="frozen"/>
      <selection activeCell="E3365" sqref="E3365"/>
      <selection pane="topRight" activeCell="E3365" sqref="E3365"/>
      <selection pane="bottomLeft" activeCell="E3365" sqref="E3365"/>
      <selection pane="bottomRight" activeCell="B11" sqref="B11"/>
    </sheetView>
  </sheetViews>
  <sheetFormatPr defaultColWidth="8.85546875" defaultRowHeight="14.25" x14ac:dyDescent="0.2"/>
  <cols>
    <col min="1" max="1" width="11.42578125" style="48" customWidth="1"/>
    <col min="2" max="2" width="15.7109375" style="31" customWidth="1"/>
    <col min="3" max="3" width="22.7109375" style="2" customWidth="1"/>
    <col min="4" max="4" width="35.140625" style="9" customWidth="1"/>
    <col min="5" max="5" width="8.28515625" style="33" customWidth="1"/>
    <col min="6" max="6" width="8.28515625" style="24" customWidth="1"/>
    <col min="7" max="7" width="7.7109375" style="4" customWidth="1"/>
    <col min="8" max="8" width="32" style="32" customWidth="1"/>
    <col min="9" max="9" width="7.85546875" style="32" bestFit="1" customWidth="1"/>
    <col min="10" max="16384" width="8.85546875" style="24"/>
  </cols>
  <sheetData>
    <row r="1" spans="1:9" ht="15" x14ac:dyDescent="0.25">
      <c r="A1" s="45" t="s">
        <v>0</v>
      </c>
      <c r="B1" s="7" t="s">
        <v>1</v>
      </c>
      <c r="C1" s="42" t="s">
        <v>2</v>
      </c>
      <c r="D1" s="42" t="s">
        <v>4</v>
      </c>
      <c r="E1" s="16" t="s">
        <v>7</v>
      </c>
      <c r="F1" s="5" t="s">
        <v>10</v>
      </c>
      <c r="G1" s="49" t="s">
        <v>3</v>
      </c>
      <c r="H1" s="8" t="s">
        <v>57</v>
      </c>
      <c r="I1" s="8" t="s">
        <v>14</v>
      </c>
    </row>
    <row r="2" spans="1:9" s="25" customFormat="1" ht="14.25" customHeight="1" x14ac:dyDescent="0.2">
      <c r="A2" s="46"/>
      <c r="B2" s="26"/>
      <c r="C2" s="2"/>
      <c r="D2" s="2"/>
      <c r="E2" s="2"/>
      <c r="F2" s="2"/>
      <c r="G2" s="2"/>
      <c r="H2" s="27"/>
      <c r="I2" s="27"/>
    </row>
    <row r="3" spans="1:9" ht="14.25" customHeight="1" x14ac:dyDescent="0.2">
      <c r="A3" s="48">
        <v>42020</v>
      </c>
      <c r="B3" s="28">
        <v>-12</v>
      </c>
      <c r="C3" s="2" t="s">
        <v>15</v>
      </c>
      <c r="D3" s="9" t="s">
        <v>16</v>
      </c>
      <c r="E3" s="29" t="s">
        <v>11</v>
      </c>
      <c r="F3" s="3" t="s">
        <v>11</v>
      </c>
      <c r="H3" s="59" t="str">
        <f>IFERROR(LOOKUP(,-1/(C3&amp;D3=Исключения!$A$2:$A$4&amp;Исключения!$B$2:$B$4),Исключения!$C$2:$C$4),IFERROR(VLOOKUP(D3,Списки!$A$2:$B$58,2,FALSE),"-"))</f>
        <v>Административные расходы</v>
      </c>
      <c r="I3" s="6">
        <f t="shared" ref="I3:I41" si="0">ROW()-2</f>
        <v>1</v>
      </c>
    </row>
    <row r="4" spans="1:9" ht="14.25" customHeight="1" x14ac:dyDescent="0.2">
      <c r="A4" s="48">
        <v>42020</v>
      </c>
      <c r="B4" s="28">
        <v>12000</v>
      </c>
      <c r="C4" s="2" t="s">
        <v>98</v>
      </c>
      <c r="D4" s="9" t="s">
        <v>21</v>
      </c>
      <c r="E4" s="29"/>
      <c r="F4" s="3" t="s">
        <v>11</v>
      </c>
      <c r="H4" s="59" t="str">
        <f>IFERROR(LOOKUP(,-1/(C4&amp;D4=Исключения!$A$2:$A$4&amp;Исключения!$B$2:$B$4),Исключения!$C$2:$C$4),IFERROR(VLOOKUP(D4,Списки!$A$2:$B$58,2,FALSE),"-"))</f>
        <v>Уставной капитал</v>
      </c>
      <c r="I4" s="6">
        <f t="shared" si="0"/>
        <v>2</v>
      </c>
    </row>
    <row r="5" spans="1:9" ht="14.25" customHeight="1" x14ac:dyDescent="0.2">
      <c r="A5" s="48">
        <v>42020</v>
      </c>
      <c r="B5" s="28">
        <v>-11</v>
      </c>
      <c r="C5" s="9" t="s">
        <v>15</v>
      </c>
      <c r="D5" s="9" t="s">
        <v>16</v>
      </c>
      <c r="E5" s="29" t="s">
        <v>11</v>
      </c>
      <c r="F5" s="3" t="s">
        <v>11</v>
      </c>
      <c r="H5" s="59" t="str">
        <f>IFERROR(LOOKUP(,-1/(C5&amp;D5=Исключения!$A$2:$A$4&amp;Исключения!$B$2:$B$4),Исключения!$C$2:$C$4),IFERROR(VLOOKUP(D5,Списки!$A$2:$B$58,2,FALSE),"-"))</f>
        <v>Административные расходы</v>
      </c>
      <c r="I5" s="6">
        <f t="shared" si="0"/>
        <v>3</v>
      </c>
    </row>
    <row r="6" spans="1:9" ht="14.25" customHeight="1" x14ac:dyDescent="0.2">
      <c r="A6" s="48">
        <v>42020</v>
      </c>
      <c r="B6" s="28">
        <v>15000</v>
      </c>
      <c r="C6" s="9" t="s">
        <v>98</v>
      </c>
      <c r="D6" s="9" t="s">
        <v>21</v>
      </c>
      <c r="E6" s="29"/>
      <c r="F6" s="3" t="s">
        <v>11</v>
      </c>
      <c r="H6" s="59" t="str">
        <f>IFERROR(LOOKUP(,-1/(C6&amp;D6=Исключения!$A$2:$A$4&amp;Исключения!$B$2:$B$4),Исключения!$C$2:$C$4),IFERROR(VLOOKUP(D6,Списки!$A$2:$B$58,2,FALSE),"-"))</f>
        <v>Уставной капитал</v>
      </c>
      <c r="I6" s="6">
        <f t="shared" si="0"/>
        <v>4</v>
      </c>
    </row>
    <row r="7" spans="1:9" ht="14.25" customHeight="1" x14ac:dyDescent="0.2">
      <c r="A7" s="48">
        <v>42026</v>
      </c>
      <c r="B7" s="28">
        <v>-2</v>
      </c>
      <c r="C7" s="9" t="s">
        <v>15</v>
      </c>
      <c r="D7" s="9" t="s">
        <v>16</v>
      </c>
      <c r="E7" s="29" t="s">
        <v>11</v>
      </c>
      <c r="F7" s="3" t="s">
        <v>11</v>
      </c>
      <c r="H7" s="59" t="str">
        <f>IFERROR(LOOKUP(,-1/(C7&amp;D7=Исключения!$A$2:$A$4&amp;Исключения!$B$2:$B$4),Исключения!$C$2:$C$4),IFERROR(VLOOKUP(D7,Списки!$A$2:$B$58,2,FALSE),"-"))</f>
        <v>Административные расходы</v>
      </c>
      <c r="I7" s="6">
        <f t="shared" si="0"/>
        <v>5</v>
      </c>
    </row>
    <row r="8" spans="1:9" ht="14.25" customHeight="1" x14ac:dyDescent="0.2">
      <c r="A8" s="48">
        <v>42026</v>
      </c>
      <c r="B8" s="28">
        <v>23</v>
      </c>
      <c r="C8" s="9" t="s">
        <v>102</v>
      </c>
      <c r="D8" s="9" t="s">
        <v>12</v>
      </c>
      <c r="E8" s="29"/>
      <c r="F8" s="3" t="s">
        <v>11</v>
      </c>
      <c r="H8" s="59" t="str">
        <f>IFERROR(LOOKUP(,-1/(C8&amp;D8=Исключения!$A$2:$A$4&amp;Исключения!$B$2:$B$4),Исключения!$C$2:$C$4),IFERROR(VLOOKUP(D8,Списки!$A$2:$B$58,2,FALSE),"-"))</f>
        <v>Расчеты с п\л</v>
      </c>
      <c r="I8" s="6">
        <f t="shared" si="0"/>
        <v>6</v>
      </c>
    </row>
    <row r="9" spans="1:9" ht="14.25" customHeight="1" x14ac:dyDescent="0.2">
      <c r="A9" s="47">
        <v>42046</v>
      </c>
      <c r="B9" s="28">
        <v>-1500</v>
      </c>
      <c r="C9" s="2" t="s">
        <v>13</v>
      </c>
      <c r="D9" s="9" t="s">
        <v>24</v>
      </c>
      <c r="E9" s="29" t="s">
        <v>11</v>
      </c>
      <c r="F9" s="3" t="s">
        <v>11</v>
      </c>
      <c r="H9" s="59" t="str">
        <f>IFERROR(LOOKUP(,-1/(C9&amp;D9=Исключения!$A$2:$A$4&amp;Исключения!$B$2:$B$4),Исключения!$C$2:$C$4),IFERROR(VLOOKUP(D9,Списки!$A$2:$B$58,2,FALSE),"-"))</f>
        <v>Банковские расходы</v>
      </c>
      <c r="I9" s="6">
        <f t="shared" si="0"/>
        <v>7</v>
      </c>
    </row>
    <row r="10" spans="1:9" ht="14.25" customHeight="1" x14ac:dyDescent="0.2">
      <c r="A10" s="47">
        <v>42046</v>
      </c>
      <c r="B10" s="28">
        <v>222</v>
      </c>
      <c r="C10" s="9" t="s">
        <v>102</v>
      </c>
      <c r="D10" s="9" t="s">
        <v>12</v>
      </c>
      <c r="E10" s="29"/>
      <c r="F10" s="3" t="s">
        <v>11</v>
      </c>
      <c r="H10" s="59" t="str">
        <f>IFERROR(LOOKUP(,-1/(C10&amp;D10=Исключения!$A$2:$A$4&amp;Исключения!$B$2:$B$4),Исключения!$C$2:$C$4),IFERROR(VLOOKUP(D10,Списки!$A$2:$B$58,2,FALSE),"-"))</f>
        <v>Расчеты с п\л</v>
      </c>
      <c r="I10" s="6">
        <f t="shared" si="0"/>
        <v>8</v>
      </c>
    </row>
    <row r="11" spans="1:9" ht="14.25" customHeight="1" x14ac:dyDescent="0.2">
      <c r="A11" s="47">
        <v>42063</v>
      </c>
      <c r="B11" s="28">
        <v>-89</v>
      </c>
      <c r="C11" s="9" t="s">
        <v>100</v>
      </c>
      <c r="D11" s="9" t="s">
        <v>69</v>
      </c>
      <c r="E11" s="30" t="s">
        <v>11</v>
      </c>
      <c r="F11" s="10"/>
      <c r="H11" s="59" t="str">
        <f>IFERROR(LOOKUP(,-1/(C11&amp;D11=Исключения!$A$2:$A$4&amp;Исключения!$B$2:$B$4),Исключения!$C$2:$C$4),IFERROR(VLOOKUP(D11,Списки!$A$2:$B$58,2,FALSE),"-"))</f>
        <v>Расходы на сайт</v>
      </c>
      <c r="I11" s="6">
        <f t="shared" si="0"/>
        <v>9</v>
      </c>
    </row>
    <row r="12" spans="1:9" ht="14.25" customHeight="1" x14ac:dyDescent="0.2">
      <c r="A12" s="47">
        <v>42074</v>
      </c>
      <c r="B12" s="28">
        <v>-620</v>
      </c>
      <c r="C12" s="9" t="s">
        <v>15</v>
      </c>
      <c r="D12" s="9" t="s">
        <v>16</v>
      </c>
      <c r="E12" s="29" t="s">
        <v>11</v>
      </c>
      <c r="F12" s="3" t="s">
        <v>11</v>
      </c>
      <c r="H12" s="59" t="str">
        <f>IFERROR(LOOKUP(,-1/(C12&amp;D12=Исключения!$A$2:$A$4&amp;Исключения!$B$2:$B$4),Исключения!$C$2:$C$4),IFERROR(VLOOKUP(D12,Списки!$A$2:$B$58,2,FALSE),"-"))</f>
        <v>Административные расходы</v>
      </c>
      <c r="I12" s="6">
        <f t="shared" si="0"/>
        <v>10</v>
      </c>
    </row>
    <row r="13" spans="1:9" ht="14.25" customHeight="1" x14ac:dyDescent="0.2">
      <c r="A13" s="47">
        <v>42074</v>
      </c>
      <c r="B13" s="28">
        <v>233</v>
      </c>
      <c r="C13" s="9" t="s">
        <v>98</v>
      </c>
      <c r="D13" s="9" t="s">
        <v>12</v>
      </c>
      <c r="E13" s="30"/>
      <c r="F13" s="10" t="s">
        <v>11</v>
      </c>
      <c r="H13" s="59" t="str">
        <f>IFERROR(LOOKUP(,-1/(C13&amp;D13=Исключения!$A$2:$A$4&amp;Исключения!$B$2:$B$4),Исключения!$C$2:$C$4),IFERROR(VLOOKUP(D13,Списки!$A$2:$B$58,2,FALSE),"-"))</f>
        <v>Расчеты с п\л</v>
      </c>
      <c r="I13" s="6">
        <f t="shared" si="0"/>
        <v>11</v>
      </c>
    </row>
    <row r="14" spans="1:9" ht="14.25" customHeight="1" x14ac:dyDescent="0.2">
      <c r="A14" s="48">
        <v>42076</v>
      </c>
      <c r="B14" s="28">
        <v>109</v>
      </c>
      <c r="C14" s="9" t="s">
        <v>104</v>
      </c>
      <c r="D14" s="9" t="s">
        <v>46</v>
      </c>
      <c r="E14" s="30" t="s">
        <v>11</v>
      </c>
      <c r="F14" s="10" t="s">
        <v>11</v>
      </c>
      <c r="H14" s="59" t="str">
        <f>IFERROR(LOOKUP(,-1/(C14&amp;D14=Исключения!$A$2:$A$4&amp;Исключения!$B$2:$B$4),Исключения!$C$2:$C$4),IFERROR(VLOOKUP(D14,Списки!$A$2:$B$58,2,FALSE),"-"))</f>
        <v>Выручка Продажа товара</v>
      </c>
      <c r="I14" s="6">
        <f t="shared" si="0"/>
        <v>12</v>
      </c>
    </row>
    <row r="15" spans="1:9" ht="14.25" customHeight="1" x14ac:dyDescent="0.2">
      <c r="A15" s="48">
        <v>42076</v>
      </c>
      <c r="B15" s="28">
        <v>-1110</v>
      </c>
      <c r="C15" s="9" t="s">
        <v>104</v>
      </c>
      <c r="D15" s="9" t="s">
        <v>90</v>
      </c>
      <c r="E15" s="30" t="s">
        <v>11</v>
      </c>
      <c r="F15" s="10" t="s">
        <v>11</v>
      </c>
      <c r="H15" s="59" t="str">
        <f>IFERROR(LOOKUP(,-1/(C15&amp;D15=Исключения!$A$2:$A$4&amp;Исключения!$B$2:$B$4),Исключения!$C$2:$C$4),IFERROR(VLOOKUP(D15,Списки!$A$2:$B$58,2,FALSE),"-"))</f>
        <v>Себестоимость проданного товара</v>
      </c>
      <c r="I15" s="6">
        <f t="shared" si="0"/>
        <v>13</v>
      </c>
    </row>
    <row r="16" spans="1:9" ht="14.25" customHeight="1" x14ac:dyDescent="0.2">
      <c r="A16" s="48">
        <v>42079</v>
      </c>
      <c r="B16" s="28">
        <v>-100</v>
      </c>
      <c r="C16" s="9" t="s">
        <v>13</v>
      </c>
      <c r="D16" s="9" t="s">
        <v>24</v>
      </c>
      <c r="E16" s="30" t="s">
        <v>11</v>
      </c>
      <c r="F16" s="10" t="s">
        <v>11</v>
      </c>
      <c r="H16" s="59" t="str">
        <f>IFERROR(LOOKUP(,-1/(C16&amp;D16=Исключения!$A$2:$A$4&amp;Исключения!$B$2:$B$4),Исключения!$C$2:$C$4),IFERROR(VLOOKUP(D16,Списки!$A$2:$B$58,2,FALSE),"-"))</f>
        <v>Банковские расходы</v>
      </c>
      <c r="I16" s="6">
        <f t="shared" si="0"/>
        <v>14</v>
      </c>
    </row>
    <row r="17" spans="1:9" ht="14.25" customHeight="1" x14ac:dyDescent="0.2">
      <c r="A17" s="48">
        <v>42079</v>
      </c>
      <c r="B17" s="28">
        <v>-295</v>
      </c>
      <c r="C17" s="9" t="s">
        <v>13</v>
      </c>
      <c r="D17" s="9" t="s">
        <v>24</v>
      </c>
      <c r="E17" s="30" t="s">
        <v>11</v>
      </c>
      <c r="F17" s="10" t="s">
        <v>11</v>
      </c>
      <c r="H17" s="59" t="str">
        <f>IFERROR(LOOKUP(,-1/(C17&amp;D17=Исключения!$A$2:$A$4&amp;Исключения!$B$2:$B$4),Исключения!$C$2:$C$4),IFERROR(VLOOKUP(D17,Списки!$A$2:$B$58,2,FALSE),"-"))</f>
        <v>Банковские расходы</v>
      </c>
      <c r="I17" s="6">
        <f t="shared" si="0"/>
        <v>15</v>
      </c>
    </row>
    <row r="18" spans="1:9" ht="14.25" customHeight="1" x14ac:dyDescent="0.2">
      <c r="A18" s="47">
        <v>42079</v>
      </c>
      <c r="B18" s="28">
        <v>1050</v>
      </c>
      <c r="C18" s="9" t="s">
        <v>99</v>
      </c>
      <c r="D18" s="9" t="s">
        <v>37</v>
      </c>
      <c r="E18" s="30"/>
      <c r="F18" s="10" t="s">
        <v>11</v>
      </c>
      <c r="H18" s="59" t="str">
        <f>IFERROR(LOOKUP(,-1/(C18&amp;D18=Исключения!$A$2:$A$4&amp;Исключения!$B$2:$B$4),Исключения!$C$2:$C$4),IFERROR(VLOOKUP(D18,Списки!$A$2:$B$58,2,FALSE),"-"))</f>
        <v>Приобретение товара</v>
      </c>
      <c r="I18" s="6">
        <f t="shared" si="0"/>
        <v>16</v>
      </c>
    </row>
    <row r="19" spans="1:9" ht="14.25" customHeight="1" x14ac:dyDescent="0.2">
      <c r="A19" s="48">
        <v>42079</v>
      </c>
      <c r="B19" s="28">
        <v>1050</v>
      </c>
      <c r="C19" s="9" t="s">
        <v>99</v>
      </c>
      <c r="D19" s="9" t="s">
        <v>33</v>
      </c>
      <c r="E19" s="30"/>
      <c r="F19" s="10" t="s">
        <v>11</v>
      </c>
      <c r="H19" s="59" t="str">
        <f>IFERROR(LOOKUP(,-1/(C19&amp;D19=Исключения!$A$2:$A$4&amp;Исключения!$B$2:$B$4),Исключения!$C$2:$C$4),IFERROR(VLOOKUP(D19,Списки!$A$2:$B$58,2,FALSE),"-"))</f>
        <v>Приобретение товара</v>
      </c>
      <c r="I19" s="6">
        <f t="shared" si="0"/>
        <v>17</v>
      </c>
    </row>
    <row r="20" spans="1:9" ht="14.25" customHeight="1" x14ac:dyDescent="0.2">
      <c r="A20" s="48">
        <v>42080</v>
      </c>
      <c r="B20" s="28">
        <v>-50</v>
      </c>
      <c r="C20" s="9" t="s">
        <v>13</v>
      </c>
      <c r="D20" s="9" t="s">
        <v>24</v>
      </c>
      <c r="E20" s="30" t="s">
        <v>11</v>
      </c>
      <c r="F20" s="10" t="s">
        <v>11</v>
      </c>
      <c r="H20" s="59" t="str">
        <f>IFERROR(LOOKUP(,-1/(C20&amp;D20=Исключения!$A$2:$A$4&amp;Исключения!$B$2:$B$4),Исключения!$C$2:$C$4),IFERROR(VLOOKUP(D20,Списки!$A$2:$B$58,2,FALSE),"-"))</f>
        <v>Банковские расходы</v>
      </c>
      <c r="I20" s="6">
        <f t="shared" si="0"/>
        <v>18</v>
      </c>
    </row>
    <row r="21" spans="1:9" ht="14.25" customHeight="1" x14ac:dyDescent="0.2">
      <c r="A21" s="48">
        <v>42080</v>
      </c>
      <c r="B21" s="28">
        <v>-483.87</v>
      </c>
      <c r="C21" s="9" t="s">
        <v>13</v>
      </c>
      <c r="D21" s="9" t="s">
        <v>24</v>
      </c>
      <c r="E21" s="30" t="s">
        <v>11</v>
      </c>
      <c r="F21" s="10" t="s">
        <v>11</v>
      </c>
      <c r="H21" s="59" t="str">
        <f>IFERROR(LOOKUP(,-1/(C21&amp;D21=Исключения!$A$2:$A$4&amp;Исключения!$B$2:$B$4),Исключения!$C$2:$C$4),IFERROR(VLOOKUP(D21,Списки!$A$2:$B$58,2,FALSE),"-"))</f>
        <v>Банковские расходы</v>
      </c>
      <c r="I21" s="6">
        <f t="shared" si="0"/>
        <v>19</v>
      </c>
    </row>
    <row r="22" spans="1:9" ht="14.25" customHeight="1" x14ac:dyDescent="0.2">
      <c r="A22" s="48">
        <v>42080</v>
      </c>
      <c r="B22" s="28">
        <v>-1500</v>
      </c>
      <c r="C22" s="9" t="s">
        <v>13</v>
      </c>
      <c r="D22" s="9" t="s">
        <v>24</v>
      </c>
      <c r="E22" s="30" t="s">
        <v>11</v>
      </c>
      <c r="F22" s="10" t="s">
        <v>11</v>
      </c>
      <c r="H22" s="59" t="str">
        <f>IFERROR(LOOKUP(,-1/(C22&amp;D22=Исключения!$A$2:$A$4&amp;Исключения!$B$2:$B$4),Исключения!$C$2:$C$4),IFERROR(VLOOKUP(D22,Списки!$A$2:$B$58,2,FALSE),"-"))</f>
        <v>Банковские расходы</v>
      </c>
      <c r="I22" s="6">
        <f t="shared" si="0"/>
        <v>20</v>
      </c>
    </row>
    <row r="23" spans="1:9" ht="14.25" customHeight="1" x14ac:dyDescent="0.2">
      <c r="A23" s="48">
        <v>42080</v>
      </c>
      <c r="B23" s="28">
        <v>-4760</v>
      </c>
      <c r="C23" s="9" t="s">
        <v>101</v>
      </c>
      <c r="D23" s="9" t="s">
        <v>22</v>
      </c>
      <c r="E23" s="30" t="s">
        <v>11</v>
      </c>
      <c r="F23" s="10" t="s">
        <v>11</v>
      </c>
      <c r="H23" s="59" t="str">
        <f>IFERROR(LOOKUP(,-1/(C23&amp;D23=Исключения!$A$2:$A$4&amp;Исключения!$B$2:$B$4),Исключения!$C$2:$C$4),IFERROR(VLOOKUP(D23,Списки!$A$2:$B$58,2,FALSE),"-"))</f>
        <v>Административные расходы</v>
      </c>
      <c r="I23" s="6">
        <f t="shared" si="0"/>
        <v>21</v>
      </c>
    </row>
    <row r="24" spans="1:9" ht="14.25" customHeight="1" x14ac:dyDescent="0.2">
      <c r="A24" s="48">
        <v>42081</v>
      </c>
      <c r="B24" s="28">
        <v>-1669.45</v>
      </c>
      <c r="C24" s="9" t="s">
        <v>17</v>
      </c>
      <c r="D24" s="9" t="s">
        <v>39</v>
      </c>
      <c r="E24" s="30" t="s">
        <v>11</v>
      </c>
      <c r="F24" s="10" t="s">
        <v>11</v>
      </c>
      <c r="H24" s="59" t="str">
        <f>IFERROR(LOOKUP(,-1/(C24&amp;D24=Исключения!$A$2:$A$4&amp;Исключения!$B$2:$B$4),Исключения!$C$2:$C$4),IFERROR(VLOOKUP(D24,Списки!$A$2:$B$58,2,FALSE),"-"))</f>
        <v>Расходы на а\м</v>
      </c>
      <c r="I24" s="6">
        <f t="shared" si="0"/>
        <v>22</v>
      </c>
    </row>
    <row r="25" spans="1:9" ht="14.25" customHeight="1" x14ac:dyDescent="0.2">
      <c r="A25" s="48">
        <v>42081</v>
      </c>
      <c r="B25" s="28">
        <v>15</v>
      </c>
      <c r="C25" s="9" t="s">
        <v>98</v>
      </c>
      <c r="D25" s="9" t="s">
        <v>12</v>
      </c>
      <c r="E25" s="30"/>
      <c r="F25" s="10" t="s">
        <v>11</v>
      </c>
      <c r="H25" s="59" t="str">
        <f>IFERROR(LOOKUP(,-1/(C25&amp;D25=Исключения!$A$2:$A$4&amp;Исключения!$B$2:$B$4),Исключения!$C$2:$C$4),IFERROR(VLOOKUP(D25,Списки!$A$2:$B$58,2,FALSE),"-"))</f>
        <v>Расчеты с п\л</v>
      </c>
      <c r="I25" s="6">
        <f t="shared" si="0"/>
        <v>23</v>
      </c>
    </row>
    <row r="26" spans="1:9" ht="14.25" customHeight="1" x14ac:dyDescent="0.2">
      <c r="A26" s="48">
        <v>42081</v>
      </c>
      <c r="B26" s="28">
        <v>-1549.5</v>
      </c>
      <c r="C26" s="9" t="s">
        <v>17</v>
      </c>
      <c r="D26" s="9" t="s">
        <v>39</v>
      </c>
      <c r="E26" s="30" t="s">
        <v>11</v>
      </c>
      <c r="F26" s="10" t="s">
        <v>11</v>
      </c>
      <c r="H26" s="59" t="str">
        <f>IFERROR(LOOKUP(,-1/(C26&amp;D26=Исключения!$A$2:$A$4&amp;Исключения!$B$2:$B$4),Исключения!$C$2:$C$4),IFERROR(VLOOKUP(D26,Списки!$A$2:$B$58,2,FALSE),"-"))</f>
        <v>Расходы на а\м</v>
      </c>
      <c r="I26" s="6">
        <f t="shared" si="0"/>
        <v>24</v>
      </c>
    </row>
    <row r="27" spans="1:9" ht="14.25" customHeight="1" x14ac:dyDescent="0.2">
      <c r="A27" s="48">
        <v>42081</v>
      </c>
      <c r="B27" s="28">
        <v>67</v>
      </c>
      <c r="C27" s="9" t="s">
        <v>98</v>
      </c>
      <c r="D27" s="9" t="s">
        <v>12</v>
      </c>
      <c r="E27" s="30"/>
      <c r="F27" s="10" t="s">
        <v>11</v>
      </c>
      <c r="H27" s="59" t="str">
        <f>IFERROR(LOOKUP(,-1/(C27&amp;D27=Исключения!$A$2:$A$4&amp;Исключения!$B$2:$B$4),Исключения!$C$2:$C$4),IFERROR(VLOOKUP(D27,Списки!$A$2:$B$58,2,FALSE),"-"))</f>
        <v>Расчеты с п\л</v>
      </c>
      <c r="I27" s="6">
        <f t="shared" si="0"/>
        <v>25</v>
      </c>
    </row>
    <row r="28" spans="1:9" ht="14.25" customHeight="1" x14ac:dyDescent="0.2">
      <c r="A28" s="48">
        <v>42083</v>
      </c>
      <c r="B28" s="28">
        <v>-25</v>
      </c>
      <c r="C28" s="9" t="s">
        <v>13</v>
      </c>
      <c r="D28" s="9" t="s">
        <v>24</v>
      </c>
      <c r="E28" s="30" t="s">
        <v>11</v>
      </c>
      <c r="F28" s="10" t="s">
        <v>11</v>
      </c>
      <c r="H28" s="59" t="str">
        <f>IFERROR(LOOKUP(,-1/(C28&amp;D28=Исключения!$A$2:$A$4&amp;Исключения!$B$2:$B$4),Исключения!$C$2:$C$4),IFERROR(VLOOKUP(D28,Списки!$A$2:$B$58,2,FALSE),"-"))</f>
        <v>Банковские расходы</v>
      </c>
      <c r="I28" s="6">
        <f t="shared" si="0"/>
        <v>26</v>
      </c>
    </row>
    <row r="29" spans="1:9" ht="14.25" customHeight="1" x14ac:dyDescent="0.2">
      <c r="A29" s="48">
        <v>42083</v>
      </c>
      <c r="B29" s="28">
        <v>-1474.7</v>
      </c>
      <c r="C29" s="9" t="s">
        <v>103</v>
      </c>
      <c r="D29" s="9" t="s">
        <v>28</v>
      </c>
      <c r="E29" s="30" t="s">
        <v>11</v>
      </c>
      <c r="F29" s="10" t="s">
        <v>11</v>
      </c>
      <c r="H29" s="59" t="str">
        <f>IFERROR(LOOKUP(,-1/(C29&amp;D29=Исключения!$A$2:$A$4&amp;Исключения!$B$2:$B$4),Исключения!$C$2:$C$4),IFERROR(VLOOKUP(D29,Списки!$A$2:$B$58,2,FALSE),"-"))</f>
        <v>Расходы на а\м</v>
      </c>
      <c r="I29" s="6">
        <f t="shared" si="0"/>
        <v>27</v>
      </c>
    </row>
    <row r="30" spans="1:9" ht="14.25" customHeight="1" x14ac:dyDescent="0.2">
      <c r="A30" s="48">
        <v>42088</v>
      </c>
      <c r="B30" s="28">
        <v>-1000</v>
      </c>
      <c r="C30" s="9" t="s">
        <v>13</v>
      </c>
      <c r="D30" s="9" t="s">
        <v>24</v>
      </c>
      <c r="E30" s="30" t="s">
        <v>11</v>
      </c>
      <c r="F30" s="10" t="s">
        <v>11</v>
      </c>
      <c r="H30" s="59" t="str">
        <f>IFERROR(LOOKUP(,-1/(C30&amp;D30=Исключения!$A$2:$A$4&amp;Исключения!$B$2:$B$4),Исключения!$C$2:$C$4),IFERROR(VLOOKUP(D30,Списки!$A$2:$B$58,2,FALSE),"-"))</f>
        <v>Банковские расходы</v>
      </c>
      <c r="I30" s="6">
        <f t="shared" si="0"/>
        <v>28</v>
      </c>
    </row>
    <row r="31" spans="1:9" ht="14.25" customHeight="1" x14ac:dyDescent="0.2">
      <c r="A31" s="47">
        <v>42089</v>
      </c>
      <c r="B31" s="28">
        <v>88</v>
      </c>
      <c r="C31" s="9" t="s">
        <v>6</v>
      </c>
      <c r="D31" s="9" t="s">
        <v>23</v>
      </c>
      <c r="E31" s="30"/>
      <c r="F31" s="10" t="s">
        <v>11</v>
      </c>
      <c r="G31" s="4" t="s">
        <v>11</v>
      </c>
      <c r="H31" s="59" t="str">
        <f>IFERROR(LOOKUP(,-1/(C31&amp;D31=Исключения!$A$2:$A$4&amp;Исключения!$B$2:$B$4),Исключения!$C$2:$C$4),IFERROR(VLOOKUP(D31,Списки!$A$2:$B$58,2,FALSE),"-"))</f>
        <v>Займы полученные</v>
      </c>
      <c r="I31" s="6">
        <f t="shared" si="0"/>
        <v>29</v>
      </c>
    </row>
    <row r="32" spans="1:9" ht="14.25" customHeight="1" x14ac:dyDescent="0.2">
      <c r="A32" s="48">
        <v>42090</v>
      </c>
      <c r="B32" s="28">
        <v>-25</v>
      </c>
      <c r="C32" s="9" t="s">
        <v>13</v>
      </c>
      <c r="D32" s="9" t="s">
        <v>24</v>
      </c>
      <c r="E32" s="30" t="s">
        <v>11</v>
      </c>
      <c r="F32" s="10" t="s">
        <v>11</v>
      </c>
      <c r="H32" s="59" t="str">
        <f>IFERROR(LOOKUP(,-1/(C32&amp;D32=Исключения!$A$2:$A$4&amp;Исключения!$B$2:$B$4),Исключения!$C$2:$C$4),IFERROR(VLOOKUP(D32,Списки!$A$2:$B$58,2,FALSE),"-"))</f>
        <v>Банковские расходы</v>
      </c>
      <c r="I32" s="6">
        <f t="shared" si="0"/>
        <v>30</v>
      </c>
    </row>
    <row r="33" spans="1:9" ht="14.25" customHeight="1" x14ac:dyDescent="0.2">
      <c r="A33" s="48">
        <v>42090</v>
      </c>
      <c r="B33" s="28">
        <v>-44</v>
      </c>
      <c r="C33" s="9" t="s">
        <v>100</v>
      </c>
      <c r="D33" s="9" t="s">
        <v>69</v>
      </c>
      <c r="E33" s="30"/>
      <c r="F33" s="10" t="s">
        <v>11</v>
      </c>
      <c r="H33" s="59" t="str">
        <f>IFERROR(LOOKUP(,-1/(C33&amp;D33=Исключения!$A$2:$A$4&amp;Исключения!$B$2:$B$4),Исключения!$C$2:$C$4),IFERROR(VLOOKUP(D33,Списки!$A$2:$B$58,2,FALSE),"-"))</f>
        <v>Расходы на сайт</v>
      </c>
      <c r="I33" s="6">
        <f t="shared" si="0"/>
        <v>31</v>
      </c>
    </row>
    <row r="34" spans="1:9" ht="14.25" customHeight="1" x14ac:dyDescent="0.2">
      <c r="A34" s="48">
        <v>42094</v>
      </c>
      <c r="B34" s="28">
        <v>-55</v>
      </c>
      <c r="C34" s="9" t="s">
        <v>100</v>
      </c>
      <c r="D34" s="9" t="s">
        <v>69</v>
      </c>
      <c r="E34" s="30" t="s">
        <v>11</v>
      </c>
      <c r="F34" s="10"/>
      <c r="H34" s="59" t="str">
        <f>IFERROR(LOOKUP(,-1/(C34&amp;D34=Исключения!$A$2:$A$4&amp;Исключения!$B$2:$B$4),Исключения!$C$2:$C$4),IFERROR(VLOOKUP(D34,Списки!$A$2:$B$58,2,FALSE),"-"))</f>
        <v>Расходы на сайт</v>
      </c>
      <c r="I34" s="6">
        <f t="shared" si="0"/>
        <v>32</v>
      </c>
    </row>
    <row r="35" spans="1:9" ht="14.25" customHeight="1" x14ac:dyDescent="0.2">
      <c r="A35" s="47">
        <v>42094</v>
      </c>
      <c r="B35" s="28">
        <v>-1000</v>
      </c>
      <c r="C35" s="9" t="s">
        <v>13</v>
      </c>
      <c r="D35" s="9" t="s">
        <v>24</v>
      </c>
      <c r="E35" s="30" t="s">
        <v>11</v>
      </c>
      <c r="F35" s="10" t="s">
        <v>11</v>
      </c>
      <c r="H35" s="59" t="str">
        <f>IFERROR(LOOKUP(,-1/(C35&amp;D35=Исключения!$A$2:$A$4&amp;Исключения!$B$2:$B$4),Исключения!$C$2:$C$4),IFERROR(VLOOKUP(D35,Списки!$A$2:$B$58,2,FALSE),"-"))</f>
        <v>Банковские расходы</v>
      </c>
      <c r="I35" s="6">
        <f t="shared" si="0"/>
        <v>33</v>
      </c>
    </row>
    <row r="36" spans="1:9" ht="14.25" customHeight="1" x14ac:dyDescent="0.2">
      <c r="A36" s="47">
        <v>42094</v>
      </c>
      <c r="B36" s="28">
        <v>-1000</v>
      </c>
      <c r="C36" s="9" t="s">
        <v>13</v>
      </c>
      <c r="D36" s="9" t="s">
        <v>24</v>
      </c>
      <c r="E36" s="30" t="s">
        <v>11</v>
      </c>
      <c r="F36" s="10" t="s">
        <v>11</v>
      </c>
      <c r="H36" s="59" t="str">
        <f>IFERROR(LOOKUP(,-1/(C36&amp;D36=Исключения!$A$2:$A$4&amp;Исключения!$B$2:$B$4),Исключения!$C$2:$C$4),IFERROR(VLOOKUP(D36,Списки!$A$2:$B$58,2,FALSE),"-"))</f>
        <v>Банковские расходы</v>
      </c>
      <c r="I36" s="6">
        <f t="shared" si="0"/>
        <v>34</v>
      </c>
    </row>
    <row r="37" spans="1:9" ht="14.25" customHeight="1" x14ac:dyDescent="0.2">
      <c r="A37" s="47">
        <v>42094</v>
      </c>
      <c r="B37" s="28">
        <v>34</v>
      </c>
      <c r="C37" s="9" t="s">
        <v>102</v>
      </c>
      <c r="D37" s="9" t="s">
        <v>12</v>
      </c>
      <c r="E37" s="30"/>
      <c r="F37" s="10" t="s">
        <v>11</v>
      </c>
      <c r="H37" s="59" t="str">
        <f>IFERROR(LOOKUP(,-1/(C37&amp;D37=Исключения!$A$2:$A$4&amp;Исключения!$B$2:$B$4),Исключения!$C$2:$C$4),IFERROR(VLOOKUP(D37,Списки!$A$2:$B$58,2,FALSE),"-"))</f>
        <v>Расчеты с п\л</v>
      </c>
      <c r="I37" s="6">
        <f t="shared" si="0"/>
        <v>35</v>
      </c>
    </row>
    <row r="38" spans="1:9" s="35" customFormat="1" ht="14.25" customHeight="1" x14ac:dyDescent="0.2">
      <c r="A38" s="47">
        <v>42032</v>
      </c>
      <c r="B38" s="28">
        <v>10000</v>
      </c>
      <c r="C38" s="9" t="s">
        <v>102</v>
      </c>
      <c r="D38" s="9" t="s">
        <v>21</v>
      </c>
      <c r="E38" s="30"/>
      <c r="F38" s="10" t="s">
        <v>11</v>
      </c>
      <c r="G38" s="36"/>
      <c r="H38" s="59" t="str">
        <f>IFERROR(LOOKUP(,-1/(C38&amp;D38=Исключения!$A$2:$A$4&amp;Исключения!$B$2:$B$4),Исключения!$C$2:$C$4),IFERROR(VLOOKUP(D38,Списки!$A$2:$B$58,2,FALSE),"-"))</f>
        <v>Уставной капитал</v>
      </c>
      <c r="I38" s="39">
        <f t="shared" si="0"/>
        <v>36</v>
      </c>
    </row>
    <row r="39" spans="1:9" ht="14.25" customHeight="1" x14ac:dyDescent="0.2">
      <c r="A39" s="47">
        <v>42032</v>
      </c>
      <c r="B39" s="28">
        <v>-10000</v>
      </c>
      <c r="C39" s="9" t="s">
        <v>102</v>
      </c>
      <c r="D39" s="9" t="s">
        <v>12</v>
      </c>
      <c r="E39" s="30"/>
      <c r="F39" s="3" t="s">
        <v>11</v>
      </c>
      <c r="G39" s="36"/>
      <c r="H39" s="59" t="str">
        <f>IFERROR(LOOKUP(,-1/(C39&amp;D39=Исключения!$A$2:$A$4&amp;Исключения!$B$2:$B$4),Исключения!$C$2:$C$4),IFERROR(VLOOKUP(D39,Списки!$A$2:$B$58,2,FALSE),"-"))</f>
        <v>Расчеты с п\л</v>
      </c>
      <c r="I39" s="6">
        <f t="shared" si="0"/>
        <v>37</v>
      </c>
    </row>
    <row r="40" spans="1:9" ht="14.25" customHeight="1" x14ac:dyDescent="0.2">
      <c r="A40" s="47"/>
      <c r="B40" s="28"/>
      <c r="H40" s="59" t="str">
        <f>IFERROR(LOOKUP(,-1/(C40&amp;D40=Исключения!$A$2:$A$4&amp;Исключения!$B$2:$B$4),Исключения!$C$2:$C$4),IFERROR(VLOOKUP(D40,Списки!$A$2:$B$58,2,FALSE),"-"))</f>
        <v>-</v>
      </c>
      <c r="I40" s="6">
        <f t="shared" si="0"/>
        <v>38</v>
      </c>
    </row>
    <row r="41" spans="1:9" ht="14.25" customHeight="1" x14ac:dyDescent="0.2">
      <c r="A41" s="47"/>
      <c r="B41" s="28"/>
      <c r="H41" s="59" t="str">
        <f>IFERROR(LOOKUP(,-1/(C41&amp;D41=Исключения!$A$2:$A$4&amp;Исключения!$B$2:$B$4),Исключения!$C$2:$C$4),IFERROR(VLOOKUP(D41,Списки!$A$2:$B$58,2,FALSE),"-"))</f>
        <v>-</v>
      </c>
      <c r="I41" s="6">
        <f t="shared" si="0"/>
        <v>39</v>
      </c>
    </row>
    <row r="42" spans="1:9" s="35" customFormat="1" ht="14.25" customHeight="1" x14ac:dyDescent="0.2">
      <c r="A42" s="47"/>
      <c r="B42" s="43"/>
      <c r="C42" s="9"/>
      <c r="D42" s="9"/>
      <c r="E42" s="30"/>
      <c r="F42" s="10"/>
      <c r="G42" s="36"/>
      <c r="H42" s="59" t="str">
        <f>IFERROR(LOOKUP(,-1/(C42&amp;D42=Исключения!$A$2:$A$4&amp;Исключения!$B$2:$B$4),Исключения!$C$2:$C$4),IFERROR(VLOOKUP(D42,Списки!$A$2:$B$58,2,FALSE),"-"))</f>
        <v>-</v>
      </c>
      <c r="I42" s="39">
        <f t="shared" ref="I42:I47" si="1">ROW()-2</f>
        <v>40</v>
      </c>
    </row>
    <row r="43" spans="1:9" s="35" customFormat="1" ht="14.25" customHeight="1" x14ac:dyDescent="0.2">
      <c r="A43" s="47"/>
      <c r="B43" s="43"/>
      <c r="C43" s="9"/>
      <c r="D43" s="9"/>
      <c r="E43" s="30"/>
      <c r="F43" s="10"/>
      <c r="G43" s="36"/>
      <c r="H43" s="59" t="str">
        <f>IFERROR(LOOKUP(,-1/(C43&amp;D43=Исключения!$A$2:$A$4&amp;Исключения!$B$2:$B$4),Исключения!$C$2:$C$4),IFERROR(VLOOKUP(D43,Списки!$A$2:$B$58,2,FALSE),"-"))</f>
        <v>-</v>
      </c>
      <c r="I43" s="39">
        <f t="shared" si="1"/>
        <v>41</v>
      </c>
    </row>
    <row r="44" spans="1:9" s="35" customFormat="1" ht="14.25" customHeight="1" x14ac:dyDescent="0.2">
      <c r="A44" s="47"/>
      <c r="B44" s="43"/>
      <c r="C44" s="9"/>
      <c r="D44" s="9"/>
      <c r="E44" s="30"/>
      <c r="F44" s="10"/>
      <c r="G44" s="36"/>
      <c r="H44" s="59" t="str">
        <f>IFERROR(LOOKUP(,-1/(C44&amp;D44=Исключения!$A$2:$A$4&amp;Исключения!$B$2:$B$4),Исключения!$C$2:$C$4),IFERROR(VLOOKUP(D44,Списки!$A$2:$B$58,2,FALSE),"-"))</f>
        <v>-</v>
      </c>
      <c r="I44" s="39">
        <f t="shared" si="1"/>
        <v>42</v>
      </c>
    </row>
    <row r="45" spans="1:9" s="35" customFormat="1" ht="14.25" customHeight="1" x14ac:dyDescent="0.2">
      <c r="A45" s="47"/>
      <c r="B45" s="43"/>
      <c r="C45" s="9"/>
      <c r="D45" s="9"/>
      <c r="E45" s="30"/>
      <c r="F45" s="10"/>
      <c r="G45" s="36"/>
      <c r="H45" s="59" t="str">
        <f>IFERROR(LOOKUP(,-1/(C45&amp;D45=Исключения!$A$2:$A$4&amp;Исключения!$B$2:$B$4),Исключения!$C$2:$C$4),IFERROR(VLOOKUP(D45,Списки!$A$2:$B$58,2,FALSE),"-"))</f>
        <v>-</v>
      </c>
      <c r="I45" s="39">
        <f t="shared" si="1"/>
        <v>43</v>
      </c>
    </row>
    <row r="46" spans="1:9" s="35" customFormat="1" ht="14.25" customHeight="1" x14ac:dyDescent="0.2">
      <c r="A46" s="47"/>
      <c r="B46" s="43"/>
      <c r="C46" s="9"/>
      <c r="D46" s="9"/>
      <c r="E46" s="30"/>
      <c r="F46" s="10"/>
      <c r="G46" s="36"/>
      <c r="H46" s="59" t="str">
        <f>IFERROR(LOOKUP(,-1/(C46&amp;D46=Исключения!$A$2:$A$4&amp;Исключения!$B$2:$B$4),Исключения!$C$2:$C$4),IFERROR(VLOOKUP(D46,Списки!$A$2:$B$58,2,FALSE),"-"))</f>
        <v>-</v>
      </c>
      <c r="I46" s="39">
        <f t="shared" si="1"/>
        <v>44</v>
      </c>
    </row>
    <row r="47" spans="1:9" s="35" customFormat="1" ht="14.25" customHeight="1" x14ac:dyDescent="0.2">
      <c r="A47" s="47"/>
      <c r="B47" s="28"/>
      <c r="C47" s="9"/>
      <c r="D47" s="9"/>
      <c r="E47" s="30"/>
      <c r="F47" s="10"/>
      <c r="G47" s="4"/>
      <c r="H47" s="59" t="str">
        <f>IFERROR(LOOKUP(,-1/(C47&amp;D47=Исключения!$A$2:$A$4&amp;Исключения!$B$2:$B$4),Исключения!$C$2:$C$4),IFERROR(VLOOKUP(D47,Списки!$A$2:$B$58,2,FALSE),"-"))</f>
        <v>-</v>
      </c>
      <c r="I47" s="39">
        <f t="shared" si="1"/>
        <v>45</v>
      </c>
    </row>
    <row r="48" spans="1:9" s="35" customFormat="1" ht="14.25" customHeight="1" thickBot="1" x14ac:dyDescent="0.25">
      <c r="A48" s="47"/>
      <c r="B48" s="28"/>
      <c r="C48" s="9"/>
      <c r="D48" s="9"/>
      <c r="E48" s="33"/>
      <c r="F48" s="3"/>
      <c r="G48" s="4"/>
      <c r="H48" s="59" t="str">
        <f>IFERROR(LOOKUP(,-1/(C48&amp;D48=Исключения!$A$2:$A$4&amp;Исключения!$B$2:$B$4),Исключения!$C$2:$C$4),IFERROR(VLOOKUP(D48,Списки!$A$2:$B$58,2,FALSE),"-"))</f>
        <v>-</v>
      </c>
      <c r="I48" s="39">
        <f t="shared" ref="I48" si="2">ROW()-2</f>
        <v>46</v>
      </c>
    </row>
    <row r="49" spans="1:9" s="35" customFormat="1" ht="14.25" customHeight="1" thickTop="1" x14ac:dyDescent="0.2">
      <c r="A49" s="53" t="s">
        <v>5</v>
      </c>
      <c r="B49" s="54"/>
      <c r="C49" s="34" t="s">
        <v>26</v>
      </c>
      <c r="D49" s="34"/>
      <c r="E49" s="55"/>
      <c r="F49" s="56" t="s">
        <v>5</v>
      </c>
      <c r="G49" s="44" t="s">
        <v>26</v>
      </c>
      <c r="H49" s="57"/>
      <c r="I49" s="57" t="s">
        <v>5</v>
      </c>
    </row>
    <row r="50" spans="1:9" ht="14.25" customHeight="1" x14ac:dyDescent="0.2">
      <c r="A50" s="47"/>
      <c r="B50" s="28"/>
      <c r="C50" s="9"/>
    </row>
  </sheetData>
  <autoFilter ref="A1:I50"/>
  <sortState ref="A5512:AD5558">
    <sortCondition ref="A5558"/>
  </sortState>
  <phoneticPr fontId="0" type="noConversion"/>
  <dataValidations count="1">
    <dataValidation type="list" allowBlank="1" showInputMessage="1" showErrorMessage="1" sqref="D1 D49:D1048576 D3:D47">
      <formula1>СтатьяБюджета</formula1>
    </dataValidation>
  </dataValidations>
  <pageMargins left="0.75" right="0.75" top="1" bottom="1" header="0.5" footer="0.5"/>
  <pageSetup paperSize="9" orientation="portrait" horizontalDpi="300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218"/>
  <sheetViews>
    <sheetView zoomScale="75" zoomScaleNormal="75" zoomScalePageLayoutView="150" workbookViewId="0">
      <pane xSplit="3" ySplit="3" topLeftCell="D4" activePane="bottomRight" state="frozen"/>
      <selection activeCell="G24" sqref="G24"/>
      <selection pane="topRight" activeCell="G24" sqref="G24"/>
      <selection pane="bottomLeft" activeCell="G24" sqref="G24"/>
      <selection pane="bottomRight" activeCell="D25" sqref="D25"/>
    </sheetView>
  </sheetViews>
  <sheetFormatPr defaultColWidth="8.85546875" defaultRowHeight="15" x14ac:dyDescent="0.2"/>
  <cols>
    <col min="1" max="1" width="15.28515625" style="15" customWidth="1"/>
    <col min="2" max="2" width="18" style="15" customWidth="1"/>
    <col min="3" max="3" width="19.28515625" style="15" customWidth="1"/>
    <col min="4" max="5" width="17.7109375" style="71" bestFit="1" customWidth="1"/>
    <col min="6" max="6" width="14.85546875" style="70" bestFit="1" customWidth="1"/>
    <col min="7" max="7" width="11.42578125" style="71" bestFit="1" customWidth="1"/>
    <col min="8" max="8" width="20.140625" style="64" bestFit="1" customWidth="1"/>
    <col min="9" max="10" width="17.7109375" style="64" bestFit="1" customWidth="1"/>
    <col min="11" max="11" width="24.5703125" style="64" bestFit="1" customWidth="1"/>
    <col min="12" max="12" width="9.140625" style="64" customWidth="1"/>
    <col min="13" max="13" width="7.7109375" style="11" customWidth="1"/>
    <col min="14" max="16384" width="8.85546875" style="1"/>
  </cols>
  <sheetData>
    <row r="1" spans="1:14" x14ac:dyDescent="0.25">
      <c r="A1" s="135" t="s">
        <v>56</v>
      </c>
      <c r="C1" s="8"/>
      <c r="D1" s="125">
        <f>MIN(Реестр!$A$3:$A$48)</f>
        <v>42020</v>
      </c>
      <c r="E1" s="125">
        <f>MAX(Реестр!$A$3:$A$48)</f>
        <v>42094</v>
      </c>
      <c r="F1" s="38" t="s">
        <v>38</v>
      </c>
      <c r="G1" s="63" t="s">
        <v>36</v>
      </c>
      <c r="H1" s="62" t="s">
        <v>86</v>
      </c>
      <c r="I1" s="61">
        <v>42005</v>
      </c>
      <c r="J1" s="61">
        <v>42094</v>
      </c>
      <c r="K1" s="62" t="str">
        <f>IF(J1&lt;I1,"ДатаНач &lt; ДатаКон","ИТОГО на конец")</f>
        <v>ИТОГО на конец</v>
      </c>
      <c r="L1" s="62"/>
      <c r="M1" s="111"/>
      <c r="N1" s="113"/>
    </row>
    <row r="2" spans="1:14" x14ac:dyDescent="0.25">
      <c r="A2" s="12" t="str">
        <f t="array" ref="A2">IF(SUM(--(MATCH(Реестр!$C$1:$C$48&amp;Реестр!$D$1:$D$48,Реестр!$C$1:$C$48&amp;Реестр!$D$1:$D$48,)=ROW(Реестр!$C$1:$C$48)))&gt;=ROW(Реестр!$C1),INDEX(Реестр!C$1:C$48,SMALL(IF(MATCH(Реестр!$C$1:$C$48&amp;Реестр!$D$1:$D$48,Реестр!$C$1:$C$48&amp;Реестр!$D$1:$D$48,)=ROW(Реестр!$C$1:$C$48),ROW(Реестр!$C$1:$C$48)),ROW(Реестр!$C1))),"")</f>
        <v>Контрагент</v>
      </c>
      <c r="B2" s="12" t="str">
        <f t="array" ref="B2">IF(SUM(--(MATCH(Реестр!$C$1:$C$48&amp;Реестр!$D$1:$D$48,Реестр!$C$1:$C$48&amp;Реестр!$D$1:$D$48,)=ROW(Реестр!$C$1:$C$48)))&gt;=ROW(Реестр!$C1),INDEX(Реестр!D$1:D$48,SMALL(IF(MATCH(Реестр!$C$1:$C$48&amp;Реестр!$D$1:$D$48,Реестр!$C$1:$C$48&amp;Реестр!$D$1:$D$48,)=ROW(Реестр!$C$1:$C$48),ROW(Реестр!$C$1:$C$48)),ROW(Реестр!$C1))),"")</f>
        <v>СтатьяБюджета</v>
      </c>
      <c r="C2" s="60" t="s">
        <v>57</v>
      </c>
      <c r="D2" s="38" t="s">
        <v>7</v>
      </c>
      <c r="E2" s="38" t="s">
        <v>10</v>
      </c>
      <c r="F2" s="38" t="s">
        <v>25</v>
      </c>
      <c r="G2" s="69">
        <f ca="1">IF(J1=E1,SUM($F$4:$F$212)-SUM($K$4:$K$212),"ДатаКон ???")</f>
        <v>0</v>
      </c>
      <c r="H2" s="62" t="s">
        <v>25</v>
      </c>
      <c r="I2" s="62" t="s">
        <v>7</v>
      </c>
      <c r="J2" s="62" t="s">
        <v>10</v>
      </c>
      <c r="K2" s="62" t="s">
        <v>25</v>
      </c>
      <c r="L2" s="62"/>
      <c r="M2" s="111"/>
      <c r="N2" s="113" t="s">
        <v>5</v>
      </c>
    </row>
    <row r="3" spans="1:14" x14ac:dyDescent="0.25">
      <c r="A3" s="13"/>
      <c r="B3" s="13"/>
      <c r="C3" s="59"/>
      <c r="D3" s="36"/>
      <c r="E3" s="36"/>
      <c r="F3" s="38"/>
      <c r="G3" s="69">
        <f ca="1">SUM($F$4:$F$212)-SUM(ОбороткаГруппы!$E$4:$E$196)</f>
        <v>0</v>
      </c>
      <c r="H3" s="127"/>
      <c r="I3" s="62"/>
      <c r="J3" s="62"/>
      <c r="K3" s="62"/>
      <c r="L3" s="62"/>
      <c r="M3" s="111"/>
      <c r="N3" s="20"/>
    </row>
    <row r="4" spans="1:14" x14ac:dyDescent="0.2">
      <c r="A4" s="13" t="str">
        <f t="array" aca="1" ref="A4" ca="1">IF(SUM(--(MATCH(КаРе&amp;СтРе,КаРе&amp;СтРе,)=ROW(КаРе)))&gt;=ROW(Реестр!$C3),INDEX(КаРе,SMALL(IF(MATCH(КаРе&amp;СтРе,КаРе&amp;СтРе,)=ROW(КаРе),ROW(КаРе)),ROW(Реестр!$C3))),"-")</f>
        <v>Нотариус</v>
      </c>
      <c r="B4" s="13" t="str">
        <f t="array" aca="1" ref="B4" ca="1">IF(SUM(--(MATCH(КаРе&amp;СтРе,КаРе&amp;СтРе,)=ROW(КаРе)))&gt;=ROW(Реестр!$C3),INDEX(СтРе,SMALL(IF(MATCH(КаРе&amp;СтРе,КаРе&amp;СтРе,)=ROW(КаРе),ROW(КаРе)),ROW(Реестр!$C3))),"-")</f>
        <v>Юридические услуги</v>
      </c>
      <c r="C4" s="59" t="str">
        <f ca="1">IFERROR(LOOKUP(,-1/(A4&amp;B4=Исключения!$A$2:$A$4&amp;Исключения!$B$2:$B$4),Исключения!$C$2:$C$4),IFERROR(VLOOKUP(B4,Списки!$A$2:$B$58,2,FALSE),"-"))</f>
        <v>Административные расходы</v>
      </c>
      <c r="D4" s="72">
        <f ca="1">SUMIFS(Реестр!$B$1:$B$48,Реестр!$E$1:$E$48,"+",Реестр!$C$1:$C$48,A4,Реестр!$D$1:$D$48,B4,Реестр!$G$1:$G$48,"")</f>
        <v>-645</v>
      </c>
      <c r="E4" s="72">
        <f ca="1">SUMIFS(Реестр!$B$1:$B$48,Реестр!$F$1:$F$48,"+",Реестр!$C$1:$C$48,A4,Реестр!$D$1:$D$48,B4,Реестр!$G$1:$G$48,"")</f>
        <v>-645</v>
      </c>
      <c r="F4" s="73">
        <f ca="1">IFERROR(+D4-E4,"-")</f>
        <v>0</v>
      </c>
      <c r="H4" s="65">
        <f ca="1">SUMIFS(Реестр!$B$1:$B$48,Реестр!$E$1:$E$48,"+",Реестр!$C$1:$C$48,A4,Реестр!$D$1:$D$48,B4,Реестр!$G$1:$G$48,"",Реестр!$A$1:$A$48,"&lt;="&amp;$I$1-1)-SUMIFS(Реестр!$B$1:$B$48,Реестр!$F$1:$F$48,"+",Реестр!$C$1:$C$48,A4,Реестр!$D$1:$D$48,B4,Реестр!$G$1:$G$48,"",Реестр!$A$1:$A$48,"&lt;="&amp;$I$1-1)</f>
        <v>0</v>
      </c>
      <c r="I4" s="66">
        <f ca="1">SUMIFS(Реестр!$B$1:$B$48,Реестр!$E$1:$E$48,"+",Реестр!$C$1:$C$48,A4,Реестр!$D$1:$D$48,B4,Реестр!$G$1:$G$48,"",Реестр!$A$1:$A$48,"&gt;="&amp;$I$1,Реестр!$A$1:$A$48,"&lt;="&amp;$J$1)</f>
        <v>-645</v>
      </c>
      <c r="J4" s="66">
        <f ca="1">SUMIFS(Реестр!$B$1:$B$48,Реестр!$F$1:$F$48,"+",Реестр!$C$1:$C$48,A4,Реестр!$D$1:$D$48,B4,Реестр!$G$1:$G$48,"",Реестр!$A$1:$A$48,"&gt;="&amp;$I$1,Реестр!$A$1:$A$48,"&lt;="&amp;$J$1)</f>
        <v>-645</v>
      </c>
      <c r="K4" s="65">
        <f ca="1">+H4+I4-J4</f>
        <v>0</v>
      </c>
      <c r="L4" s="65"/>
      <c r="M4" s="111"/>
    </row>
    <row r="5" spans="1:14" x14ac:dyDescent="0.2">
      <c r="A5" s="13" t="str">
        <f t="array" aca="1" ref="A5" ca="1">IF(SUM(--(MATCH(КаРе&amp;СтРе,КаРе&amp;СтРе,)=ROW(КаРе)))&gt;=ROW(Реестр!$C4),INDEX(КаРе,SMALL(IF(MATCH(КаРе&amp;СтРе,КаРе&amp;СтРе,)=ROW(КаРе),ROW(КаРе)),ROW(Реестр!$C4))),"-")</f>
        <v>вв</v>
      </c>
      <c r="B5" s="13" t="str">
        <f t="array" aca="1" ref="B5" ca="1">IF(SUM(--(MATCH(КаРе&amp;СтРе,КаРе&amp;СтРе,)=ROW(КаРе)))&gt;=ROW(Реестр!$C4),INDEX(СтРе,SMALL(IF(MATCH(КаРе&amp;СтРе,КаРе&amp;СтРе,)=ROW(КаРе),ROW(КаРе)),ROW(Реестр!$C4))),"-")</f>
        <v>Уставной капитал</v>
      </c>
      <c r="C5" s="59" t="str">
        <f ca="1">IFERROR(LOOKUP(,-1/(A5&amp;B5=Исключения!$A$2:$A$4&amp;Исключения!$B$2:$B$4),Исключения!$C$2:$C$4),IFERROR(VLOOKUP(B5,Списки!$A$2:$B$58,2,FALSE),"-"))</f>
        <v>Уставной капитал</v>
      </c>
      <c r="D5" s="72">
        <f ca="1">SUMIFS(Реестр!$B$1:$B$48,Реестр!$E$1:$E$48,"+",Реестр!$C$1:$C$48,A5,Реестр!$D$1:$D$48,B5,Реестр!$G$1:$G$48,"")</f>
        <v>0</v>
      </c>
      <c r="E5" s="72">
        <f ca="1">SUMIFS(Реестр!$B$1:$B$48,Реестр!$F$1:$F$48,"+",Реестр!$C$1:$C$48,A5,Реестр!$D$1:$D$48,B5,Реестр!$G$1:$G$48,"")</f>
        <v>27000</v>
      </c>
      <c r="F5" s="73">
        <f t="shared" ref="F5:F20" ca="1" si="0">IFERROR(+D5-E5,"-")</f>
        <v>-27000</v>
      </c>
      <c r="H5" s="65">
        <f ca="1">SUMIFS(Реестр!$B$1:$B$48,Реестр!$E$1:$E$48,"+",Реестр!$C$1:$C$48,A5,Реестр!$D$1:$D$48,B5,Реестр!$G$1:$G$48,"",Реестр!$A$1:$A$48,"&lt;="&amp;$I$1-1)-SUMIFS(Реестр!$B$1:$B$48,Реестр!$F$1:$F$48,"+",Реестр!$C$1:$C$48,A5,Реестр!$D$1:$D$48,B5,Реестр!$G$1:$G$48,"",Реестр!$A$1:$A$48,"&lt;="&amp;$I$1-1)</f>
        <v>0</v>
      </c>
      <c r="I5" s="66">
        <f ca="1">SUMIFS(Реестр!$B$1:$B$48,Реестр!$E$1:$E$48,"+",Реестр!$C$1:$C$48,A5,Реестр!$D$1:$D$48,B5,Реестр!$G$1:$G$48,"",Реестр!$A$1:$A$48,"&gt;="&amp;$I$1,Реестр!$A$1:$A$48,"&lt;="&amp;$J$1)</f>
        <v>0</v>
      </c>
      <c r="J5" s="66">
        <f ca="1">SUMIFS(Реестр!$B$1:$B$48,Реестр!$F$1:$F$48,"+",Реестр!$C$1:$C$48,A5,Реестр!$D$1:$D$48,B5,Реестр!$G$1:$G$48,"",Реестр!$A$1:$A$48,"&gt;="&amp;$I$1,Реестр!$A$1:$A$48,"&lt;="&amp;$J$1)</f>
        <v>27000</v>
      </c>
      <c r="K5" s="65">
        <f t="shared" ref="K5:K20" ca="1" si="1">+H5+I5-J5</f>
        <v>-27000</v>
      </c>
      <c r="L5" s="65"/>
      <c r="M5" s="111"/>
    </row>
    <row r="6" spans="1:14" x14ac:dyDescent="0.2">
      <c r="A6" s="13" t="str">
        <f t="array" aca="1" ref="A6" ca="1">IF(SUM(--(MATCH(КаРе&amp;СтРе,КаРе&amp;СтРе,)=ROW(КаРе)))&gt;=ROW(Реестр!$C5),INDEX(КаРе,SMALL(IF(MATCH(КаРе&amp;СтРе,КаРе&amp;СтРе,)=ROW(КаРе),ROW(КаРе)),ROW(Реестр!$C5))),"-")</f>
        <v>фф</v>
      </c>
      <c r="B6" s="13" t="str">
        <f t="array" aca="1" ref="B6" ca="1">IF(SUM(--(MATCH(КаРе&amp;СтРе,КаРе&amp;СтРе,)=ROW(КаРе)))&gt;=ROW(Реестр!$C5),INDEX(СтРе,SMALL(IF(MATCH(КаРе&amp;СтРе,КаРе&amp;СтРе,)=ROW(КаРе),ROW(КаРе)),ROW(Реестр!$C5))),"-")</f>
        <v>Расчеты с п\л</v>
      </c>
      <c r="C6" s="59" t="str">
        <f ca="1">IFERROR(LOOKUP(,-1/(A6&amp;B6=Исключения!$A$2:$A$4&amp;Исключения!$B$2:$B$4),Исключения!$C$2:$C$4),IFERROR(VLOOKUP(B6,Списки!$A$2:$B$58,2,FALSE),"-"))</f>
        <v>Расчеты с п\л</v>
      </c>
      <c r="D6" s="72">
        <f ca="1">SUMIFS(Реестр!$B$1:$B$48,Реестр!$E$1:$E$48,"+",Реестр!$C$1:$C$48,A6,Реестр!$D$1:$D$48,B6,Реестр!$G$1:$G$48,"")</f>
        <v>0</v>
      </c>
      <c r="E6" s="72">
        <f ca="1">SUMIFS(Реестр!$B$1:$B$48,Реестр!$F$1:$F$48,"+",Реестр!$C$1:$C$48,A6,Реестр!$D$1:$D$48,B6,Реестр!$G$1:$G$48,"")</f>
        <v>-9721</v>
      </c>
      <c r="F6" s="73">
        <f t="shared" ca="1" si="0"/>
        <v>9721</v>
      </c>
      <c r="H6" s="65">
        <f ca="1">SUMIFS(Реестр!$B$1:$B$48,Реестр!$E$1:$E$48,"+",Реестр!$C$1:$C$48,A6,Реестр!$D$1:$D$48,B6,Реестр!$G$1:$G$48,"",Реестр!$A$1:$A$48,"&lt;="&amp;$I$1-1)-SUMIFS(Реестр!$B$1:$B$48,Реестр!$F$1:$F$48,"+",Реестр!$C$1:$C$48,A6,Реестр!$D$1:$D$48,B6,Реестр!$G$1:$G$48,"",Реестр!$A$1:$A$48,"&lt;="&amp;$I$1-1)</f>
        <v>0</v>
      </c>
      <c r="I6" s="66">
        <f ca="1">SUMIFS(Реестр!$B$1:$B$48,Реестр!$E$1:$E$48,"+",Реестр!$C$1:$C$48,A6,Реестр!$D$1:$D$48,B6,Реестр!$G$1:$G$48,"",Реестр!$A$1:$A$48,"&gt;="&amp;$I$1,Реестр!$A$1:$A$48,"&lt;="&amp;$J$1)</f>
        <v>0</v>
      </c>
      <c r="J6" s="66">
        <f ca="1">SUMIFS(Реестр!$B$1:$B$48,Реестр!$F$1:$F$48,"+",Реестр!$C$1:$C$48,A6,Реестр!$D$1:$D$48,B6,Реестр!$G$1:$G$48,"",Реестр!$A$1:$A$48,"&gt;="&amp;$I$1,Реестр!$A$1:$A$48,"&lt;="&amp;$J$1)</f>
        <v>-9721</v>
      </c>
      <c r="K6" s="65">
        <f t="shared" ca="1" si="1"/>
        <v>9721</v>
      </c>
      <c r="L6" s="65"/>
      <c r="M6" s="111"/>
    </row>
    <row r="7" spans="1:14" x14ac:dyDescent="0.2">
      <c r="A7" s="13" t="str">
        <f t="array" aca="1" ref="A7" ca="1">IF(SUM(--(MATCH(КаРе&amp;СтРе,КаРе&amp;СтРе,)=ROW(КаРе)))&gt;=ROW(Реестр!$C6),INDEX(КаРе,SMALL(IF(MATCH(КаРе&amp;СтРе,КаРе&amp;СтРе,)=ROW(КаРе),ROW(КаРе)),ROW(Реестр!$C6))),"-")</f>
        <v>РосЕвроБанк</v>
      </c>
      <c r="B7" s="13" t="str">
        <f t="array" aca="1" ref="B7" ca="1">IF(SUM(--(MATCH(КаРе&amp;СтРе,КаРе&amp;СтРе,)=ROW(КаРе)))&gt;=ROW(Реестр!$C6),INDEX(СтРе,SMALL(IF(MATCH(КаРе&amp;СтРе,КаРе&amp;СтРе,)=ROW(КаРе),ROW(КаРе)),ROW(Реестр!$C6))),"-")</f>
        <v>Банк комиссии</v>
      </c>
      <c r="C7" s="59" t="str">
        <f ca="1">IFERROR(LOOKUP(,-1/(A7&amp;B7=Исключения!$A$2:$A$4&amp;Исключения!$B$2:$B$4),Исключения!$C$2:$C$4),IFERROR(VLOOKUP(B7,Списки!$A$2:$B$58,2,FALSE),"-"))</f>
        <v>Банковские расходы</v>
      </c>
      <c r="D7" s="72">
        <f ca="1">SUMIFS(Реестр!$B$1:$B$48,Реестр!$E$1:$E$48,"+",Реестр!$C$1:$C$48,A7,Реестр!$D$1:$D$48,B7,Реестр!$G$1:$G$48,"")</f>
        <v>-6978.87</v>
      </c>
      <c r="E7" s="72">
        <f ca="1">SUMIFS(Реестр!$B$1:$B$48,Реестр!$F$1:$F$48,"+",Реестр!$C$1:$C$48,A7,Реестр!$D$1:$D$48,B7,Реестр!$G$1:$G$48,"")</f>
        <v>-6978.87</v>
      </c>
      <c r="F7" s="73">
        <f t="shared" ca="1" si="0"/>
        <v>0</v>
      </c>
      <c r="H7" s="65">
        <f ca="1">SUMIFS(Реестр!$B$1:$B$48,Реестр!$E$1:$E$48,"+",Реестр!$C$1:$C$48,A7,Реестр!$D$1:$D$48,B7,Реестр!$G$1:$G$48,"",Реестр!$A$1:$A$48,"&lt;="&amp;$I$1-1)-SUMIFS(Реестр!$B$1:$B$48,Реестр!$F$1:$F$48,"+",Реестр!$C$1:$C$48,A7,Реестр!$D$1:$D$48,B7,Реестр!$G$1:$G$48,"",Реестр!$A$1:$A$48,"&lt;="&amp;$I$1-1)</f>
        <v>0</v>
      </c>
      <c r="I7" s="66">
        <f ca="1">SUMIFS(Реестр!$B$1:$B$48,Реестр!$E$1:$E$48,"+",Реестр!$C$1:$C$48,A7,Реестр!$D$1:$D$48,B7,Реестр!$G$1:$G$48,"",Реестр!$A$1:$A$48,"&gt;="&amp;$I$1,Реестр!$A$1:$A$48,"&lt;="&amp;$J$1)</f>
        <v>-6978.87</v>
      </c>
      <c r="J7" s="66">
        <f ca="1">SUMIFS(Реестр!$B$1:$B$48,Реестр!$F$1:$F$48,"+",Реестр!$C$1:$C$48,A7,Реестр!$D$1:$D$48,B7,Реестр!$G$1:$G$48,"",Реестр!$A$1:$A$48,"&gt;="&amp;$I$1,Реестр!$A$1:$A$48,"&lt;="&amp;$J$1)</f>
        <v>-6978.87</v>
      </c>
      <c r="K7" s="65">
        <f t="shared" ca="1" si="1"/>
        <v>0</v>
      </c>
      <c r="L7" s="65"/>
      <c r="M7" s="111"/>
    </row>
    <row r="8" spans="1:14" x14ac:dyDescent="0.2">
      <c r="A8" s="13" t="str">
        <f t="array" aca="1" ref="A8" ca="1">IF(SUM(--(MATCH(КаРе&amp;СтРе,КаРе&amp;СтРе,)=ROW(КаРе)))&gt;=ROW(Реестр!$C7),INDEX(КаРе,SMALL(IF(MATCH(КаРе&amp;СтРе,КаРе&amp;СтРе,)=ROW(КаРе),ROW(КаРе)),ROW(Реестр!$C7))),"-")</f>
        <v>ООО</v>
      </c>
      <c r="B8" s="13" t="str">
        <f t="array" aca="1" ref="B8" ca="1">IF(SUM(--(MATCH(КаРе&amp;СтРе,КаРе&amp;СтРе,)=ROW(КаРе)))&gt;=ROW(Реестр!$C7),INDEX(СтРе,SMALL(IF(MATCH(КаРе&amp;СтРе,КаРе&amp;СтРе,)=ROW(КаРе),ROW(КаРе)),ROW(Реестр!$C7))),"-")</f>
        <v>SEO</v>
      </c>
      <c r="C8" s="59" t="str">
        <f ca="1">IFERROR(LOOKUP(,-1/(A8&amp;B8=Исключения!$A$2:$A$4&amp;Исключения!$B$2:$B$4),Исключения!$C$2:$C$4),IFERROR(VLOOKUP(B8,Списки!$A$2:$B$58,2,FALSE),"-"))</f>
        <v>Расходы на сайт</v>
      </c>
      <c r="D8" s="72">
        <f ca="1">SUMIFS(Реестр!$B$1:$B$48,Реестр!$E$1:$E$48,"+",Реестр!$C$1:$C$48,A8,Реестр!$D$1:$D$48,B8,Реестр!$G$1:$G$48,"")</f>
        <v>-144</v>
      </c>
      <c r="E8" s="72">
        <f ca="1">SUMIFS(Реестр!$B$1:$B$48,Реестр!$F$1:$F$48,"+",Реестр!$C$1:$C$48,A8,Реестр!$D$1:$D$48,B8,Реестр!$G$1:$G$48,"")</f>
        <v>-44</v>
      </c>
      <c r="F8" s="73">
        <f t="shared" ca="1" si="0"/>
        <v>-100</v>
      </c>
      <c r="H8" s="65">
        <f ca="1">SUMIFS(Реестр!$B$1:$B$48,Реестр!$E$1:$E$48,"+",Реестр!$C$1:$C$48,A8,Реестр!$D$1:$D$48,B8,Реестр!$G$1:$G$48,"",Реестр!$A$1:$A$48,"&lt;="&amp;$I$1-1)-SUMIFS(Реестр!$B$1:$B$48,Реестр!$F$1:$F$48,"+",Реестр!$C$1:$C$48,A8,Реестр!$D$1:$D$48,B8,Реестр!$G$1:$G$48,"",Реестр!$A$1:$A$48,"&lt;="&amp;$I$1-1)</f>
        <v>0</v>
      </c>
      <c r="I8" s="66">
        <f ca="1">SUMIFS(Реестр!$B$1:$B$48,Реестр!$E$1:$E$48,"+",Реестр!$C$1:$C$48,A8,Реестр!$D$1:$D$48,B8,Реестр!$G$1:$G$48,"",Реестр!$A$1:$A$48,"&gt;="&amp;$I$1,Реестр!$A$1:$A$48,"&lt;="&amp;$J$1)</f>
        <v>-144</v>
      </c>
      <c r="J8" s="66">
        <f ca="1">SUMIFS(Реестр!$B$1:$B$48,Реестр!$F$1:$F$48,"+",Реестр!$C$1:$C$48,A8,Реестр!$D$1:$D$48,B8,Реестр!$G$1:$G$48,"",Реестр!$A$1:$A$48,"&gt;="&amp;$I$1,Реестр!$A$1:$A$48,"&lt;="&amp;$J$1)</f>
        <v>-44</v>
      </c>
      <c r="K8" s="65">
        <f t="shared" ca="1" si="1"/>
        <v>-100</v>
      </c>
      <c r="L8" s="65"/>
      <c r="M8" s="111"/>
    </row>
    <row r="9" spans="1:14" x14ac:dyDescent="0.2">
      <c r="A9" s="13" t="str">
        <f t="array" aca="1" ref="A9" ca="1">IF(SUM(--(MATCH(КаРе&amp;СтРе,КаРе&amp;СтРе,)=ROW(КаРе)))&gt;=ROW(Реестр!$C8),INDEX(КаРе,SMALL(IF(MATCH(КаРе&amp;СтРе,КаРе&amp;СтРе,)=ROW(КаРе),ROW(КаРе)),ROW(Реестр!$C8))),"-")</f>
        <v>вв</v>
      </c>
      <c r="B9" s="13" t="str">
        <f t="array" aca="1" ref="B9" ca="1">IF(SUM(--(MATCH(КаРе&amp;СтРе,КаРе&amp;СтРе,)=ROW(КаРе)))&gt;=ROW(Реестр!$C8),INDEX(СтРе,SMALL(IF(MATCH(КаРе&amp;СтРе,КаРе&amp;СтРе,)=ROW(КаРе),ROW(КаРе)),ROW(Реестр!$C8))),"-")</f>
        <v>Расчеты с п\л</v>
      </c>
      <c r="C9" s="59" t="str">
        <f ca="1">IFERROR(LOOKUP(,-1/(A9&amp;B9=Исключения!$A$2:$A$4&amp;Исключения!$B$2:$B$4),Исключения!$C$2:$C$4),IFERROR(VLOOKUP(B9,Списки!$A$2:$B$58,2,FALSE),"-"))</f>
        <v>Расчеты с п\л</v>
      </c>
      <c r="D9" s="72">
        <f ca="1">SUMIFS(Реестр!$B$1:$B$48,Реестр!$E$1:$E$48,"+",Реестр!$C$1:$C$48,A9,Реестр!$D$1:$D$48,B9,Реестр!$G$1:$G$48,"")</f>
        <v>0</v>
      </c>
      <c r="E9" s="72">
        <f ca="1">SUMIFS(Реестр!$B$1:$B$48,Реестр!$F$1:$F$48,"+",Реестр!$C$1:$C$48,A9,Реестр!$D$1:$D$48,B9,Реестр!$G$1:$G$48,"")</f>
        <v>315</v>
      </c>
      <c r="F9" s="73">
        <f t="shared" ca="1" si="0"/>
        <v>-315</v>
      </c>
      <c r="H9" s="65">
        <f ca="1">SUMIFS(Реестр!$B$1:$B$48,Реестр!$E$1:$E$48,"+",Реестр!$C$1:$C$48,A9,Реестр!$D$1:$D$48,B9,Реестр!$G$1:$G$48,"",Реестр!$A$1:$A$48,"&lt;="&amp;$I$1-1)-SUMIFS(Реестр!$B$1:$B$48,Реестр!$F$1:$F$48,"+",Реестр!$C$1:$C$48,A9,Реестр!$D$1:$D$48,B9,Реестр!$G$1:$G$48,"",Реестр!$A$1:$A$48,"&lt;="&amp;$I$1-1)</f>
        <v>0</v>
      </c>
      <c r="I9" s="66">
        <f ca="1">SUMIFS(Реестр!$B$1:$B$48,Реестр!$E$1:$E$48,"+",Реестр!$C$1:$C$48,A9,Реестр!$D$1:$D$48,B9,Реестр!$G$1:$G$48,"",Реестр!$A$1:$A$48,"&gt;="&amp;$I$1,Реестр!$A$1:$A$48,"&lt;="&amp;$J$1)</f>
        <v>0</v>
      </c>
      <c r="J9" s="66">
        <f ca="1">SUMIFS(Реестр!$B$1:$B$48,Реестр!$F$1:$F$48,"+",Реестр!$C$1:$C$48,A9,Реестр!$D$1:$D$48,B9,Реестр!$G$1:$G$48,"",Реестр!$A$1:$A$48,"&gt;="&amp;$I$1,Реестр!$A$1:$A$48,"&lt;="&amp;$J$1)</f>
        <v>315</v>
      </c>
      <c r="K9" s="65">
        <f t="shared" ca="1" si="1"/>
        <v>-315</v>
      </c>
      <c r="L9" s="65"/>
      <c r="M9" s="111"/>
    </row>
    <row r="10" spans="1:14" x14ac:dyDescent="0.2">
      <c r="A10" s="13" t="str">
        <f t="array" aca="1" ref="A10" ca="1">IF(SUM(--(MATCH(КаРе&amp;СтРе,КаРе&amp;СтРе,)=ROW(КаРе)))&gt;=ROW(Реестр!$C9),INDEX(КаРе,SMALL(IF(MATCH(КаРе&amp;СтРе,КаРе&amp;СтРе,)=ROW(КаРе),ROW(КаРе)),ROW(Реестр!$C9))),"-")</f>
        <v>цц</v>
      </c>
      <c r="B10" s="13" t="str">
        <f t="array" aca="1" ref="B10" ca="1">IF(SUM(--(MATCH(КаРе&amp;СтРе,КаРе&amp;СтРе,)=ROW(КаРе)))&gt;=ROW(Реестр!$C9),INDEX(СтРе,SMALL(IF(MATCH(КаРе&amp;СтРе,КаРе&amp;СтРе,)=ROW(КаРе),ROW(КаРе)),ROW(Реестр!$C9))),"-")</f>
        <v>Выручка Продажа товара</v>
      </c>
      <c r="C10" s="59" t="str">
        <f ca="1">IFERROR(LOOKUP(,-1/(A10&amp;B10=Исключения!$A$2:$A$4&amp;Исключения!$B$2:$B$4),Исключения!$C$2:$C$4),IFERROR(VLOOKUP(B10,Списки!$A$2:$B$58,2,FALSE),"-"))</f>
        <v>Выручка Продажа товара</v>
      </c>
      <c r="D10" s="72">
        <f ca="1">SUMIFS(Реестр!$B$1:$B$48,Реестр!$E$1:$E$48,"+",Реестр!$C$1:$C$48,A10,Реестр!$D$1:$D$48,B10,Реестр!$G$1:$G$48,"")</f>
        <v>109</v>
      </c>
      <c r="E10" s="72">
        <f ca="1">SUMIFS(Реестр!$B$1:$B$48,Реестр!$F$1:$F$48,"+",Реестр!$C$1:$C$48,A10,Реестр!$D$1:$D$48,B10,Реестр!$G$1:$G$48,"")</f>
        <v>109</v>
      </c>
      <c r="F10" s="73">
        <f t="shared" ca="1" si="0"/>
        <v>0</v>
      </c>
      <c r="H10" s="65">
        <f ca="1">SUMIFS(Реестр!$B$1:$B$48,Реестр!$E$1:$E$48,"+",Реестр!$C$1:$C$48,A10,Реестр!$D$1:$D$48,B10,Реестр!$G$1:$G$48,"",Реестр!$A$1:$A$48,"&lt;="&amp;$I$1-1)-SUMIFS(Реестр!$B$1:$B$48,Реестр!$F$1:$F$48,"+",Реестр!$C$1:$C$48,A10,Реестр!$D$1:$D$48,B10,Реестр!$G$1:$G$48,"",Реестр!$A$1:$A$48,"&lt;="&amp;$I$1-1)</f>
        <v>0</v>
      </c>
      <c r="I10" s="66">
        <f ca="1">SUMIFS(Реестр!$B$1:$B$48,Реестр!$E$1:$E$48,"+",Реестр!$C$1:$C$48,A10,Реестр!$D$1:$D$48,B10,Реестр!$G$1:$G$48,"",Реестр!$A$1:$A$48,"&gt;="&amp;$I$1,Реестр!$A$1:$A$48,"&lt;="&amp;$J$1)</f>
        <v>109</v>
      </c>
      <c r="J10" s="66">
        <f ca="1">SUMIFS(Реестр!$B$1:$B$48,Реестр!$F$1:$F$48,"+",Реестр!$C$1:$C$48,A10,Реестр!$D$1:$D$48,B10,Реестр!$G$1:$G$48,"",Реестр!$A$1:$A$48,"&gt;="&amp;$I$1,Реестр!$A$1:$A$48,"&lt;="&amp;$J$1)</f>
        <v>109</v>
      </c>
      <c r="K10" s="65">
        <f t="shared" ca="1" si="1"/>
        <v>0</v>
      </c>
      <c r="L10" s="65"/>
      <c r="M10" s="111"/>
    </row>
    <row r="11" spans="1:14" x14ac:dyDescent="0.2">
      <c r="A11" s="13" t="str">
        <f t="array" aca="1" ref="A11" ca="1">IF(SUM(--(MATCH(КаРе&amp;СтРе,КаРе&amp;СтРе,)=ROW(КаРе)))&gt;=ROW(Реестр!$C10),INDEX(КаРе,SMALL(IF(MATCH(КаРе&amp;СтРе,КаРе&amp;СтРе,)=ROW(КаРе),ROW(КаРе)),ROW(Реестр!$C10))),"-")</f>
        <v>цц</v>
      </c>
      <c r="B11" s="13" t="str">
        <f t="array" aca="1" ref="B11" ca="1">IF(SUM(--(MATCH(КаРе&amp;СтРе,КаРе&amp;СтРе,)=ROW(КаРе)))&gt;=ROW(Реестр!$C10),INDEX(СтРе,SMALL(IF(MATCH(КаРе&amp;СтРе,КаРе&amp;СтРе,)=ROW(КаРе),ROW(КаРе)),ROW(Реестр!$C10))),"-")</f>
        <v>Себестоимость проданного товара</v>
      </c>
      <c r="C11" s="59" t="str">
        <f ca="1">IFERROR(LOOKUP(,-1/(A11&amp;B11=Исключения!$A$2:$A$4&amp;Исключения!$B$2:$B$4),Исключения!$C$2:$C$4),IFERROR(VLOOKUP(B11,Списки!$A$2:$B$58,2,FALSE),"-"))</f>
        <v>Себестоимость проданного товара</v>
      </c>
      <c r="D11" s="72">
        <f ca="1">SUMIFS(Реестр!$B$1:$B$48,Реестр!$E$1:$E$48,"+",Реестр!$C$1:$C$48,A11,Реестр!$D$1:$D$48,B11,Реестр!$G$1:$G$48,"")</f>
        <v>-1110</v>
      </c>
      <c r="E11" s="72">
        <f ca="1">SUMIFS(Реестр!$B$1:$B$48,Реестр!$F$1:$F$48,"+",Реестр!$C$1:$C$48,A11,Реестр!$D$1:$D$48,B11,Реестр!$G$1:$G$48,"")</f>
        <v>-1110</v>
      </c>
      <c r="F11" s="73">
        <f t="shared" ca="1" si="0"/>
        <v>0</v>
      </c>
      <c r="H11" s="65">
        <f ca="1">SUMIFS(Реестр!$B$1:$B$48,Реестр!$E$1:$E$48,"+",Реестр!$C$1:$C$48,A11,Реестр!$D$1:$D$48,B11,Реестр!$G$1:$G$48,"",Реестр!$A$1:$A$48,"&lt;="&amp;$I$1-1)-SUMIFS(Реестр!$B$1:$B$48,Реестр!$F$1:$F$48,"+",Реестр!$C$1:$C$48,A11,Реестр!$D$1:$D$48,B11,Реестр!$G$1:$G$48,"",Реестр!$A$1:$A$48,"&lt;="&amp;$I$1-1)</f>
        <v>0</v>
      </c>
      <c r="I11" s="66">
        <f ca="1">SUMIFS(Реестр!$B$1:$B$48,Реестр!$E$1:$E$48,"+",Реестр!$C$1:$C$48,A11,Реестр!$D$1:$D$48,B11,Реестр!$G$1:$G$48,"",Реестр!$A$1:$A$48,"&gt;="&amp;$I$1,Реестр!$A$1:$A$48,"&lt;="&amp;$J$1)</f>
        <v>-1110</v>
      </c>
      <c r="J11" s="66">
        <f ca="1">SUMIFS(Реестр!$B$1:$B$48,Реестр!$F$1:$F$48,"+",Реестр!$C$1:$C$48,A11,Реестр!$D$1:$D$48,B11,Реестр!$G$1:$G$48,"",Реестр!$A$1:$A$48,"&gt;="&amp;$I$1,Реестр!$A$1:$A$48,"&lt;="&amp;$J$1)</f>
        <v>-1110</v>
      </c>
      <c r="K11" s="65">
        <f t="shared" ca="1" si="1"/>
        <v>0</v>
      </c>
      <c r="L11" s="65"/>
      <c r="M11" s="111"/>
    </row>
    <row r="12" spans="1:14" x14ac:dyDescent="0.2">
      <c r="A12" s="13" t="str">
        <f t="array" aca="1" ref="A12" ca="1">IF(SUM(--(MATCH(КаРе&amp;СтРе,КаРе&amp;СтРе,)=ROW(КаРе)))&gt;=ROW(Реестр!$C11),INDEX(КаРе,SMALL(IF(MATCH(КаРе&amp;СтРе,КаРе&amp;СтРе,)=ROW(КаРе),ROW(КаРе)),ROW(Реестр!$C11))),"-")</f>
        <v>Авто</v>
      </c>
      <c r="B12" s="13" t="str">
        <f t="array" aca="1" ref="B12" ca="1">IF(SUM(--(MATCH(КаРе&amp;СтРе,КаРе&amp;СтРе,)=ROW(КаРе)))&gt;=ROW(Реестр!$C11),INDEX(СтРе,SMALL(IF(MATCH(КаРе&amp;СтРе,КаРе&amp;СтРе,)=ROW(КаРе),ROW(КаРе)),ROW(Реестр!$C11))),"-")</f>
        <v>Покупка товара</v>
      </c>
      <c r="C12" s="59" t="str">
        <f ca="1">IFERROR(LOOKUP(,-1/(A12&amp;B12=Исключения!$A$2:$A$4&amp;Исключения!$B$2:$B$4),Исключения!$C$2:$C$4),IFERROR(VLOOKUP(B12,Списки!$A$2:$B$58,2,FALSE),"-"))</f>
        <v>Приобретение товара</v>
      </c>
      <c r="D12" s="72">
        <f ca="1">SUMIFS(Реестр!$B$1:$B$48,Реестр!$E$1:$E$48,"+",Реестр!$C$1:$C$48,A12,Реестр!$D$1:$D$48,B12,Реестр!$G$1:$G$48,"")</f>
        <v>0</v>
      </c>
      <c r="E12" s="72">
        <f ca="1">SUMIFS(Реестр!$B$1:$B$48,Реестр!$F$1:$F$48,"+",Реестр!$C$1:$C$48,A12,Реестр!$D$1:$D$48,B12,Реестр!$G$1:$G$48,"")</f>
        <v>1050</v>
      </c>
      <c r="F12" s="73">
        <f t="shared" ca="1" si="0"/>
        <v>-1050</v>
      </c>
      <c r="H12" s="65">
        <f ca="1">SUMIFS(Реестр!$B$1:$B$48,Реестр!$E$1:$E$48,"+",Реестр!$C$1:$C$48,A12,Реестр!$D$1:$D$48,B12,Реестр!$G$1:$G$48,"",Реестр!$A$1:$A$48,"&lt;="&amp;$I$1-1)-SUMIFS(Реестр!$B$1:$B$48,Реестр!$F$1:$F$48,"+",Реестр!$C$1:$C$48,A12,Реестр!$D$1:$D$48,B12,Реестр!$G$1:$G$48,"",Реестр!$A$1:$A$48,"&lt;="&amp;$I$1-1)</f>
        <v>0</v>
      </c>
      <c r="I12" s="66">
        <f ca="1">SUMIFS(Реестр!$B$1:$B$48,Реестр!$E$1:$E$48,"+",Реестр!$C$1:$C$48,A12,Реестр!$D$1:$D$48,B12,Реестр!$G$1:$G$48,"",Реестр!$A$1:$A$48,"&gt;="&amp;$I$1,Реестр!$A$1:$A$48,"&lt;="&amp;$J$1)</f>
        <v>0</v>
      </c>
      <c r="J12" s="66">
        <f ca="1">SUMIFS(Реестр!$B$1:$B$48,Реестр!$F$1:$F$48,"+",Реестр!$C$1:$C$48,A12,Реестр!$D$1:$D$48,B12,Реестр!$G$1:$G$48,"",Реестр!$A$1:$A$48,"&gt;="&amp;$I$1,Реестр!$A$1:$A$48,"&lt;="&amp;$J$1)</f>
        <v>1050</v>
      </c>
      <c r="K12" s="65">
        <f t="shared" ca="1" si="1"/>
        <v>-1050</v>
      </c>
      <c r="L12" s="65"/>
      <c r="M12" s="111"/>
    </row>
    <row r="13" spans="1:14" s="11" customFormat="1" x14ac:dyDescent="0.2">
      <c r="A13" s="13" t="str">
        <f t="array" aca="1" ref="A13" ca="1">IF(SUM(--(MATCH(КаРе&amp;СтРе,КаРе&amp;СтРе,)=ROW(КаРе)))&gt;=ROW(Реестр!$C12),INDEX(КаРе,SMALL(IF(MATCH(КаРе&amp;СтРе,КаРе&amp;СтРе,)=ROW(КаРе),ROW(КаРе)),ROW(Реестр!$C12))),"-")</f>
        <v>Авто</v>
      </c>
      <c r="B13" s="13" t="str">
        <f t="array" aca="1" ref="B13" ca="1">IF(SUM(--(MATCH(КаРе&amp;СтРе,КаРе&amp;СтРе,)=ROW(КаРе)))&gt;=ROW(Реестр!$C12),INDEX(СтРе,SMALL(IF(MATCH(КаРе&amp;СтРе,КаРе&amp;СтРе,)=ROW(КаРе),ROW(КаРе)),ROW(Реестр!$C12))),"-")</f>
        <v>Поступление товара на склад</v>
      </c>
      <c r="C13" s="59" t="str">
        <f ca="1">IFERROR(LOOKUP(,-1/(A13&amp;B13=Исключения!$A$2:$A$4&amp;Исключения!$B$2:$B$4),Исключения!$C$2:$C$4),IFERROR(VLOOKUP(B13,Списки!$A$2:$B$58,2,FALSE),"-"))</f>
        <v>Приобретение товара</v>
      </c>
      <c r="D13" s="72">
        <f ca="1">SUMIFS(Реестр!$B$1:$B$48,Реестр!$E$1:$E$48,"+",Реестр!$C$1:$C$48,A13,Реестр!$D$1:$D$48,B13,Реестр!$G$1:$G$48,"")</f>
        <v>0</v>
      </c>
      <c r="E13" s="72">
        <f ca="1">SUMIFS(Реестр!$B$1:$B$48,Реестр!$F$1:$F$48,"+",Реестр!$C$1:$C$48,A13,Реестр!$D$1:$D$48,B13,Реестр!$G$1:$G$48,"")</f>
        <v>1050</v>
      </c>
      <c r="F13" s="73">
        <f t="shared" ca="1" si="0"/>
        <v>-1050</v>
      </c>
      <c r="G13" s="71"/>
      <c r="H13" s="65">
        <f ca="1">SUMIFS(Реестр!$B$1:$B$48,Реестр!$E$1:$E$48,"+",Реестр!$C$1:$C$48,A13,Реестр!$D$1:$D$48,B13,Реестр!$G$1:$G$48,"",Реестр!$A$1:$A$48,"&lt;="&amp;$I$1-1)-SUMIFS(Реестр!$B$1:$B$48,Реестр!$F$1:$F$48,"+",Реестр!$C$1:$C$48,A13,Реестр!$D$1:$D$48,B13,Реестр!$G$1:$G$48,"",Реестр!$A$1:$A$48,"&lt;="&amp;$I$1-1)</f>
        <v>0</v>
      </c>
      <c r="I13" s="66">
        <f ca="1">SUMIFS(Реестр!$B$1:$B$48,Реестр!$E$1:$E$48,"+",Реестр!$C$1:$C$48,A13,Реестр!$D$1:$D$48,B13,Реестр!$G$1:$G$48,"",Реестр!$A$1:$A$48,"&gt;="&amp;$I$1,Реестр!$A$1:$A$48,"&lt;="&amp;$J$1)</f>
        <v>0</v>
      </c>
      <c r="J13" s="66">
        <f ca="1">SUMIFS(Реестр!$B$1:$B$48,Реестр!$F$1:$F$48,"+",Реестр!$C$1:$C$48,A13,Реестр!$D$1:$D$48,B13,Реестр!$G$1:$G$48,"",Реестр!$A$1:$A$48,"&gt;="&amp;$I$1,Реестр!$A$1:$A$48,"&lt;="&amp;$J$1)</f>
        <v>1050</v>
      </c>
      <c r="K13" s="65">
        <f t="shared" ca="1" si="1"/>
        <v>-1050</v>
      </c>
      <c r="L13" s="65"/>
      <c r="M13" s="111"/>
      <c r="N13" s="1"/>
    </row>
    <row r="14" spans="1:14" x14ac:dyDescent="0.2">
      <c r="A14" s="13" t="str">
        <f t="array" aca="1" ref="A14" ca="1">IF(SUM(--(MATCH(КаРе&amp;СтРе,КаРе&amp;СтРе,)=ROW(КаРе)))&gt;=ROW(Реестр!$C13),INDEX(КаРе,SMALL(IF(MATCH(КаРе&amp;СтРе,КаРе&amp;СтРе,)=ROW(КаРе),ROW(КаРе)),ROW(Реестр!$C13))),"-")</f>
        <v>ИБС</v>
      </c>
      <c r="B14" s="13" t="str">
        <f t="array" aca="1" ref="B14" ca="1">IF(SUM(--(MATCH(КаРе&amp;СтРе,КаРе&amp;СтРе,)=ROW(КаРе)))&gt;=ROW(Реестр!$C13),INDEX(СтРе,SMALL(IF(MATCH(КаРе&amp;СтРе,КаРе&amp;СтРе,)=ROW(КаРе),ROW(КаРе)),ROW(Реестр!$C13))),"-")</f>
        <v>Командировки</v>
      </c>
      <c r="C14" s="59" t="str">
        <f ca="1">IFERROR(LOOKUP(,-1/(A14&amp;B14=Исключения!$A$2:$A$4&amp;Исключения!$B$2:$B$4),Исключения!$C$2:$C$4),IFERROR(VLOOKUP(B14,Списки!$A$2:$B$58,2,FALSE),"-"))</f>
        <v>Административные расходы</v>
      </c>
      <c r="D14" s="72">
        <f ca="1">SUMIFS(Реестр!$B$1:$B$48,Реестр!$E$1:$E$48,"+",Реестр!$C$1:$C$48,A14,Реестр!$D$1:$D$48,B14,Реестр!$G$1:$G$48,"")</f>
        <v>-4760</v>
      </c>
      <c r="E14" s="72">
        <f ca="1">SUMIFS(Реестр!$B$1:$B$48,Реестр!$F$1:$F$48,"+",Реестр!$C$1:$C$48,A14,Реестр!$D$1:$D$48,B14,Реестр!$G$1:$G$48,"")</f>
        <v>-4760</v>
      </c>
      <c r="F14" s="73">
        <f t="shared" ca="1" si="0"/>
        <v>0</v>
      </c>
      <c r="H14" s="65">
        <f ca="1">SUMIFS(Реестр!$B$1:$B$48,Реестр!$E$1:$E$48,"+",Реестр!$C$1:$C$48,A14,Реестр!$D$1:$D$48,B14,Реестр!$G$1:$G$48,"",Реестр!$A$1:$A$48,"&lt;="&amp;$I$1-1)-SUMIFS(Реестр!$B$1:$B$48,Реестр!$F$1:$F$48,"+",Реестр!$C$1:$C$48,A14,Реестр!$D$1:$D$48,B14,Реестр!$G$1:$G$48,"",Реестр!$A$1:$A$48,"&lt;="&amp;$I$1-1)</f>
        <v>0</v>
      </c>
      <c r="I14" s="66">
        <f ca="1">SUMIFS(Реестр!$B$1:$B$48,Реестр!$E$1:$E$48,"+",Реестр!$C$1:$C$48,A14,Реестр!$D$1:$D$48,B14,Реестр!$G$1:$G$48,"",Реестр!$A$1:$A$48,"&gt;="&amp;$I$1,Реестр!$A$1:$A$48,"&lt;="&amp;$J$1)</f>
        <v>-4760</v>
      </c>
      <c r="J14" s="66">
        <f ca="1">SUMIFS(Реестр!$B$1:$B$48,Реестр!$F$1:$F$48,"+",Реестр!$C$1:$C$48,A14,Реестр!$D$1:$D$48,B14,Реестр!$G$1:$G$48,"",Реестр!$A$1:$A$48,"&gt;="&amp;$I$1,Реестр!$A$1:$A$48,"&lt;="&amp;$J$1)</f>
        <v>-4760</v>
      </c>
      <c r="K14" s="65">
        <f t="shared" ca="1" si="1"/>
        <v>0</v>
      </c>
      <c r="L14" s="65"/>
      <c r="M14" s="111"/>
    </row>
    <row r="15" spans="1:14" x14ac:dyDescent="0.2">
      <c r="A15" s="13" t="str">
        <f t="array" aca="1" ref="A15" ca="1">IF(SUM(--(MATCH(КаРе&amp;СтРе,КаРе&amp;СтРе,)=ROW(КаРе)))&gt;=ROW(Реестр!$C14),INDEX(КаРе,SMALL(IF(MATCH(КаРе&amp;СтРе,КаРе&amp;СтРе,)=ROW(КаРе),ROW(КаРе)),ROW(Реестр!$C14))),"-")</f>
        <v>АЗС</v>
      </c>
      <c r="B15" s="13" t="str">
        <f t="array" aca="1" ref="B15" ca="1">IF(SUM(--(MATCH(КаРе&amp;СтРе,КаРе&amp;СтРе,)=ROW(КаРе)))&gt;=ROW(Реестр!$C14),INDEX(СтРе,SMALL(IF(MATCH(КаРе&amp;СтРе,КаРе&amp;СтРе,)=ROW(КаРе),ROW(КаРе)),ROW(Реестр!$C14))),"-")</f>
        <v>Топливо</v>
      </c>
      <c r="C15" s="59" t="str">
        <f ca="1">IFERROR(LOOKUP(,-1/(A15&amp;B15=Исключения!$A$2:$A$4&amp;Исключения!$B$2:$B$4),Исключения!$C$2:$C$4),IFERROR(VLOOKUP(B15,Списки!$A$2:$B$58,2,FALSE),"-"))</f>
        <v>Расходы на а\м</v>
      </c>
      <c r="D15" s="72">
        <f ca="1">SUMIFS(Реестр!$B$1:$B$48,Реестр!$E$1:$E$48,"+",Реестр!$C$1:$C$48,A15,Реестр!$D$1:$D$48,B15,Реестр!$G$1:$G$48,"")</f>
        <v>-3218.95</v>
      </c>
      <c r="E15" s="72">
        <f ca="1">SUMIFS(Реестр!$B$1:$B$48,Реестр!$F$1:$F$48,"+",Реестр!$C$1:$C$48,A15,Реестр!$D$1:$D$48,B15,Реестр!$G$1:$G$48,"")</f>
        <v>-3218.95</v>
      </c>
      <c r="F15" s="73">
        <f t="shared" ca="1" si="0"/>
        <v>0</v>
      </c>
      <c r="H15" s="65">
        <f ca="1">SUMIFS(Реестр!$B$1:$B$48,Реестр!$E$1:$E$48,"+",Реестр!$C$1:$C$48,A15,Реестр!$D$1:$D$48,B15,Реестр!$G$1:$G$48,"",Реестр!$A$1:$A$48,"&lt;="&amp;$I$1-1)-SUMIFS(Реестр!$B$1:$B$48,Реестр!$F$1:$F$48,"+",Реестр!$C$1:$C$48,A15,Реестр!$D$1:$D$48,B15,Реестр!$G$1:$G$48,"",Реестр!$A$1:$A$48,"&lt;="&amp;$I$1-1)</f>
        <v>0</v>
      </c>
      <c r="I15" s="66">
        <f ca="1">SUMIFS(Реестр!$B$1:$B$48,Реестр!$E$1:$E$48,"+",Реестр!$C$1:$C$48,A15,Реестр!$D$1:$D$48,B15,Реестр!$G$1:$G$48,"",Реестр!$A$1:$A$48,"&gt;="&amp;$I$1,Реестр!$A$1:$A$48,"&lt;="&amp;$J$1)</f>
        <v>-3218.95</v>
      </c>
      <c r="J15" s="66">
        <f ca="1">SUMIFS(Реестр!$B$1:$B$48,Реестр!$F$1:$F$48,"+",Реестр!$C$1:$C$48,A15,Реестр!$D$1:$D$48,B15,Реестр!$G$1:$G$48,"",Реестр!$A$1:$A$48,"&gt;="&amp;$I$1,Реестр!$A$1:$A$48,"&lt;="&amp;$J$1)</f>
        <v>-3218.95</v>
      </c>
      <c r="K15" s="65">
        <f t="shared" ca="1" si="1"/>
        <v>0</v>
      </c>
      <c r="L15" s="65"/>
      <c r="M15" s="111"/>
    </row>
    <row r="16" spans="1:14" x14ac:dyDescent="0.2">
      <c r="A16" s="13" t="str">
        <f t="array" aca="1" ref="A16" ca="1">IF(SUM(--(MATCH(КаРе&amp;СтРе,КаРе&amp;СтРе,)=ROW(КаРе)))&gt;=ROW(Реестр!$C15),INDEX(КаРе,SMALL(IF(MATCH(КаРе&amp;СтРе,КаРе&amp;СтРе,)=ROW(КаРе),ROW(КаРе)),ROW(Реестр!$C15))),"-")</f>
        <v>рр</v>
      </c>
      <c r="B16" s="13" t="str">
        <f t="array" aca="1" ref="B16" ca="1">IF(SUM(--(MATCH(КаРе&amp;СтРе,КаРе&amp;СтРе,)=ROW(КаРе)))&gt;=ROW(Реестр!$C15),INDEX(СтРе,SMALL(IF(MATCH(КаРе&amp;СтРе,КаРе&amp;СтРе,)=ROW(КаРе),ROW(КаРе)),ROW(Реестр!$C15))),"-")</f>
        <v>Страховка а\м</v>
      </c>
      <c r="C16" s="59" t="str">
        <f ca="1">IFERROR(LOOKUP(,-1/(A16&amp;B16=Исключения!$A$2:$A$4&amp;Исключения!$B$2:$B$4),Исключения!$C$2:$C$4),IFERROR(VLOOKUP(B16,Списки!$A$2:$B$58,2,FALSE),"-"))</f>
        <v>Расходы на а\м</v>
      </c>
      <c r="D16" s="72">
        <f ca="1">SUMIFS(Реестр!$B$1:$B$48,Реестр!$E$1:$E$48,"+",Реестр!$C$1:$C$48,A16,Реестр!$D$1:$D$48,B16,Реестр!$G$1:$G$48,"")</f>
        <v>-1474.7</v>
      </c>
      <c r="E16" s="72">
        <f ca="1">SUMIFS(Реестр!$B$1:$B$48,Реестр!$F$1:$F$48,"+",Реестр!$C$1:$C$48,A16,Реестр!$D$1:$D$48,B16,Реестр!$G$1:$G$48,"")</f>
        <v>-1474.7</v>
      </c>
      <c r="F16" s="73">
        <f t="shared" ca="1" si="0"/>
        <v>0</v>
      </c>
      <c r="H16" s="65">
        <f ca="1">SUMIFS(Реестр!$B$1:$B$48,Реестр!$E$1:$E$48,"+",Реестр!$C$1:$C$48,A16,Реестр!$D$1:$D$48,B16,Реестр!$G$1:$G$48,"",Реестр!$A$1:$A$48,"&lt;="&amp;$I$1-1)-SUMIFS(Реестр!$B$1:$B$48,Реестр!$F$1:$F$48,"+",Реестр!$C$1:$C$48,A16,Реестр!$D$1:$D$48,B16,Реестр!$G$1:$G$48,"",Реестр!$A$1:$A$48,"&lt;="&amp;$I$1-1)</f>
        <v>0</v>
      </c>
      <c r="I16" s="66">
        <f ca="1">SUMIFS(Реестр!$B$1:$B$48,Реестр!$E$1:$E$48,"+",Реестр!$C$1:$C$48,A16,Реестр!$D$1:$D$48,B16,Реестр!$G$1:$G$48,"",Реестр!$A$1:$A$48,"&gt;="&amp;$I$1,Реестр!$A$1:$A$48,"&lt;="&amp;$J$1)</f>
        <v>-1474.7</v>
      </c>
      <c r="J16" s="66">
        <f ca="1">SUMIFS(Реестр!$B$1:$B$48,Реестр!$F$1:$F$48,"+",Реестр!$C$1:$C$48,A16,Реестр!$D$1:$D$48,B16,Реестр!$G$1:$G$48,"",Реестр!$A$1:$A$48,"&gt;="&amp;$I$1,Реестр!$A$1:$A$48,"&lt;="&amp;$J$1)</f>
        <v>-1474.7</v>
      </c>
      <c r="K16" s="65">
        <f t="shared" ca="1" si="1"/>
        <v>0</v>
      </c>
      <c r="L16" s="65"/>
      <c r="M16" s="111"/>
    </row>
    <row r="17" spans="1:14" x14ac:dyDescent="0.2">
      <c r="A17" s="13" t="str">
        <f t="array" aca="1" ref="A17" ca="1">IF(SUM(--(MATCH(КаРе&amp;СтРе,КаРе&amp;СтРе,)=ROW(КаРе)))&gt;=ROW(Реестр!$C16),INDEX(КаРе,SMALL(IF(MATCH(КаРе&amp;СтРе,КаРе&amp;СтРе,)=ROW(КаРе),ROW(КаРе)),ROW(Реестр!$C16))),"-")</f>
        <v>ИТР</v>
      </c>
      <c r="B17" s="13" t="str">
        <f t="array" aca="1" ref="B17" ca="1">IF(SUM(--(MATCH(КаРе&amp;СтРе,КаРе&amp;СтРе,)=ROW(КаРе)))&gt;=ROW(Реестр!$C16),INDEX(СтРе,SMALL(IF(MATCH(КаРе&amp;СтРе,КаРе&amp;СтРе,)=ROW(КаРе),ROW(КаРе)),ROW(Реестр!$C16))),"-")</f>
        <v>Займы полученные</v>
      </c>
      <c r="C17" s="59" t="str">
        <f ca="1">IFERROR(LOOKUP(,-1/(A17&amp;B17=Исключения!$A$2:$A$4&amp;Исключения!$B$2:$B$4),Исключения!$C$2:$C$4),IFERROR(VLOOKUP(B17,Списки!$A$2:$B$58,2,FALSE),"-"))</f>
        <v>Займы полученные</v>
      </c>
      <c r="D17" s="72">
        <f ca="1">SUMIFS(Реестр!$B$1:$B$48,Реестр!$E$1:$E$48,"+",Реестр!$C$1:$C$48,A17,Реестр!$D$1:$D$48,B17,Реестр!$G$1:$G$48,"")</f>
        <v>0</v>
      </c>
      <c r="E17" s="72">
        <f ca="1">SUMIFS(Реестр!$B$1:$B$48,Реестр!$F$1:$F$48,"+",Реестр!$C$1:$C$48,A17,Реестр!$D$1:$D$48,B17,Реестр!$G$1:$G$48,"")</f>
        <v>0</v>
      </c>
      <c r="F17" s="73">
        <f t="shared" ca="1" si="0"/>
        <v>0</v>
      </c>
      <c r="H17" s="65">
        <f ca="1">SUMIFS(Реестр!$B$1:$B$48,Реестр!$E$1:$E$48,"+",Реестр!$C$1:$C$48,A17,Реестр!$D$1:$D$48,B17,Реестр!$G$1:$G$48,"",Реестр!$A$1:$A$48,"&lt;="&amp;$I$1-1)-SUMIFS(Реестр!$B$1:$B$48,Реестр!$F$1:$F$48,"+",Реестр!$C$1:$C$48,A17,Реестр!$D$1:$D$48,B17,Реестр!$G$1:$G$48,"",Реестр!$A$1:$A$48,"&lt;="&amp;$I$1-1)</f>
        <v>0</v>
      </c>
      <c r="I17" s="66">
        <f ca="1">SUMIFS(Реестр!$B$1:$B$48,Реестр!$E$1:$E$48,"+",Реестр!$C$1:$C$48,A17,Реестр!$D$1:$D$48,B17,Реестр!$G$1:$G$48,"",Реестр!$A$1:$A$48,"&gt;="&amp;$I$1,Реестр!$A$1:$A$48,"&lt;="&amp;$J$1)</f>
        <v>0</v>
      </c>
      <c r="J17" s="66">
        <f ca="1">SUMIFS(Реестр!$B$1:$B$48,Реестр!$F$1:$F$48,"+",Реестр!$C$1:$C$48,A17,Реестр!$D$1:$D$48,B17,Реестр!$G$1:$G$48,"",Реестр!$A$1:$A$48,"&gt;="&amp;$I$1,Реестр!$A$1:$A$48,"&lt;="&amp;$J$1)</f>
        <v>0</v>
      </c>
      <c r="K17" s="65">
        <f t="shared" ca="1" si="1"/>
        <v>0</v>
      </c>
      <c r="L17" s="65"/>
      <c r="M17" s="111"/>
    </row>
    <row r="18" spans="1:14" x14ac:dyDescent="0.2">
      <c r="A18" s="13" t="str">
        <f t="array" aca="1" ref="A18" ca="1">IF(SUM(--(MATCH(КаРе&amp;СтРе,КаРе&amp;СтРе,)=ROW(КаРе)))&gt;=ROW(Реестр!$C17),INDEX(КаРе,SMALL(IF(MATCH(КаРе&amp;СтРе,КаРе&amp;СтРе,)=ROW(КаРе),ROW(КаРе)),ROW(Реестр!$C17))),"-")</f>
        <v>фф</v>
      </c>
      <c r="B18" s="13" t="str">
        <f t="array" aca="1" ref="B18" ca="1">IF(SUM(--(MATCH(КаРе&amp;СтРе,КаРе&amp;СтРе,)=ROW(КаРе)))&gt;=ROW(Реестр!$C17),INDEX(СтРе,SMALL(IF(MATCH(КаРе&amp;СтРе,КаРе&amp;СтРе,)=ROW(КаРе),ROW(КаРе)),ROW(Реестр!$C17))),"-")</f>
        <v>Уставной капитал</v>
      </c>
      <c r="C18" s="59" t="str">
        <f ca="1">IFERROR(LOOKUP(,-1/(A18&amp;B18=Исключения!$A$2:$A$4&amp;Исключения!$B$2:$B$4),Исключения!$C$2:$C$4),IFERROR(VLOOKUP(B18,Списки!$A$2:$B$58,2,FALSE),"-"))</f>
        <v>Уставной капитал</v>
      </c>
      <c r="D18" s="72">
        <f ca="1">SUMIFS(Реестр!$B$1:$B$48,Реестр!$E$1:$E$48,"+",Реестр!$C$1:$C$48,A18,Реестр!$D$1:$D$48,B18,Реестр!$G$1:$G$48,"")</f>
        <v>0</v>
      </c>
      <c r="E18" s="72">
        <f ca="1">SUMIFS(Реестр!$B$1:$B$48,Реестр!$F$1:$F$48,"+",Реестр!$C$1:$C$48,A18,Реестр!$D$1:$D$48,B18,Реестр!$G$1:$G$48,"")</f>
        <v>10000</v>
      </c>
      <c r="F18" s="73">
        <f t="shared" ca="1" si="0"/>
        <v>-10000</v>
      </c>
      <c r="H18" s="65">
        <f ca="1">SUMIFS(Реестр!$B$1:$B$48,Реестр!$E$1:$E$48,"+",Реестр!$C$1:$C$48,A18,Реестр!$D$1:$D$48,B18,Реестр!$G$1:$G$48,"",Реестр!$A$1:$A$48,"&lt;="&amp;$I$1-1)-SUMIFS(Реестр!$B$1:$B$48,Реестр!$F$1:$F$48,"+",Реестр!$C$1:$C$48,A18,Реестр!$D$1:$D$48,B18,Реестр!$G$1:$G$48,"",Реестр!$A$1:$A$48,"&lt;="&amp;$I$1-1)</f>
        <v>0</v>
      </c>
      <c r="I18" s="66">
        <f ca="1">SUMIFS(Реестр!$B$1:$B$48,Реестр!$E$1:$E$48,"+",Реестр!$C$1:$C$48,A18,Реестр!$D$1:$D$48,B18,Реестр!$G$1:$G$48,"",Реестр!$A$1:$A$48,"&gt;="&amp;$I$1,Реестр!$A$1:$A$48,"&lt;="&amp;$J$1)</f>
        <v>0</v>
      </c>
      <c r="J18" s="66">
        <f ca="1">SUMIFS(Реестр!$B$1:$B$48,Реестр!$F$1:$F$48,"+",Реестр!$C$1:$C$48,A18,Реестр!$D$1:$D$48,B18,Реестр!$G$1:$G$48,"",Реестр!$A$1:$A$48,"&gt;="&amp;$I$1,Реестр!$A$1:$A$48,"&lt;="&amp;$J$1)</f>
        <v>10000</v>
      </c>
      <c r="K18" s="65">
        <f t="shared" ca="1" si="1"/>
        <v>-10000</v>
      </c>
      <c r="L18" s="65"/>
      <c r="M18" s="111"/>
    </row>
    <row r="19" spans="1:14" x14ac:dyDescent="0.2">
      <c r="A19" s="13" t="str">
        <f t="array" aca="1" ref="A19" ca="1">IF(SUM(--(MATCH(КаРе&amp;СтРе,КаРе&amp;СтРе,)=ROW(КаРе)))&gt;=ROW(Реестр!$C18),INDEX(КаРе,SMALL(IF(MATCH(КаРе&amp;СтРе,КаРе&amp;СтРе,)=ROW(КаРе),ROW(КаРе)),ROW(Реестр!$C18))),"-")</f>
        <v>-</v>
      </c>
      <c r="B19" s="13" t="str">
        <f t="array" aca="1" ref="B19" ca="1">IF(SUM(--(MATCH(КаРе&amp;СтРе,КаРе&amp;СтРе,)=ROW(КаРе)))&gt;=ROW(Реестр!$C18),INDEX(СтРе,SMALL(IF(MATCH(КаРе&amp;СтРе,КаРе&amp;СтРе,)=ROW(КаРе),ROW(КаРе)),ROW(Реестр!$C18))),"-")</f>
        <v>-</v>
      </c>
      <c r="C19" s="59" t="str">
        <f ca="1">IFERROR(LOOKUP(,-1/(A19&amp;B19=Исключения!$A$2:$A$4&amp;Исключения!$B$2:$B$4),Исключения!$C$2:$C$4),IFERROR(VLOOKUP(B19,Списки!$A$2:$B$58,2,FALSE),"-"))</f>
        <v>-</v>
      </c>
      <c r="D19" s="72">
        <f ca="1">SUMIFS(Реестр!$B$1:$B$48,Реестр!$E$1:$E$48,"+",Реестр!$C$1:$C$48,A19,Реестр!$D$1:$D$48,B19,Реестр!$G$1:$G$48,"")</f>
        <v>0</v>
      </c>
      <c r="E19" s="72">
        <f ca="1">SUMIFS(Реестр!$B$1:$B$48,Реестр!$F$1:$F$48,"+",Реестр!$C$1:$C$48,A19,Реестр!$D$1:$D$48,B19,Реестр!$G$1:$G$48,"")</f>
        <v>0</v>
      </c>
      <c r="F19" s="73">
        <f t="shared" ca="1" si="0"/>
        <v>0</v>
      </c>
      <c r="H19" s="65">
        <f ca="1">SUMIFS(Реестр!$B$1:$B$48,Реестр!$E$1:$E$48,"+",Реестр!$C$1:$C$48,A19,Реестр!$D$1:$D$48,B19,Реестр!$G$1:$G$48,"",Реестр!$A$1:$A$48,"&lt;="&amp;$I$1-1)-SUMIFS(Реестр!$B$1:$B$48,Реестр!$F$1:$F$48,"+",Реестр!$C$1:$C$48,A19,Реестр!$D$1:$D$48,B19,Реестр!$G$1:$G$48,"",Реестр!$A$1:$A$48,"&lt;="&amp;$I$1-1)</f>
        <v>0</v>
      </c>
      <c r="I19" s="66">
        <f ca="1">SUMIFS(Реестр!$B$1:$B$48,Реестр!$E$1:$E$48,"+",Реестр!$C$1:$C$48,A19,Реестр!$D$1:$D$48,B19,Реестр!$G$1:$G$48,"",Реестр!$A$1:$A$48,"&gt;="&amp;$I$1,Реестр!$A$1:$A$48,"&lt;="&amp;$J$1)</f>
        <v>0</v>
      </c>
      <c r="J19" s="66">
        <f ca="1">SUMIFS(Реестр!$B$1:$B$48,Реестр!$F$1:$F$48,"+",Реестр!$C$1:$C$48,A19,Реестр!$D$1:$D$48,B19,Реестр!$G$1:$G$48,"",Реестр!$A$1:$A$48,"&gt;="&amp;$I$1,Реестр!$A$1:$A$48,"&lt;="&amp;$J$1)</f>
        <v>0</v>
      </c>
      <c r="K19" s="65">
        <f t="shared" ca="1" si="1"/>
        <v>0</v>
      </c>
      <c r="L19" s="65"/>
      <c r="M19" s="111"/>
    </row>
    <row r="20" spans="1:14" x14ac:dyDescent="0.2">
      <c r="A20" s="13" t="str">
        <f t="array" aca="1" ref="A20" ca="1">IF(SUM(--(MATCH(КаРе&amp;СтРе,КаРе&amp;СтРе,)=ROW(КаРе)))&gt;=ROW(Реестр!$C19),INDEX(КаРе,SMALL(IF(MATCH(КаРе&amp;СтРе,КаРе&amp;СтРе,)=ROW(КаРе),ROW(КаРе)),ROW(Реестр!$C19))),"-")</f>
        <v>-</v>
      </c>
      <c r="B20" s="13" t="str">
        <f t="array" aca="1" ref="B20" ca="1">IF(SUM(--(MATCH(КаРе&amp;СтРе,КаРе&amp;СтРе,)=ROW(КаРе)))&gt;=ROW(Реестр!$C19),INDEX(СтРе,SMALL(IF(MATCH(КаРе&amp;СтРе,КаРе&amp;СтРе,)=ROW(КаРе),ROW(КаРе)),ROW(Реестр!$C19))),"-")</f>
        <v>-</v>
      </c>
      <c r="C20" s="59" t="str">
        <f ca="1">IFERROR(LOOKUP(,-1/(A20&amp;B20=Исключения!$A$2:$A$4&amp;Исключения!$B$2:$B$4),Исключения!$C$2:$C$4),IFERROR(VLOOKUP(B20,Списки!$A$2:$B$58,2,FALSE),"-"))</f>
        <v>-</v>
      </c>
      <c r="D20" s="72">
        <f ca="1">SUMIFS(Реестр!$B$1:$B$48,Реестр!$E$1:$E$48,"+",Реестр!$C$1:$C$48,A20,Реестр!$D$1:$D$48,B20,Реестр!$G$1:$G$48,"")</f>
        <v>0</v>
      </c>
      <c r="E20" s="72">
        <f ca="1">SUMIFS(Реестр!$B$1:$B$48,Реестр!$F$1:$F$48,"+",Реестр!$C$1:$C$48,A20,Реестр!$D$1:$D$48,B20,Реестр!$G$1:$G$48,"")</f>
        <v>0</v>
      </c>
      <c r="F20" s="73">
        <f t="shared" ca="1" si="0"/>
        <v>0</v>
      </c>
      <c r="H20" s="65">
        <f ca="1">SUMIFS(Реестр!$B$1:$B$48,Реестр!$E$1:$E$48,"+",Реестр!$C$1:$C$48,A20,Реестр!$D$1:$D$48,B20,Реестр!$G$1:$G$48,"",Реестр!$A$1:$A$48,"&lt;="&amp;$I$1-1)-SUMIFS(Реестр!$B$1:$B$48,Реестр!$F$1:$F$48,"+",Реестр!$C$1:$C$48,A20,Реестр!$D$1:$D$48,B20,Реестр!$G$1:$G$48,"",Реестр!$A$1:$A$48,"&lt;="&amp;$I$1-1)</f>
        <v>0</v>
      </c>
      <c r="I20" s="66">
        <f ca="1">SUMIFS(Реестр!$B$1:$B$48,Реестр!$E$1:$E$48,"+",Реестр!$C$1:$C$48,A20,Реестр!$D$1:$D$48,B20,Реестр!$G$1:$G$48,"",Реестр!$A$1:$A$48,"&gt;="&amp;$I$1,Реестр!$A$1:$A$48,"&lt;="&amp;$J$1)</f>
        <v>0</v>
      </c>
      <c r="J20" s="66">
        <f ca="1">SUMIFS(Реестр!$B$1:$B$48,Реестр!$F$1:$F$48,"+",Реестр!$C$1:$C$48,A20,Реестр!$D$1:$D$48,B20,Реестр!$G$1:$G$48,"",Реестр!$A$1:$A$48,"&gt;="&amp;$I$1,Реестр!$A$1:$A$48,"&lt;="&amp;$J$1)</f>
        <v>0</v>
      </c>
      <c r="K20" s="65">
        <f t="shared" ca="1" si="1"/>
        <v>0</v>
      </c>
      <c r="L20" s="65"/>
      <c r="M20" s="111"/>
    </row>
    <row r="21" spans="1:14" s="142" customFormat="1" x14ac:dyDescent="0.2">
      <c r="A21" s="136" t="s">
        <v>105</v>
      </c>
      <c r="B21" s="136" t="s">
        <v>105</v>
      </c>
      <c r="C21" s="137" t="s">
        <v>105</v>
      </c>
      <c r="D21" s="138">
        <v>0</v>
      </c>
      <c r="E21" s="138">
        <v>0</v>
      </c>
      <c r="F21" s="139">
        <v>0</v>
      </c>
      <c r="G21" s="140"/>
      <c r="H21" s="139">
        <v>0</v>
      </c>
      <c r="I21" s="138">
        <v>0</v>
      </c>
      <c r="J21" s="138">
        <v>0</v>
      </c>
      <c r="K21" s="139">
        <v>0</v>
      </c>
      <c r="L21" s="139"/>
      <c r="M21" s="141"/>
    </row>
    <row r="22" spans="1:14" s="142" customFormat="1" x14ac:dyDescent="0.2">
      <c r="A22" s="136" t="s">
        <v>105</v>
      </c>
      <c r="B22" s="136" t="s">
        <v>105</v>
      </c>
      <c r="C22" s="137" t="s">
        <v>105</v>
      </c>
      <c r="D22" s="138">
        <v>0</v>
      </c>
      <c r="E22" s="138">
        <v>0</v>
      </c>
      <c r="F22" s="139">
        <v>0</v>
      </c>
      <c r="G22" s="140"/>
      <c r="H22" s="139">
        <v>0</v>
      </c>
      <c r="I22" s="138">
        <v>0</v>
      </c>
      <c r="J22" s="138">
        <v>0</v>
      </c>
      <c r="K22" s="139">
        <v>0</v>
      </c>
      <c r="L22" s="139"/>
      <c r="M22" s="141"/>
    </row>
    <row r="23" spans="1:14" s="142" customFormat="1" x14ac:dyDescent="0.2">
      <c r="A23" s="136" t="s">
        <v>105</v>
      </c>
      <c r="B23" s="136" t="s">
        <v>105</v>
      </c>
      <c r="C23" s="137" t="s">
        <v>105</v>
      </c>
      <c r="D23" s="138">
        <v>0</v>
      </c>
      <c r="E23" s="138">
        <v>0</v>
      </c>
      <c r="F23" s="139">
        <v>0</v>
      </c>
      <c r="G23" s="140"/>
      <c r="H23" s="139">
        <v>0</v>
      </c>
      <c r="I23" s="138">
        <v>0</v>
      </c>
      <c r="J23" s="138">
        <v>0</v>
      </c>
      <c r="K23" s="139">
        <v>0</v>
      </c>
      <c r="L23" s="139"/>
      <c r="M23" s="141"/>
    </row>
    <row r="24" spans="1:14" s="142" customFormat="1" x14ac:dyDescent="0.2">
      <c r="A24" s="136" t="s">
        <v>105</v>
      </c>
      <c r="B24" s="136" t="s">
        <v>105</v>
      </c>
      <c r="C24" s="137" t="s">
        <v>105</v>
      </c>
      <c r="D24" s="138">
        <v>0</v>
      </c>
      <c r="E24" s="138">
        <v>0</v>
      </c>
      <c r="F24" s="139">
        <v>0</v>
      </c>
      <c r="G24" s="140"/>
      <c r="H24" s="139">
        <v>0</v>
      </c>
      <c r="I24" s="138">
        <v>0</v>
      </c>
      <c r="J24" s="138">
        <v>0</v>
      </c>
      <c r="K24" s="139">
        <v>0</v>
      </c>
      <c r="L24" s="139"/>
      <c r="M24" s="141"/>
    </row>
    <row r="25" spans="1:14" s="142" customFormat="1" x14ac:dyDescent="0.2">
      <c r="A25" s="136" t="s">
        <v>105</v>
      </c>
      <c r="B25" s="136" t="s">
        <v>105</v>
      </c>
      <c r="C25" s="137" t="s">
        <v>105</v>
      </c>
      <c r="D25" s="138">
        <v>0</v>
      </c>
      <c r="E25" s="138">
        <v>0</v>
      </c>
      <c r="F25" s="139">
        <v>0</v>
      </c>
      <c r="G25" s="140"/>
      <c r="H25" s="139">
        <v>0</v>
      </c>
      <c r="I25" s="138">
        <v>0</v>
      </c>
      <c r="J25" s="138">
        <v>0</v>
      </c>
      <c r="K25" s="139">
        <v>0</v>
      </c>
      <c r="L25" s="139"/>
      <c r="M25" s="141"/>
    </row>
    <row r="26" spans="1:14" s="142" customFormat="1" x14ac:dyDescent="0.2">
      <c r="A26" s="136" t="s">
        <v>105</v>
      </c>
      <c r="B26" s="136" t="s">
        <v>105</v>
      </c>
      <c r="C26" s="137" t="s">
        <v>105</v>
      </c>
      <c r="D26" s="138">
        <v>0</v>
      </c>
      <c r="E26" s="138">
        <v>0</v>
      </c>
      <c r="F26" s="139">
        <v>0</v>
      </c>
      <c r="G26" s="140"/>
      <c r="H26" s="139">
        <v>0</v>
      </c>
      <c r="I26" s="138">
        <v>0</v>
      </c>
      <c r="J26" s="138">
        <v>0</v>
      </c>
      <c r="K26" s="139">
        <v>0</v>
      </c>
      <c r="L26" s="139"/>
      <c r="M26" s="141"/>
    </row>
    <row r="27" spans="1:14" s="142" customFormat="1" x14ac:dyDescent="0.2">
      <c r="A27" s="136" t="s">
        <v>105</v>
      </c>
      <c r="B27" s="136" t="s">
        <v>105</v>
      </c>
      <c r="C27" s="137" t="s">
        <v>105</v>
      </c>
      <c r="D27" s="138">
        <v>0</v>
      </c>
      <c r="E27" s="138">
        <v>0</v>
      </c>
      <c r="F27" s="139">
        <v>0</v>
      </c>
      <c r="G27" s="140"/>
      <c r="H27" s="139">
        <v>0</v>
      </c>
      <c r="I27" s="138">
        <v>0</v>
      </c>
      <c r="J27" s="138">
        <v>0</v>
      </c>
      <c r="K27" s="139">
        <v>0</v>
      </c>
      <c r="L27" s="139"/>
      <c r="M27" s="141"/>
    </row>
    <row r="28" spans="1:14" s="142" customFormat="1" x14ac:dyDescent="0.2">
      <c r="A28" s="136" t="s">
        <v>105</v>
      </c>
      <c r="B28" s="136" t="s">
        <v>105</v>
      </c>
      <c r="C28" s="137" t="s">
        <v>105</v>
      </c>
      <c r="D28" s="138">
        <v>0</v>
      </c>
      <c r="E28" s="138">
        <v>0</v>
      </c>
      <c r="F28" s="139">
        <v>0</v>
      </c>
      <c r="G28" s="140"/>
      <c r="H28" s="139">
        <v>0</v>
      </c>
      <c r="I28" s="138">
        <v>0</v>
      </c>
      <c r="J28" s="138">
        <v>0</v>
      </c>
      <c r="K28" s="139">
        <v>0</v>
      </c>
      <c r="L28" s="139"/>
      <c r="M28" s="141"/>
    </row>
    <row r="29" spans="1:14" s="142" customFormat="1" x14ac:dyDescent="0.2">
      <c r="A29" s="136" t="s">
        <v>105</v>
      </c>
      <c r="B29" s="136" t="s">
        <v>105</v>
      </c>
      <c r="C29" s="137" t="s">
        <v>105</v>
      </c>
      <c r="D29" s="138">
        <v>0</v>
      </c>
      <c r="E29" s="138">
        <v>0</v>
      </c>
      <c r="F29" s="139">
        <v>0</v>
      </c>
      <c r="G29" s="140"/>
      <c r="H29" s="139">
        <v>0</v>
      </c>
      <c r="I29" s="138">
        <v>0</v>
      </c>
      <c r="J29" s="138">
        <v>0</v>
      </c>
      <c r="K29" s="139">
        <v>0</v>
      </c>
      <c r="L29" s="139"/>
      <c r="M29" s="141"/>
      <c r="N29" s="143"/>
    </row>
    <row r="30" spans="1:14" s="142" customFormat="1" x14ac:dyDescent="0.2">
      <c r="A30" s="136" t="s">
        <v>105</v>
      </c>
      <c r="B30" s="136" t="s">
        <v>105</v>
      </c>
      <c r="C30" s="137" t="s">
        <v>105</v>
      </c>
      <c r="D30" s="138">
        <v>0</v>
      </c>
      <c r="E30" s="138">
        <v>0</v>
      </c>
      <c r="F30" s="139">
        <v>0</v>
      </c>
      <c r="G30" s="140"/>
      <c r="H30" s="139">
        <v>0</v>
      </c>
      <c r="I30" s="138">
        <v>0</v>
      </c>
      <c r="J30" s="138">
        <v>0</v>
      </c>
      <c r="K30" s="139">
        <v>0</v>
      </c>
      <c r="L30" s="139"/>
      <c r="M30" s="141"/>
      <c r="N30" s="143" t="s">
        <v>5</v>
      </c>
    </row>
    <row r="31" spans="1:14" s="142" customFormat="1" x14ac:dyDescent="0.25">
      <c r="A31" s="136" t="s">
        <v>105</v>
      </c>
      <c r="B31" s="136" t="s">
        <v>105</v>
      </c>
      <c r="C31" s="137" t="s">
        <v>105</v>
      </c>
      <c r="D31" s="138">
        <v>0</v>
      </c>
      <c r="E31" s="138">
        <v>0</v>
      </c>
      <c r="F31" s="139">
        <v>0</v>
      </c>
      <c r="G31" s="140"/>
      <c r="H31" s="139">
        <v>0</v>
      </c>
      <c r="I31" s="138">
        <v>0</v>
      </c>
      <c r="J31" s="138">
        <v>0</v>
      </c>
      <c r="K31" s="139">
        <v>0</v>
      </c>
      <c r="L31" s="139"/>
      <c r="M31" s="141"/>
      <c r="N31" s="144"/>
    </row>
    <row r="32" spans="1:14" s="142" customFormat="1" x14ac:dyDescent="0.2">
      <c r="A32" s="136" t="s">
        <v>105</v>
      </c>
      <c r="B32" s="136" t="s">
        <v>105</v>
      </c>
      <c r="C32" s="137" t="s">
        <v>105</v>
      </c>
      <c r="D32" s="138">
        <v>0</v>
      </c>
      <c r="E32" s="138">
        <v>0</v>
      </c>
      <c r="F32" s="139">
        <v>0</v>
      </c>
      <c r="G32" s="140"/>
      <c r="H32" s="139">
        <v>0</v>
      </c>
      <c r="I32" s="138">
        <v>0</v>
      </c>
      <c r="J32" s="138">
        <v>0</v>
      </c>
      <c r="K32" s="139">
        <v>0</v>
      </c>
      <c r="L32" s="139"/>
      <c r="M32" s="141"/>
    </row>
    <row r="33" spans="1:13" s="142" customFormat="1" x14ac:dyDescent="0.2">
      <c r="A33" s="136" t="s">
        <v>105</v>
      </c>
      <c r="B33" s="136" t="s">
        <v>105</v>
      </c>
      <c r="C33" s="137" t="s">
        <v>105</v>
      </c>
      <c r="D33" s="138">
        <v>0</v>
      </c>
      <c r="E33" s="138">
        <v>0</v>
      </c>
      <c r="F33" s="139">
        <v>0</v>
      </c>
      <c r="G33" s="140"/>
      <c r="H33" s="139">
        <v>0</v>
      </c>
      <c r="I33" s="138">
        <v>0</v>
      </c>
      <c r="J33" s="138">
        <v>0</v>
      </c>
      <c r="K33" s="139">
        <v>0</v>
      </c>
      <c r="L33" s="139"/>
      <c r="M33" s="141"/>
    </row>
    <row r="34" spans="1:13" s="142" customFormat="1" x14ac:dyDescent="0.2">
      <c r="A34" s="136" t="s">
        <v>105</v>
      </c>
      <c r="B34" s="136" t="s">
        <v>105</v>
      </c>
      <c r="C34" s="137" t="s">
        <v>105</v>
      </c>
      <c r="D34" s="138">
        <v>0</v>
      </c>
      <c r="E34" s="138">
        <v>0</v>
      </c>
      <c r="F34" s="139">
        <v>0</v>
      </c>
      <c r="G34" s="140"/>
      <c r="H34" s="139">
        <v>0</v>
      </c>
      <c r="I34" s="138">
        <v>0</v>
      </c>
      <c r="J34" s="138">
        <v>0</v>
      </c>
      <c r="K34" s="139">
        <v>0</v>
      </c>
      <c r="L34" s="139"/>
      <c r="M34" s="141"/>
    </row>
    <row r="35" spans="1:13" s="142" customFormat="1" x14ac:dyDescent="0.2">
      <c r="A35" s="136" t="s">
        <v>105</v>
      </c>
      <c r="B35" s="136" t="s">
        <v>105</v>
      </c>
      <c r="C35" s="137" t="s">
        <v>105</v>
      </c>
      <c r="D35" s="138">
        <v>0</v>
      </c>
      <c r="E35" s="138">
        <v>0</v>
      </c>
      <c r="F35" s="139">
        <v>0</v>
      </c>
      <c r="G35" s="140"/>
      <c r="H35" s="139">
        <v>0</v>
      </c>
      <c r="I35" s="138">
        <v>0</v>
      </c>
      <c r="J35" s="138">
        <v>0</v>
      </c>
      <c r="K35" s="139">
        <v>0</v>
      </c>
      <c r="L35" s="139"/>
      <c r="M35" s="141"/>
    </row>
    <row r="36" spans="1:13" s="142" customFormat="1" x14ac:dyDescent="0.2">
      <c r="A36" s="136" t="s">
        <v>105</v>
      </c>
      <c r="B36" s="136" t="s">
        <v>105</v>
      </c>
      <c r="C36" s="137" t="s">
        <v>105</v>
      </c>
      <c r="D36" s="138">
        <v>0</v>
      </c>
      <c r="E36" s="138">
        <v>0</v>
      </c>
      <c r="F36" s="139">
        <v>0</v>
      </c>
      <c r="G36" s="140"/>
      <c r="H36" s="139">
        <v>0</v>
      </c>
      <c r="I36" s="138">
        <v>0</v>
      </c>
      <c r="J36" s="138">
        <v>0</v>
      </c>
      <c r="K36" s="139">
        <v>0</v>
      </c>
      <c r="L36" s="139"/>
      <c r="M36" s="141"/>
    </row>
    <row r="37" spans="1:13" s="142" customFormat="1" x14ac:dyDescent="0.2">
      <c r="A37" s="136" t="s">
        <v>105</v>
      </c>
      <c r="B37" s="136" t="s">
        <v>105</v>
      </c>
      <c r="C37" s="137" t="s">
        <v>105</v>
      </c>
      <c r="D37" s="138">
        <v>0</v>
      </c>
      <c r="E37" s="138">
        <v>0</v>
      </c>
      <c r="F37" s="139">
        <v>0</v>
      </c>
      <c r="G37" s="140"/>
      <c r="H37" s="139">
        <v>0</v>
      </c>
      <c r="I37" s="138">
        <v>0</v>
      </c>
      <c r="J37" s="138">
        <v>0</v>
      </c>
      <c r="K37" s="139">
        <v>0</v>
      </c>
      <c r="L37" s="139"/>
      <c r="M37" s="141"/>
    </row>
    <row r="38" spans="1:13" s="142" customFormat="1" x14ac:dyDescent="0.2">
      <c r="A38" s="136" t="s">
        <v>105</v>
      </c>
      <c r="B38" s="136" t="s">
        <v>105</v>
      </c>
      <c r="C38" s="137" t="s">
        <v>105</v>
      </c>
      <c r="D38" s="138">
        <v>0</v>
      </c>
      <c r="E38" s="138">
        <v>0</v>
      </c>
      <c r="F38" s="139">
        <v>0</v>
      </c>
      <c r="G38" s="140"/>
      <c r="H38" s="139">
        <v>0</v>
      </c>
      <c r="I38" s="138">
        <v>0</v>
      </c>
      <c r="J38" s="138">
        <v>0</v>
      </c>
      <c r="K38" s="139">
        <v>0</v>
      </c>
      <c r="L38" s="139"/>
      <c r="M38" s="141"/>
    </row>
    <row r="39" spans="1:13" s="142" customFormat="1" x14ac:dyDescent="0.2">
      <c r="A39" s="136" t="s">
        <v>105</v>
      </c>
      <c r="B39" s="136" t="s">
        <v>105</v>
      </c>
      <c r="C39" s="137" t="s">
        <v>105</v>
      </c>
      <c r="D39" s="138">
        <v>0</v>
      </c>
      <c r="E39" s="138">
        <v>0</v>
      </c>
      <c r="F39" s="139">
        <v>0</v>
      </c>
      <c r="G39" s="140"/>
      <c r="H39" s="139">
        <v>0</v>
      </c>
      <c r="I39" s="138">
        <v>0</v>
      </c>
      <c r="J39" s="138">
        <v>0</v>
      </c>
      <c r="K39" s="139">
        <v>0</v>
      </c>
      <c r="L39" s="139"/>
      <c r="M39" s="141"/>
    </row>
    <row r="40" spans="1:13" s="142" customFormat="1" x14ac:dyDescent="0.2">
      <c r="A40" s="136" t="s">
        <v>105</v>
      </c>
      <c r="B40" s="136" t="s">
        <v>105</v>
      </c>
      <c r="C40" s="137" t="s">
        <v>105</v>
      </c>
      <c r="D40" s="138">
        <v>0</v>
      </c>
      <c r="E40" s="138">
        <v>0</v>
      </c>
      <c r="F40" s="139">
        <v>0</v>
      </c>
      <c r="G40" s="140"/>
      <c r="H40" s="139">
        <v>0</v>
      </c>
      <c r="I40" s="138">
        <v>0</v>
      </c>
      <c r="J40" s="138">
        <v>0</v>
      </c>
      <c r="K40" s="139">
        <v>0</v>
      </c>
      <c r="L40" s="139"/>
      <c r="M40" s="141"/>
    </row>
    <row r="41" spans="1:13" s="142" customFormat="1" x14ac:dyDescent="0.2">
      <c r="A41" s="136" t="s">
        <v>105</v>
      </c>
      <c r="B41" s="136" t="s">
        <v>105</v>
      </c>
      <c r="C41" s="137" t="s">
        <v>105</v>
      </c>
      <c r="D41" s="138">
        <v>0</v>
      </c>
      <c r="E41" s="138">
        <v>0</v>
      </c>
      <c r="F41" s="139">
        <v>0</v>
      </c>
      <c r="G41" s="140"/>
      <c r="H41" s="139">
        <v>0</v>
      </c>
      <c r="I41" s="138">
        <v>0</v>
      </c>
      <c r="J41" s="138">
        <v>0</v>
      </c>
      <c r="K41" s="139">
        <v>0</v>
      </c>
      <c r="L41" s="139"/>
      <c r="M41" s="141"/>
    </row>
    <row r="42" spans="1:13" s="142" customFormat="1" x14ac:dyDescent="0.2">
      <c r="A42" s="136" t="s">
        <v>105</v>
      </c>
      <c r="B42" s="136" t="s">
        <v>105</v>
      </c>
      <c r="C42" s="137" t="s">
        <v>105</v>
      </c>
      <c r="D42" s="138">
        <v>0</v>
      </c>
      <c r="E42" s="138">
        <v>0</v>
      </c>
      <c r="F42" s="139">
        <v>0</v>
      </c>
      <c r="G42" s="140"/>
      <c r="H42" s="139">
        <v>0</v>
      </c>
      <c r="I42" s="138">
        <v>0</v>
      </c>
      <c r="J42" s="138">
        <v>0</v>
      </c>
      <c r="K42" s="139">
        <v>0</v>
      </c>
      <c r="L42" s="139"/>
      <c r="M42" s="141"/>
    </row>
    <row r="43" spans="1:13" s="142" customFormat="1" x14ac:dyDescent="0.2">
      <c r="A43" s="136" t="s">
        <v>105</v>
      </c>
      <c r="B43" s="136" t="s">
        <v>105</v>
      </c>
      <c r="C43" s="137" t="s">
        <v>105</v>
      </c>
      <c r="D43" s="138">
        <v>0</v>
      </c>
      <c r="E43" s="138">
        <v>0</v>
      </c>
      <c r="F43" s="139">
        <v>0</v>
      </c>
      <c r="G43" s="140"/>
      <c r="H43" s="139">
        <v>0</v>
      </c>
      <c r="I43" s="138">
        <v>0</v>
      </c>
      <c r="J43" s="138">
        <v>0</v>
      </c>
      <c r="K43" s="139">
        <v>0</v>
      </c>
      <c r="L43" s="139"/>
      <c r="M43" s="141"/>
    </row>
    <row r="44" spans="1:13" s="142" customFormat="1" x14ac:dyDescent="0.2">
      <c r="A44" s="136" t="s">
        <v>105</v>
      </c>
      <c r="B44" s="136" t="s">
        <v>105</v>
      </c>
      <c r="C44" s="137" t="s">
        <v>105</v>
      </c>
      <c r="D44" s="138">
        <v>0</v>
      </c>
      <c r="E44" s="138">
        <v>0</v>
      </c>
      <c r="F44" s="139">
        <v>0</v>
      </c>
      <c r="G44" s="140"/>
      <c r="H44" s="139">
        <v>0</v>
      </c>
      <c r="I44" s="138">
        <v>0</v>
      </c>
      <c r="J44" s="138">
        <v>0</v>
      </c>
      <c r="K44" s="139">
        <v>0</v>
      </c>
      <c r="L44" s="139"/>
      <c r="M44" s="141"/>
    </row>
    <row r="45" spans="1:13" s="142" customFormat="1" x14ac:dyDescent="0.2">
      <c r="A45" s="136" t="s">
        <v>105</v>
      </c>
      <c r="B45" s="136" t="s">
        <v>105</v>
      </c>
      <c r="C45" s="137" t="s">
        <v>105</v>
      </c>
      <c r="D45" s="138">
        <v>0</v>
      </c>
      <c r="E45" s="138">
        <v>0</v>
      </c>
      <c r="F45" s="139">
        <v>0</v>
      </c>
      <c r="G45" s="140"/>
      <c r="H45" s="139">
        <v>0</v>
      </c>
      <c r="I45" s="138">
        <v>0</v>
      </c>
      <c r="J45" s="138">
        <v>0</v>
      </c>
      <c r="K45" s="139">
        <v>0</v>
      </c>
      <c r="L45" s="139"/>
      <c r="M45" s="141"/>
    </row>
    <row r="46" spans="1:13" s="142" customFormat="1" x14ac:dyDescent="0.2">
      <c r="A46" s="136" t="s">
        <v>105</v>
      </c>
      <c r="B46" s="136" t="s">
        <v>105</v>
      </c>
      <c r="C46" s="137" t="s">
        <v>105</v>
      </c>
      <c r="D46" s="138">
        <v>0</v>
      </c>
      <c r="E46" s="138">
        <v>0</v>
      </c>
      <c r="F46" s="139">
        <v>0</v>
      </c>
      <c r="G46" s="140"/>
      <c r="H46" s="139">
        <v>0</v>
      </c>
      <c r="I46" s="138">
        <v>0</v>
      </c>
      <c r="J46" s="138">
        <v>0</v>
      </c>
      <c r="K46" s="139">
        <v>0</v>
      </c>
      <c r="L46" s="139"/>
      <c r="M46" s="141"/>
    </row>
    <row r="47" spans="1:13" s="142" customFormat="1" x14ac:dyDescent="0.2">
      <c r="A47" s="136" t="s">
        <v>105</v>
      </c>
      <c r="B47" s="136" t="s">
        <v>105</v>
      </c>
      <c r="C47" s="137" t="s">
        <v>105</v>
      </c>
      <c r="D47" s="138">
        <v>0</v>
      </c>
      <c r="E47" s="138">
        <v>0</v>
      </c>
      <c r="F47" s="139">
        <v>0</v>
      </c>
      <c r="G47" s="140"/>
      <c r="H47" s="139">
        <v>0</v>
      </c>
      <c r="I47" s="138">
        <v>0</v>
      </c>
      <c r="J47" s="138">
        <v>0</v>
      </c>
      <c r="K47" s="139">
        <v>0</v>
      </c>
      <c r="L47" s="139"/>
      <c r="M47" s="141"/>
    </row>
    <row r="48" spans="1:13" s="142" customFormat="1" x14ac:dyDescent="0.2">
      <c r="A48" s="136" t="s">
        <v>105</v>
      </c>
      <c r="B48" s="136" t="s">
        <v>105</v>
      </c>
      <c r="C48" s="137" t="s">
        <v>105</v>
      </c>
      <c r="D48" s="138">
        <v>0</v>
      </c>
      <c r="E48" s="138">
        <v>0</v>
      </c>
      <c r="F48" s="139">
        <v>0</v>
      </c>
      <c r="G48" s="140"/>
      <c r="H48" s="139">
        <v>0</v>
      </c>
      <c r="I48" s="138">
        <v>0</v>
      </c>
      <c r="J48" s="138">
        <v>0</v>
      </c>
      <c r="K48" s="139">
        <v>0</v>
      </c>
      <c r="L48" s="139"/>
      <c r="M48" s="141"/>
    </row>
    <row r="49" spans="1:14" s="142" customFormat="1" x14ac:dyDescent="0.2">
      <c r="A49" s="136" t="s">
        <v>105</v>
      </c>
      <c r="B49" s="136" t="s">
        <v>105</v>
      </c>
      <c r="C49" s="137" t="s">
        <v>105</v>
      </c>
      <c r="D49" s="138">
        <v>0</v>
      </c>
      <c r="E49" s="138">
        <v>0</v>
      </c>
      <c r="F49" s="139">
        <v>0</v>
      </c>
      <c r="G49" s="140"/>
      <c r="H49" s="139">
        <v>0</v>
      </c>
      <c r="I49" s="138">
        <v>0</v>
      </c>
      <c r="J49" s="138">
        <v>0</v>
      </c>
      <c r="K49" s="139">
        <v>0</v>
      </c>
      <c r="L49" s="139"/>
      <c r="M49" s="141"/>
    </row>
    <row r="50" spans="1:14" s="142" customFormat="1" x14ac:dyDescent="0.2">
      <c r="A50" s="136" t="s">
        <v>105</v>
      </c>
      <c r="B50" s="136" t="s">
        <v>105</v>
      </c>
      <c r="C50" s="137" t="s">
        <v>105</v>
      </c>
      <c r="D50" s="138">
        <v>0</v>
      </c>
      <c r="E50" s="138">
        <v>0</v>
      </c>
      <c r="F50" s="139">
        <v>0</v>
      </c>
      <c r="G50" s="140"/>
      <c r="H50" s="139">
        <v>0</v>
      </c>
      <c r="I50" s="138">
        <v>0</v>
      </c>
      <c r="J50" s="138">
        <v>0</v>
      </c>
      <c r="K50" s="139">
        <v>0</v>
      </c>
      <c r="L50" s="139"/>
      <c r="M50" s="141"/>
      <c r="N50" s="143"/>
    </row>
    <row r="51" spans="1:14" s="142" customFormat="1" x14ac:dyDescent="0.2">
      <c r="A51" s="136" t="s">
        <v>105</v>
      </c>
      <c r="B51" s="136" t="s">
        <v>105</v>
      </c>
      <c r="C51" s="137" t="s">
        <v>105</v>
      </c>
      <c r="D51" s="138">
        <v>0</v>
      </c>
      <c r="E51" s="138">
        <v>0</v>
      </c>
      <c r="F51" s="139">
        <v>0</v>
      </c>
      <c r="G51" s="140"/>
      <c r="H51" s="139">
        <v>0</v>
      </c>
      <c r="I51" s="138">
        <v>0</v>
      </c>
      <c r="J51" s="138">
        <v>0</v>
      </c>
      <c r="K51" s="139">
        <v>0</v>
      </c>
      <c r="L51" s="139"/>
      <c r="M51" s="141"/>
      <c r="N51" s="143" t="s">
        <v>5</v>
      </c>
    </row>
    <row r="52" spans="1:14" s="142" customFormat="1" x14ac:dyDescent="0.25">
      <c r="A52" s="136" t="s">
        <v>105</v>
      </c>
      <c r="B52" s="136" t="s">
        <v>105</v>
      </c>
      <c r="C52" s="137" t="s">
        <v>105</v>
      </c>
      <c r="D52" s="138">
        <v>0</v>
      </c>
      <c r="E52" s="138">
        <v>0</v>
      </c>
      <c r="F52" s="139">
        <v>0</v>
      </c>
      <c r="G52" s="140"/>
      <c r="H52" s="139">
        <v>0</v>
      </c>
      <c r="I52" s="138">
        <v>0</v>
      </c>
      <c r="J52" s="138">
        <v>0</v>
      </c>
      <c r="K52" s="139">
        <v>0</v>
      </c>
      <c r="L52" s="139"/>
      <c r="M52" s="141"/>
      <c r="N52" s="144"/>
    </row>
    <row r="53" spans="1:14" s="142" customFormat="1" x14ac:dyDescent="0.2">
      <c r="A53" s="136" t="s">
        <v>105</v>
      </c>
      <c r="B53" s="136" t="s">
        <v>105</v>
      </c>
      <c r="C53" s="137" t="s">
        <v>105</v>
      </c>
      <c r="D53" s="138">
        <v>0</v>
      </c>
      <c r="E53" s="138">
        <v>0</v>
      </c>
      <c r="F53" s="139">
        <v>0</v>
      </c>
      <c r="G53" s="140"/>
      <c r="H53" s="139">
        <v>0</v>
      </c>
      <c r="I53" s="138">
        <v>0</v>
      </c>
      <c r="J53" s="138">
        <v>0</v>
      </c>
      <c r="K53" s="139">
        <v>0</v>
      </c>
      <c r="L53" s="139"/>
      <c r="M53" s="141"/>
    </row>
    <row r="54" spans="1:14" s="142" customFormat="1" x14ac:dyDescent="0.2">
      <c r="A54" s="136" t="s">
        <v>105</v>
      </c>
      <c r="B54" s="136" t="s">
        <v>105</v>
      </c>
      <c r="C54" s="137" t="s">
        <v>105</v>
      </c>
      <c r="D54" s="138">
        <v>0</v>
      </c>
      <c r="E54" s="138">
        <v>0</v>
      </c>
      <c r="F54" s="139">
        <v>0</v>
      </c>
      <c r="G54" s="140"/>
      <c r="H54" s="139">
        <v>0</v>
      </c>
      <c r="I54" s="138">
        <v>0</v>
      </c>
      <c r="J54" s="138">
        <v>0</v>
      </c>
      <c r="K54" s="139">
        <v>0</v>
      </c>
      <c r="L54" s="139"/>
      <c r="M54" s="141"/>
    </row>
    <row r="55" spans="1:14" s="142" customFormat="1" x14ac:dyDescent="0.2">
      <c r="A55" s="136" t="s">
        <v>105</v>
      </c>
      <c r="B55" s="136" t="s">
        <v>105</v>
      </c>
      <c r="C55" s="137" t="s">
        <v>105</v>
      </c>
      <c r="D55" s="138">
        <v>0</v>
      </c>
      <c r="E55" s="138">
        <v>0</v>
      </c>
      <c r="F55" s="139">
        <v>0</v>
      </c>
      <c r="G55" s="140"/>
      <c r="H55" s="139">
        <v>0</v>
      </c>
      <c r="I55" s="138">
        <v>0</v>
      </c>
      <c r="J55" s="138">
        <v>0</v>
      </c>
      <c r="K55" s="139">
        <v>0</v>
      </c>
      <c r="L55" s="139"/>
      <c r="M55" s="141"/>
    </row>
    <row r="56" spans="1:14" s="142" customFormat="1" x14ac:dyDescent="0.2">
      <c r="A56" s="136" t="s">
        <v>105</v>
      </c>
      <c r="B56" s="136" t="s">
        <v>105</v>
      </c>
      <c r="C56" s="137" t="s">
        <v>105</v>
      </c>
      <c r="D56" s="138">
        <v>0</v>
      </c>
      <c r="E56" s="138">
        <v>0</v>
      </c>
      <c r="F56" s="139">
        <v>0</v>
      </c>
      <c r="G56" s="140"/>
      <c r="H56" s="139">
        <v>0</v>
      </c>
      <c r="I56" s="138">
        <v>0</v>
      </c>
      <c r="J56" s="138">
        <v>0</v>
      </c>
      <c r="K56" s="139">
        <v>0</v>
      </c>
      <c r="L56" s="139"/>
      <c r="M56" s="141"/>
    </row>
    <row r="57" spans="1:14" s="142" customFormat="1" x14ac:dyDescent="0.2">
      <c r="A57" s="136" t="s">
        <v>105</v>
      </c>
      <c r="B57" s="136" t="s">
        <v>105</v>
      </c>
      <c r="C57" s="137" t="s">
        <v>105</v>
      </c>
      <c r="D57" s="138">
        <v>0</v>
      </c>
      <c r="E57" s="138">
        <v>0</v>
      </c>
      <c r="F57" s="139">
        <v>0</v>
      </c>
      <c r="G57" s="140"/>
      <c r="H57" s="139">
        <v>0</v>
      </c>
      <c r="I57" s="138">
        <v>0</v>
      </c>
      <c r="J57" s="138">
        <v>0</v>
      </c>
      <c r="K57" s="139">
        <v>0</v>
      </c>
      <c r="L57" s="139"/>
      <c r="M57" s="141"/>
    </row>
    <row r="58" spans="1:14" s="142" customFormat="1" x14ac:dyDescent="0.2">
      <c r="A58" s="136" t="s">
        <v>105</v>
      </c>
      <c r="B58" s="136" t="s">
        <v>105</v>
      </c>
      <c r="C58" s="137" t="s">
        <v>105</v>
      </c>
      <c r="D58" s="138">
        <v>0</v>
      </c>
      <c r="E58" s="138">
        <v>0</v>
      </c>
      <c r="F58" s="139">
        <v>0</v>
      </c>
      <c r="G58" s="140"/>
      <c r="H58" s="139">
        <v>0</v>
      </c>
      <c r="I58" s="138">
        <v>0</v>
      </c>
      <c r="J58" s="138">
        <v>0</v>
      </c>
      <c r="K58" s="139">
        <v>0</v>
      </c>
      <c r="L58" s="139"/>
      <c r="M58" s="141"/>
    </row>
    <row r="59" spans="1:14" s="142" customFormat="1" x14ac:dyDescent="0.2">
      <c r="A59" s="136" t="s">
        <v>105</v>
      </c>
      <c r="B59" s="136" t="s">
        <v>105</v>
      </c>
      <c r="C59" s="137" t="s">
        <v>105</v>
      </c>
      <c r="D59" s="138">
        <v>0</v>
      </c>
      <c r="E59" s="138">
        <v>0</v>
      </c>
      <c r="F59" s="139">
        <v>0</v>
      </c>
      <c r="G59" s="140"/>
      <c r="H59" s="139">
        <v>0</v>
      </c>
      <c r="I59" s="138">
        <v>0</v>
      </c>
      <c r="J59" s="138">
        <v>0</v>
      </c>
      <c r="K59" s="139">
        <v>0</v>
      </c>
      <c r="L59" s="139"/>
      <c r="M59" s="141"/>
    </row>
    <row r="60" spans="1:14" s="142" customFormat="1" x14ac:dyDescent="0.2">
      <c r="A60" s="136" t="s">
        <v>105</v>
      </c>
      <c r="B60" s="136" t="s">
        <v>105</v>
      </c>
      <c r="C60" s="137" t="s">
        <v>105</v>
      </c>
      <c r="D60" s="138">
        <v>0</v>
      </c>
      <c r="E60" s="138">
        <v>0</v>
      </c>
      <c r="F60" s="139">
        <v>0</v>
      </c>
      <c r="G60" s="140"/>
      <c r="H60" s="139">
        <v>0</v>
      </c>
      <c r="I60" s="138">
        <v>0</v>
      </c>
      <c r="J60" s="138">
        <v>0</v>
      </c>
      <c r="K60" s="139">
        <v>0</v>
      </c>
      <c r="L60" s="139"/>
      <c r="M60" s="141"/>
    </row>
    <row r="61" spans="1:14" s="142" customFormat="1" x14ac:dyDescent="0.2">
      <c r="A61" s="136" t="s">
        <v>105</v>
      </c>
      <c r="B61" s="136" t="s">
        <v>105</v>
      </c>
      <c r="C61" s="137" t="s">
        <v>105</v>
      </c>
      <c r="D61" s="138">
        <v>0</v>
      </c>
      <c r="E61" s="138">
        <v>0</v>
      </c>
      <c r="F61" s="139">
        <v>0</v>
      </c>
      <c r="G61" s="140"/>
      <c r="H61" s="139">
        <v>0</v>
      </c>
      <c r="I61" s="138">
        <v>0</v>
      </c>
      <c r="J61" s="138">
        <v>0</v>
      </c>
      <c r="K61" s="139">
        <v>0</v>
      </c>
      <c r="L61" s="139"/>
      <c r="M61" s="141"/>
    </row>
    <row r="62" spans="1:14" s="142" customFormat="1" x14ac:dyDescent="0.2">
      <c r="A62" s="136" t="s">
        <v>105</v>
      </c>
      <c r="B62" s="136" t="s">
        <v>105</v>
      </c>
      <c r="C62" s="137" t="s">
        <v>105</v>
      </c>
      <c r="D62" s="138">
        <v>0</v>
      </c>
      <c r="E62" s="138">
        <v>0</v>
      </c>
      <c r="F62" s="139">
        <v>0</v>
      </c>
      <c r="G62" s="140"/>
      <c r="H62" s="139">
        <v>0</v>
      </c>
      <c r="I62" s="138">
        <v>0</v>
      </c>
      <c r="J62" s="138">
        <v>0</v>
      </c>
      <c r="K62" s="139">
        <v>0</v>
      </c>
      <c r="L62" s="139"/>
      <c r="M62" s="141"/>
    </row>
    <row r="63" spans="1:14" s="142" customFormat="1" x14ac:dyDescent="0.2">
      <c r="A63" s="136" t="s">
        <v>105</v>
      </c>
      <c r="B63" s="136" t="s">
        <v>105</v>
      </c>
      <c r="C63" s="137" t="s">
        <v>105</v>
      </c>
      <c r="D63" s="138">
        <v>0</v>
      </c>
      <c r="E63" s="138">
        <v>0</v>
      </c>
      <c r="F63" s="139">
        <v>0</v>
      </c>
      <c r="G63" s="140"/>
      <c r="H63" s="139">
        <v>0</v>
      </c>
      <c r="I63" s="138">
        <v>0</v>
      </c>
      <c r="J63" s="138">
        <v>0</v>
      </c>
      <c r="K63" s="139">
        <v>0</v>
      </c>
      <c r="L63" s="139"/>
      <c r="M63" s="141"/>
    </row>
    <row r="64" spans="1:14" s="142" customFormat="1" x14ac:dyDescent="0.2">
      <c r="A64" s="136" t="s">
        <v>105</v>
      </c>
      <c r="B64" s="136" t="s">
        <v>105</v>
      </c>
      <c r="C64" s="137" t="s">
        <v>105</v>
      </c>
      <c r="D64" s="138">
        <v>0</v>
      </c>
      <c r="E64" s="138">
        <v>0</v>
      </c>
      <c r="F64" s="139">
        <v>0</v>
      </c>
      <c r="G64" s="140"/>
      <c r="H64" s="139">
        <v>0</v>
      </c>
      <c r="I64" s="138">
        <v>0</v>
      </c>
      <c r="J64" s="138">
        <v>0</v>
      </c>
      <c r="K64" s="139">
        <v>0</v>
      </c>
      <c r="L64" s="139"/>
      <c r="M64" s="141"/>
    </row>
    <row r="65" spans="1:13" s="145" customFormat="1" x14ac:dyDescent="0.2">
      <c r="A65" s="136" t="s">
        <v>105</v>
      </c>
      <c r="B65" s="136" t="s">
        <v>105</v>
      </c>
      <c r="C65" s="137" t="s">
        <v>105</v>
      </c>
      <c r="D65" s="138">
        <v>0</v>
      </c>
      <c r="E65" s="138">
        <v>0</v>
      </c>
      <c r="F65" s="139">
        <v>0</v>
      </c>
      <c r="G65" s="140"/>
      <c r="H65" s="139">
        <v>0</v>
      </c>
      <c r="I65" s="138">
        <v>0</v>
      </c>
      <c r="J65" s="138">
        <v>0</v>
      </c>
      <c r="K65" s="139">
        <v>0</v>
      </c>
      <c r="L65" s="139"/>
      <c r="M65" s="141"/>
    </row>
    <row r="66" spans="1:13" s="145" customFormat="1" x14ac:dyDescent="0.2">
      <c r="A66" s="136" t="s">
        <v>105</v>
      </c>
      <c r="B66" s="136" t="s">
        <v>105</v>
      </c>
      <c r="C66" s="137" t="s">
        <v>105</v>
      </c>
      <c r="D66" s="138">
        <v>0</v>
      </c>
      <c r="E66" s="138">
        <v>0</v>
      </c>
      <c r="F66" s="139">
        <v>0</v>
      </c>
      <c r="G66" s="140"/>
      <c r="H66" s="139">
        <v>0</v>
      </c>
      <c r="I66" s="138">
        <v>0</v>
      </c>
      <c r="J66" s="138">
        <v>0</v>
      </c>
      <c r="K66" s="139">
        <v>0</v>
      </c>
      <c r="L66" s="139"/>
      <c r="M66" s="141"/>
    </row>
    <row r="67" spans="1:13" s="142" customFormat="1" x14ac:dyDescent="0.2">
      <c r="A67" s="136" t="s">
        <v>105</v>
      </c>
      <c r="B67" s="136" t="s">
        <v>105</v>
      </c>
      <c r="C67" s="137" t="s">
        <v>105</v>
      </c>
      <c r="D67" s="138">
        <v>0</v>
      </c>
      <c r="E67" s="138">
        <v>0</v>
      </c>
      <c r="F67" s="139">
        <v>0</v>
      </c>
      <c r="G67" s="140"/>
      <c r="H67" s="139">
        <v>0</v>
      </c>
      <c r="I67" s="138">
        <v>0</v>
      </c>
      <c r="J67" s="138">
        <v>0</v>
      </c>
      <c r="K67" s="139">
        <v>0</v>
      </c>
      <c r="L67" s="139"/>
      <c r="M67" s="141"/>
    </row>
    <row r="68" spans="1:13" s="142" customFormat="1" x14ac:dyDescent="0.2">
      <c r="A68" s="136" t="s">
        <v>105</v>
      </c>
      <c r="B68" s="136" t="s">
        <v>105</v>
      </c>
      <c r="C68" s="137" t="s">
        <v>105</v>
      </c>
      <c r="D68" s="138">
        <v>0</v>
      </c>
      <c r="E68" s="138">
        <v>0</v>
      </c>
      <c r="F68" s="139">
        <v>0</v>
      </c>
      <c r="G68" s="140"/>
      <c r="H68" s="139">
        <v>0</v>
      </c>
      <c r="I68" s="138">
        <v>0</v>
      </c>
      <c r="J68" s="138">
        <v>0</v>
      </c>
      <c r="K68" s="139">
        <v>0</v>
      </c>
      <c r="L68" s="139"/>
      <c r="M68" s="141"/>
    </row>
    <row r="69" spans="1:13" s="142" customFormat="1" x14ac:dyDescent="0.2">
      <c r="A69" s="136" t="s">
        <v>105</v>
      </c>
      <c r="B69" s="136" t="s">
        <v>105</v>
      </c>
      <c r="C69" s="137" t="s">
        <v>105</v>
      </c>
      <c r="D69" s="138">
        <v>0</v>
      </c>
      <c r="E69" s="138">
        <v>0</v>
      </c>
      <c r="F69" s="139">
        <v>0</v>
      </c>
      <c r="G69" s="140"/>
      <c r="H69" s="139">
        <v>0</v>
      </c>
      <c r="I69" s="138">
        <v>0</v>
      </c>
      <c r="J69" s="138">
        <v>0</v>
      </c>
      <c r="K69" s="139">
        <v>0</v>
      </c>
      <c r="L69" s="139"/>
      <c r="M69" s="141"/>
    </row>
    <row r="70" spans="1:13" s="142" customFormat="1" x14ac:dyDescent="0.2">
      <c r="A70" s="136" t="s">
        <v>105</v>
      </c>
      <c r="B70" s="136" t="s">
        <v>105</v>
      </c>
      <c r="C70" s="137" t="s">
        <v>105</v>
      </c>
      <c r="D70" s="138">
        <v>0</v>
      </c>
      <c r="E70" s="138">
        <v>0</v>
      </c>
      <c r="F70" s="139">
        <v>0</v>
      </c>
      <c r="G70" s="140"/>
      <c r="H70" s="139">
        <v>0</v>
      </c>
      <c r="I70" s="138">
        <v>0</v>
      </c>
      <c r="J70" s="138">
        <v>0</v>
      </c>
      <c r="K70" s="139">
        <v>0</v>
      </c>
      <c r="L70" s="139"/>
      <c r="M70" s="141"/>
    </row>
    <row r="71" spans="1:13" s="142" customFormat="1" x14ac:dyDescent="0.2">
      <c r="A71" s="136" t="s">
        <v>105</v>
      </c>
      <c r="B71" s="136" t="s">
        <v>105</v>
      </c>
      <c r="C71" s="137" t="s">
        <v>105</v>
      </c>
      <c r="D71" s="138">
        <v>0</v>
      </c>
      <c r="E71" s="138">
        <v>0</v>
      </c>
      <c r="F71" s="139">
        <v>0</v>
      </c>
      <c r="G71" s="140"/>
      <c r="H71" s="139">
        <v>0</v>
      </c>
      <c r="I71" s="138">
        <v>0</v>
      </c>
      <c r="J71" s="138">
        <v>0</v>
      </c>
      <c r="K71" s="139">
        <v>0</v>
      </c>
      <c r="L71" s="139"/>
      <c r="M71" s="141"/>
    </row>
    <row r="72" spans="1:13" s="142" customFormat="1" x14ac:dyDescent="0.2">
      <c r="A72" s="136" t="s">
        <v>105</v>
      </c>
      <c r="B72" s="136" t="s">
        <v>105</v>
      </c>
      <c r="C72" s="137" t="s">
        <v>105</v>
      </c>
      <c r="D72" s="138">
        <v>0</v>
      </c>
      <c r="E72" s="138">
        <v>0</v>
      </c>
      <c r="F72" s="139">
        <v>0</v>
      </c>
      <c r="G72" s="140"/>
      <c r="H72" s="139">
        <v>0</v>
      </c>
      <c r="I72" s="138">
        <v>0</v>
      </c>
      <c r="J72" s="138">
        <v>0</v>
      </c>
      <c r="K72" s="139">
        <v>0</v>
      </c>
      <c r="L72" s="139"/>
      <c r="M72" s="141"/>
    </row>
    <row r="73" spans="1:13" s="142" customFormat="1" x14ac:dyDescent="0.2">
      <c r="A73" s="136" t="s">
        <v>105</v>
      </c>
      <c r="B73" s="136" t="s">
        <v>105</v>
      </c>
      <c r="C73" s="137" t="s">
        <v>105</v>
      </c>
      <c r="D73" s="138">
        <v>0</v>
      </c>
      <c r="E73" s="138">
        <v>0</v>
      </c>
      <c r="F73" s="139">
        <v>0</v>
      </c>
      <c r="G73" s="140"/>
      <c r="H73" s="139">
        <v>0</v>
      </c>
      <c r="I73" s="138">
        <v>0</v>
      </c>
      <c r="J73" s="138">
        <v>0</v>
      </c>
      <c r="K73" s="139">
        <v>0</v>
      </c>
      <c r="L73" s="139"/>
      <c r="M73" s="141"/>
    </row>
    <row r="74" spans="1:13" s="145" customFormat="1" x14ac:dyDescent="0.2">
      <c r="A74" s="136" t="s">
        <v>105</v>
      </c>
      <c r="B74" s="136" t="s">
        <v>105</v>
      </c>
      <c r="C74" s="137" t="s">
        <v>105</v>
      </c>
      <c r="D74" s="138">
        <v>0</v>
      </c>
      <c r="E74" s="138">
        <v>0</v>
      </c>
      <c r="F74" s="139">
        <v>0</v>
      </c>
      <c r="G74" s="140"/>
      <c r="H74" s="139">
        <v>0</v>
      </c>
      <c r="I74" s="138">
        <v>0</v>
      </c>
      <c r="J74" s="138">
        <v>0</v>
      </c>
      <c r="K74" s="139">
        <v>0</v>
      </c>
      <c r="L74" s="139"/>
      <c r="M74" s="141"/>
    </row>
    <row r="75" spans="1:13" s="145" customFormat="1" x14ac:dyDescent="0.2">
      <c r="A75" s="136" t="s">
        <v>105</v>
      </c>
      <c r="B75" s="136" t="s">
        <v>105</v>
      </c>
      <c r="C75" s="137" t="s">
        <v>105</v>
      </c>
      <c r="D75" s="138">
        <v>0</v>
      </c>
      <c r="E75" s="138">
        <v>0</v>
      </c>
      <c r="F75" s="139">
        <v>0</v>
      </c>
      <c r="G75" s="140"/>
      <c r="H75" s="139">
        <v>0</v>
      </c>
      <c r="I75" s="138">
        <v>0</v>
      </c>
      <c r="J75" s="138">
        <v>0</v>
      </c>
      <c r="K75" s="139">
        <v>0</v>
      </c>
      <c r="L75" s="139"/>
      <c r="M75" s="141"/>
    </row>
    <row r="76" spans="1:13" s="142" customFormat="1" x14ac:dyDescent="0.2">
      <c r="A76" s="136" t="s">
        <v>105</v>
      </c>
      <c r="B76" s="136" t="s">
        <v>105</v>
      </c>
      <c r="C76" s="137" t="s">
        <v>105</v>
      </c>
      <c r="D76" s="138">
        <v>0</v>
      </c>
      <c r="E76" s="138">
        <v>0</v>
      </c>
      <c r="F76" s="139">
        <v>0</v>
      </c>
      <c r="G76" s="140"/>
      <c r="H76" s="139">
        <v>0</v>
      </c>
      <c r="I76" s="138">
        <v>0</v>
      </c>
      <c r="J76" s="138">
        <v>0</v>
      </c>
      <c r="K76" s="139">
        <v>0</v>
      </c>
      <c r="L76" s="139"/>
      <c r="M76" s="141"/>
    </row>
    <row r="77" spans="1:13" s="142" customFormat="1" x14ac:dyDescent="0.2">
      <c r="A77" s="136" t="s">
        <v>105</v>
      </c>
      <c r="B77" s="136" t="s">
        <v>105</v>
      </c>
      <c r="C77" s="137" t="s">
        <v>105</v>
      </c>
      <c r="D77" s="138">
        <v>0</v>
      </c>
      <c r="E77" s="138">
        <v>0</v>
      </c>
      <c r="F77" s="139">
        <v>0</v>
      </c>
      <c r="G77" s="140"/>
      <c r="H77" s="139">
        <v>0</v>
      </c>
      <c r="I77" s="138">
        <v>0</v>
      </c>
      <c r="J77" s="138">
        <v>0</v>
      </c>
      <c r="K77" s="139">
        <v>0</v>
      </c>
      <c r="L77" s="139"/>
      <c r="M77" s="141"/>
    </row>
    <row r="78" spans="1:13" s="142" customFormat="1" x14ac:dyDescent="0.2">
      <c r="A78" s="136" t="s">
        <v>105</v>
      </c>
      <c r="B78" s="136" t="s">
        <v>105</v>
      </c>
      <c r="C78" s="137" t="s">
        <v>105</v>
      </c>
      <c r="D78" s="138">
        <v>0</v>
      </c>
      <c r="E78" s="138">
        <v>0</v>
      </c>
      <c r="F78" s="139">
        <v>0</v>
      </c>
      <c r="G78" s="140"/>
      <c r="H78" s="139">
        <v>0</v>
      </c>
      <c r="I78" s="138">
        <v>0</v>
      </c>
      <c r="J78" s="138">
        <v>0</v>
      </c>
      <c r="K78" s="139">
        <v>0</v>
      </c>
      <c r="L78" s="139"/>
      <c r="M78" s="141"/>
    </row>
    <row r="79" spans="1:13" s="142" customFormat="1" x14ac:dyDescent="0.2">
      <c r="A79" s="136" t="s">
        <v>105</v>
      </c>
      <c r="B79" s="136" t="s">
        <v>105</v>
      </c>
      <c r="C79" s="137" t="s">
        <v>105</v>
      </c>
      <c r="D79" s="138">
        <v>0</v>
      </c>
      <c r="E79" s="138">
        <v>0</v>
      </c>
      <c r="F79" s="139">
        <v>0</v>
      </c>
      <c r="G79" s="140"/>
      <c r="H79" s="139">
        <v>0</v>
      </c>
      <c r="I79" s="138">
        <v>0</v>
      </c>
      <c r="J79" s="138">
        <v>0</v>
      </c>
      <c r="K79" s="139">
        <v>0</v>
      </c>
      <c r="L79" s="139"/>
      <c r="M79" s="141"/>
    </row>
    <row r="80" spans="1:13" s="142" customFormat="1" x14ac:dyDescent="0.2">
      <c r="A80" s="136" t="s">
        <v>105</v>
      </c>
      <c r="B80" s="136" t="s">
        <v>105</v>
      </c>
      <c r="C80" s="137" t="s">
        <v>105</v>
      </c>
      <c r="D80" s="138">
        <v>0</v>
      </c>
      <c r="E80" s="138">
        <v>0</v>
      </c>
      <c r="F80" s="139">
        <v>0</v>
      </c>
      <c r="G80" s="140"/>
      <c r="H80" s="139">
        <v>0</v>
      </c>
      <c r="I80" s="138">
        <v>0</v>
      </c>
      <c r="J80" s="138">
        <v>0</v>
      </c>
      <c r="K80" s="139">
        <v>0</v>
      </c>
      <c r="L80" s="139"/>
      <c r="M80" s="141"/>
    </row>
    <row r="81" spans="1:14" s="142" customFormat="1" x14ac:dyDescent="0.2">
      <c r="A81" s="136" t="s">
        <v>105</v>
      </c>
      <c r="B81" s="136" t="s">
        <v>105</v>
      </c>
      <c r="C81" s="137" t="s">
        <v>105</v>
      </c>
      <c r="D81" s="138">
        <v>0</v>
      </c>
      <c r="E81" s="138">
        <v>0</v>
      </c>
      <c r="F81" s="139">
        <v>0</v>
      </c>
      <c r="G81" s="140"/>
      <c r="H81" s="139">
        <v>0</v>
      </c>
      <c r="I81" s="138">
        <v>0</v>
      </c>
      <c r="J81" s="138">
        <v>0</v>
      </c>
      <c r="K81" s="139">
        <v>0</v>
      </c>
      <c r="L81" s="139"/>
      <c r="M81" s="141"/>
    </row>
    <row r="82" spans="1:14" s="142" customFormat="1" x14ac:dyDescent="0.2">
      <c r="A82" s="136" t="s">
        <v>105</v>
      </c>
      <c r="B82" s="136" t="s">
        <v>105</v>
      </c>
      <c r="C82" s="137" t="s">
        <v>105</v>
      </c>
      <c r="D82" s="138">
        <v>0</v>
      </c>
      <c r="E82" s="138">
        <v>0</v>
      </c>
      <c r="F82" s="139">
        <v>0</v>
      </c>
      <c r="G82" s="140"/>
      <c r="H82" s="139">
        <v>0</v>
      </c>
      <c r="I82" s="138">
        <v>0</v>
      </c>
      <c r="J82" s="138">
        <v>0</v>
      </c>
      <c r="K82" s="139">
        <v>0</v>
      </c>
      <c r="L82" s="139"/>
      <c r="M82" s="141"/>
    </row>
    <row r="83" spans="1:14" s="145" customFormat="1" x14ac:dyDescent="0.2">
      <c r="A83" s="136" t="s">
        <v>105</v>
      </c>
      <c r="B83" s="136" t="s">
        <v>105</v>
      </c>
      <c r="C83" s="137" t="s">
        <v>105</v>
      </c>
      <c r="D83" s="138">
        <v>0</v>
      </c>
      <c r="E83" s="138">
        <v>0</v>
      </c>
      <c r="F83" s="139">
        <v>0</v>
      </c>
      <c r="G83" s="140"/>
      <c r="H83" s="139">
        <v>0</v>
      </c>
      <c r="I83" s="138">
        <v>0</v>
      </c>
      <c r="J83" s="138">
        <v>0</v>
      </c>
      <c r="K83" s="139">
        <v>0</v>
      </c>
      <c r="L83" s="139"/>
      <c r="M83" s="141"/>
    </row>
    <row r="84" spans="1:14" s="145" customFormat="1" x14ac:dyDescent="0.2">
      <c r="A84" s="136" t="s">
        <v>105</v>
      </c>
      <c r="B84" s="136" t="s">
        <v>105</v>
      </c>
      <c r="C84" s="137" t="s">
        <v>105</v>
      </c>
      <c r="D84" s="138">
        <v>0</v>
      </c>
      <c r="E84" s="138">
        <v>0</v>
      </c>
      <c r="F84" s="139">
        <v>0</v>
      </c>
      <c r="G84" s="140"/>
      <c r="H84" s="139">
        <v>0</v>
      </c>
      <c r="I84" s="138">
        <v>0</v>
      </c>
      <c r="J84" s="138">
        <v>0</v>
      </c>
      <c r="K84" s="139">
        <v>0</v>
      </c>
      <c r="L84" s="139"/>
      <c r="M84" s="141"/>
    </row>
    <row r="85" spans="1:14" s="142" customFormat="1" x14ac:dyDescent="0.2">
      <c r="A85" s="136" t="s">
        <v>105</v>
      </c>
      <c r="B85" s="136" t="s">
        <v>105</v>
      </c>
      <c r="C85" s="137" t="s">
        <v>105</v>
      </c>
      <c r="D85" s="138">
        <v>0</v>
      </c>
      <c r="E85" s="138">
        <v>0</v>
      </c>
      <c r="F85" s="139">
        <v>0</v>
      </c>
      <c r="G85" s="140"/>
      <c r="H85" s="139">
        <v>0</v>
      </c>
      <c r="I85" s="138">
        <v>0</v>
      </c>
      <c r="J85" s="138">
        <v>0</v>
      </c>
      <c r="K85" s="139">
        <v>0</v>
      </c>
      <c r="L85" s="139"/>
      <c r="M85" s="141"/>
    </row>
    <row r="86" spans="1:14" s="142" customFormat="1" x14ac:dyDescent="0.2">
      <c r="A86" s="136" t="s">
        <v>105</v>
      </c>
      <c r="B86" s="136" t="s">
        <v>105</v>
      </c>
      <c r="C86" s="137" t="s">
        <v>105</v>
      </c>
      <c r="D86" s="138">
        <v>0</v>
      </c>
      <c r="E86" s="138">
        <v>0</v>
      </c>
      <c r="F86" s="139">
        <v>0</v>
      </c>
      <c r="G86" s="140"/>
      <c r="H86" s="139">
        <v>0</v>
      </c>
      <c r="I86" s="138">
        <v>0</v>
      </c>
      <c r="J86" s="138">
        <v>0</v>
      </c>
      <c r="K86" s="139">
        <v>0</v>
      </c>
      <c r="L86" s="139"/>
      <c r="M86" s="141"/>
    </row>
    <row r="87" spans="1:14" s="142" customFormat="1" x14ac:dyDescent="0.2">
      <c r="A87" s="136" t="s">
        <v>105</v>
      </c>
      <c r="B87" s="136" t="s">
        <v>105</v>
      </c>
      <c r="C87" s="137" t="s">
        <v>105</v>
      </c>
      <c r="D87" s="138">
        <v>0</v>
      </c>
      <c r="E87" s="138">
        <v>0</v>
      </c>
      <c r="F87" s="139">
        <v>0</v>
      </c>
      <c r="G87" s="140"/>
      <c r="H87" s="139">
        <v>0</v>
      </c>
      <c r="I87" s="138">
        <v>0</v>
      </c>
      <c r="J87" s="138">
        <v>0</v>
      </c>
      <c r="K87" s="139">
        <v>0</v>
      </c>
      <c r="L87" s="139"/>
      <c r="M87" s="141"/>
    </row>
    <row r="88" spans="1:14" s="142" customFormat="1" x14ac:dyDescent="0.2">
      <c r="A88" s="136" t="s">
        <v>105</v>
      </c>
      <c r="B88" s="136" t="s">
        <v>105</v>
      </c>
      <c r="C88" s="137" t="s">
        <v>105</v>
      </c>
      <c r="D88" s="138">
        <v>0</v>
      </c>
      <c r="E88" s="138">
        <v>0</v>
      </c>
      <c r="F88" s="139">
        <v>0</v>
      </c>
      <c r="G88" s="140"/>
      <c r="H88" s="139">
        <v>0</v>
      </c>
      <c r="I88" s="138">
        <v>0</v>
      </c>
      <c r="J88" s="138">
        <v>0</v>
      </c>
      <c r="K88" s="139">
        <v>0</v>
      </c>
      <c r="L88" s="139"/>
      <c r="M88" s="141"/>
    </row>
    <row r="89" spans="1:14" s="142" customFormat="1" x14ac:dyDescent="0.2">
      <c r="A89" s="136" t="s">
        <v>105</v>
      </c>
      <c r="B89" s="136" t="s">
        <v>105</v>
      </c>
      <c r="C89" s="137" t="s">
        <v>105</v>
      </c>
      <c r="D89" s="138">
        <v>0</v>
      </c>
      <c r="E89" s="138">
        <v>0</v>
      </c>
      <c r="F89" s="139">
        <v>0</v>
      </c>
      <c r="G89" s="140"/>
      <c r="H89" s="139">
        <v>0</v>
      </c>
      <c r="I89" s="138">
        <v>0</v>
      </c>
      <c r="J89" s="138">
        <v>0</v>
      </c>
      <c r="K89" s="139">
        <v>0</v>
      </c>
      <c r="L89" s="139"/>
      <c r="M89" s="141"/>
    </row>
    <row r="90" spans="1:14" s="142" customFormat="1" x14ac:dyDescent="0.2">
      <c r="A90" s="136" t="s">
        <v>105</v>
      </c>
      <c r="B90" s="136" t="s">
        <v>105</v>
      </c>
      <c r="C90" s="137" t="s">
        <v>105</v>
      </c>
      <c r="D90" s="138">
        <v>0</v>
      </c>
      <c r="E90" s="138">
        <v>0</v>
      </c>
      <c r="F90" s="139">
        <v>0</v>
      </c>
      <c r="G90" s="140"/>
      <c r="H90" s="139">
        <v>0</v>
      </c>
      <c r="I90" s="138">
        <v>0</v>
      </c>
      <c r="J90" s="138">
        <v>0</v>
      </c>
      <c r="K90" s="139">
        <v>0</v>
      </c>
      <c r="L90" s="139"/>
      <c r="M90" s="141"/>
    </row>
    <row r="91" spans="1:14" s="142" customFormat="1" x14ac:dyDescent="0.2">
      <c r="A91" s="136" t="s">
        <v>105</v>
      </c>
      <c r="B91" s="136" t="s">
        <v>105</v>
      </c>
      <c r="C91" s="137" t="s">
        <v>105</v>
      </c>
      <c r="D91" s="138">
        <v>0</v>
      </c>
      <c r="E91" s="138">
        <v>0</v>
      </c>
      <c r="F91" s="139">
        <v>0</v>
      </c>
      <c r="G91" s="140"/>
      <c r="H91" s="139">
        <v>0</v>
      </c>
      <c r="I91" s="138">
        <v>0</v>
      </c>
      <c r="J91" s="138">
        <v>0</v>
      </c>
      <c r="K91" s="139">
        <v>0</v>
      </c>
      <c r="L91" s="139"/>
      <c r="M91" s="141"/>
      <c r="N91" s="143"/>
    </row>
    <row r="92" spans="1:14" s="142" customFormat="1" x14ac:dyDescent="0.2">
      <c r="A92" s="136" t="s">
        <v>105</v>
      </c>
      <c r="B92" s="136" t="s">
        <v>105</v>
      </c>
      <c r="C92" s="137" t="s">
        <v>105</v>
      </c>
      <c r="D92" s="138">
        <v>0</v>
      </c>
      <c r="E92" s="138">
        <v>0</v>
      </c>
      <c r="F92" s="139">
        <v>0</v>
      </c>
      <c r="G92" s="140"/>
      <c r="H92" s="139">
        <v>0</v>
      </c>
      <c r="I92" s="138">
        <v>0</v>
      </c>
      <c r="J92" s="138">
        <v>0</v>
      </c>
      <c r="K92" s="139">
        <v>0</v>
      </c>
      <c r="L92" s="139"/>
      <c r="M92" s="141"/>
      <c r="N92" s="143" t="s">
        <v>5</v>
      </c>
    </row>
    <row r="93" spans="1:14" s="145" customFormat="1" x14ac:dyDescent="0.25">
      <c r="A93" s="136" t="s">
        <v>105</v>
      </c>
      <c r="B93" s="136" t="s">
        <v>105</v>
      </c>
      <c r="C93" s="137" t="s">
        <v>105</v>
      </c>
      <c r="D93" s="138">
        <v>0</v>
      </c>
      <c r="E93" s="138">
        <v>0</v>
      </c>
      <c r="F93" s="139">
        <v>0</v>
      </c>
      <c r="G93" s="140"/>
      <c r="H93" s="139">
        <v>0</v>
      </c>
      <c r="I93" s="138">
        <v>0</v>
      </c>
      <c r="J93" s="138">
        <v>0</v>
      </c>
      <c r="K93" s="139">
        <v>0</v>
      </c>
      <c r="L93" s="139"/>
      <c r="M93" s="141"/>
      <c r="N93" s="144"/>
    </row>
    <row r="94" spans="1:14" s="142" customFormat="1" x14ac:dyDescent="0.2">
      <c r="A94" s="136" t="s">
        <v>105</v>
      </c>
      <c r="B94" s="136" t="s">
        <v>105</v>
      </c>
      <c r="C94" s="137" t="s">
        <v>105</v>
      </c>
      <c r="D94" s="138">
        <v>0</v>
      </c>
      <c r="E94" s="138">
        <v>0</v>
      </c>
      <c r="F94" s="139">
        <v>0</v>
      </c>
      <c r="G94" s="140"/>
      <c r="H94" s="139">
        <v>0</v>
      </c>
      <c r="I94" s="138">
        <v>0</v>
      </c>
      <c r="J94" s="138">
        <v>0</v>
      </c>
      <c r="K94" s="139">
        <v>0</v>
      </c>
      <c r="L94" s="139"/>
      <c r="M94" s="141"/>
    </row>
    <row r="95" spans="1:14" s="142" customFormat="1" x14ac:dyDescent="0.2">
      <c r="A95" s="136" t="s">
        <v>105</v>
      </c>
      <c r="B95" s="136" t="s">
        <v>105</v>
      </c>
      <c r="C95" s="137" t="s">
        <v>105</v>
      </c>
      <c r="D95" s="138">
        <v>0</v>
      </c>
      <c r="E95" s="138">
        <v>0</v>
      </c>
      <c r="F95" s="139">
        <v>0</v>
      </c>
      <c r="G95" s="140"/>
      <c r="H95" s="139">
        <v>0</v>
      </c>
      <c r="I95" s="138">
        <v>0</v>
      </c>
      <c r="J95" s="138">
        <v>0</v>
      </c>
      <c r="K95" s="139">
        <v>0</v>
      </c>
      <c r="L95" s="139"/>
      <c r="M95" s="141"/>
    </row>
    <row r="96" spans="1:14" s="142" customFormat="1" x14ac:dyDescent="0.2">
      <c r="A96" s="136" t="s">
        <v>105</v>
      </c>
      <c r="B96" s="136" t="s">
        <v>105</v>
      </c>
      <c r="C96" s="137" t="s">
        <v>105</v>
      </c>
      <c r="D96" s="138">
        <v>0</v>
      </c>
      <c r="E96" s="138">
        <v>0</v>
      </c>
      <c r="F96" s="139">
        <v>0</v>
      </c>
      <c r="G96" s="140"/>
      <c r="H96" s="139">
        <v>0</v>
      </c>
      <c r="I96" s="138">
        <v>0</v>
      </c>
      <c r="J96" s="138">
        <v>0</v>
      </c>
      <c r="K96" s="139">
        <v>0</v>
      </c>
      <c r="L96" s="139"/>
      <c r="M96" s="141"/>
    </row>
    <row r="97" spans="1:13" s="142" customFormat="1" x14ac:dyDescent="0.2">
      <c r="A97" s="136" t="s">
        <v>105</v>
      </c>
      <c r="B97" s="136" t="s">
        <v>105</v>
      </c>
      <c r="C97" s="137" t="s">
        <v>105</v>
      </c>
      <c r="D97" s="138">
        <v>0</v>
      </c>
      <c r="E97" s="138">
        <v>0</v>
      </c>
      <c r="F97" s="139">
        <v>0</v>
      </c>
      <c r="G97" s="140"/>
      <c r="H97" s="139">
        <v>0</v>
      </c>
      <c r="I97" s="138">
        <v>0</v>
      </c>
      <c r="J97" s="138">
        <v>0</v>
      </c>
      <c r="K97" s="139">
        <v>0</v>
      </c>
      <c r="L97" s="139"/>
      <c r="M97" s="141"/>
    </row>
    <row r="98" spans="1:13" s="142" customFormat="1" x14ac:dyDescent="0.2">
      <c r="A98" s="136" t="s">
        <v>105</v>
      </c>
      <c r="B98" s="136" t="s">
        <v>105</v>
      </c>
      <c r="C98" s="137" t="s">
        <v>105</v>
      </c>
      <c r="D98" s="138">
        <v>0</v>
      </c>
      <c r="E98" s="138">
        <v>0</v>
      </c>
      <c r="F98" s="139">
        <v>0</v>
      </c>
      <c r="G98" s="140"/>
      <c r="H98" s="139">
        <v>0</v>
      </c>
      <c r="I98" s="138">
        <v>0</v>
      </c>
      <c r="J98" s="138">
        <v>0</v>
      </c>
      <c r="K98" s="139">
        <v>0</v>
      </c>
      <c r="L98" s="139"/>
      <c r="M98" s="141"/>
    </row>
    <row r="99" spans="1:13" s="142" customFormat="1" x14ac:dyDescent="0.2">
      <c r="A99" s="136" t="s">
        <v>105</v>
      </c>
      <c r="B99" s="136" t="s">
        <v>105</v>
      </c>
      <c r="C99" s="137" t="s">
        <v>105</v>
      </c>
      <c r="D99" s="138">
        <v>0</v>
      </c>
      <c r="E99" s="138">
        <v>0</v>
      </c>
      <c r="F99" s="139">
        <v>0</v>
      </c>
      <c r="G99" s="140"/>
      <c r="H99" s="139">
        <v>0</v>
      </c>
      <c r="I99" s="138">
        <v>0</v>
      </c>
      <c r="J99" s="138">
        <v>0</v>
      </c>
      <c r="K99" s="139">
        <v>0</v>
      </c>
      <c r="L99" s="139"/>
      <c r="M99" s="141"/>
    </row>
    <row r="100" spans="1:13" s="145" customFormat="1" x14ac:dyDescent="0.2">
      <c r="A100" s="136" t="s">
        <v>105</v>
      </c>
      <c r="B100" s="136" t="s">
        <v>105</v>
      </c>
      <c r="C100" s="137" t="s">
        <v>105</v>
      </c>
      <c r="D100" s="138">
        <v>0</v>
      </c>
      <c r="E100" s="138">
        <v>0</v>
      </c>
      <c r="F100" s="139">
        <v>0</v>
      </c>
      <c r="G100" s="140"/>
      <c r="H100" s="139">
        <v>0</v>
      </c>
      <c r="I100" s="138">
        <v>0</v>
      </c>
      <c r="J100" s="138">
        <v>0</v>
      </c>
      <c r="K100" s="139">
        <v>0</v>
      </c>
      <c r="L100" s="139"/>
      <c r="M100" s="141"/>
    </row>
    <row r="101" spans="1:13" s="142" customFormat="1" x14ac:dyDescent="0.2">
      <c r="A101" s="136" t="s">
        <v>105</v>
      </c>
      <c r="B101" s="136" t="s">
        <v>105</v>
      </c>
      <c r="C101" s="137" t="s">
        <v>105</v>
      </c>
      <c r="D101" s="138">
        <v>0</v>
      </c>
      <c r="E101" s="138">
        <v>0</v>
      </c>
      <c r="F101" s="139">
        <v>0</v>
      </c>
      <c r="G101" s="140"/>
      <c r="H101" s="139">
        <v>0</v>
      </c>
      <c r="I101" s="138">
        <v>0</v>
      </c>
      <c r="J101" s="138">
        <v>0</v>
      </c>
      <c r="K101" s="139">
        <v>0</v>
      </c>
      <c r="L101" s="139"/>
      <c r="M101" s="141"/>
    </row>
    <row r="102" spans="1:13" s="142" customFormat="1" x14ac:dyDescent="0.2">
      <c r="A102" s="136" t="s">
        <v>105</v>
      </c>
      <c r="B102" s="136" t="s">
        <v>105</v>
      </c>
      <c r="C102" s="137" t="s">
        <v>105</v>
      </c>
      <c r="D102" s="138">
        <v>0</v>
      </c>
      <c r="E102" s="138">
        <v>0</v>
      </c>
      <c r="F102" s="139">
        <v>0</v>
      </c>
      <c r="G102" s="140"/>
      <c r="H102" s="139">
        <v>0</v>
      </c>
      <c r="I102" s="138">
        <v>0</v>
      </c>
      <c r="J102" s="138">
        <v>0</v>
      </c>
      <c r="K102" s="139">
        <v>0</v>
      </c>
      <c r="L102" s="139"/>
      <c r="M102" s="141"/>
    </row>
    <row r="103" spans="1:13" s="142" customFormat="1" x14ac:dyDescent="0.2">
      <c r="A103" s="136" t="s">
        <v>105</v>
      </c>
      <c r="B103" s="136" t="s">
        <v>105</v>
      </c>
      <c r="C103" s="137" t="s">
        <v>105</v>
      </c>
      <c r="D103" s="138">
        <v>0</v>
      </c>
      <c r="E103" s="138">
        <v>0</v>
      </c>
      <c r="F103" s="139">
        <v>0</v>
      </c>
      <c r="G103" s="140"/>
      <c r="H103" s="139">
        <v>0</v>
      </c>
      <c r="I103" s="138">
        <v>0</v>
      </c>
      <c r="J103" s="138">
        <v>0</v>
      </c>
      <c r="K103" s="139">
        <v>0</v>
      </c>
      <c r="L103" s="139"/>
      <c r="M103" s="141"/>
    </row>
    <row r="104" spans="1:13" s="142" customFormat="1" x14ac:dyDescent="0.2">
      <c r="A104" s="136" t="s">
        <v>105</v>
      </c>
      <c r="B104" s="136" t="s">
        <v>105</v>
      </c>
      <c r="C104" s="137" t="s">
        <v>105</v>
      </c>
      <c r="D104" s="138">
        <v>0</v>
      </c>
      <c r="E104" s="138">
        <v>0</v>
      </c>
      <c r="F104" s="139">
        <v>0</v>
      </c>
      <c r="G104" s="140"/>
      <c r="H104" s="139">
        <v>0</v>
      </c>
      <c r="I104" s="138">
        <v>0</v>
      </c>
      <c r="J104" s="138">
        <v>0</v>
      </c>
      <c r="K104" s="139">
        <v>0</v>
      </c>
      <c r="L104" s="139"/>
      <c r="M104" s="141"/>
    </row>
    <row r="105" spans="1:13" s="142" customFormat="1" x14ac:dyDescent="0.2">
      <c r="A105" s="136" t="s">
        <v>105</v>
      </c>
      <c r="B105" s="136" t="s">
        <v>105</v>
      </c>
      <c r="C105" s="137" t="s">
        <v>105</v>
      </c>
      <c r="D105" s="138">
        <v>0</v>
      </c>
      <c r="E105" s="138">
        <v>0</v>
      </c>
      <c r="F105" s="139">
        <v>0</v>
      </c>
      <c r="G105" s="140"/>
      <c r="H105" s="139">
        <v>0</v>
      </c>
      <c r="I105" s="138">
        <v>0</v>
      </c>
      <c r="J105" s="138">
        <v>0</v>
      </c>
      <c r="K105" s="139">
        <v>0</v>
      </c>
      <c r="L105" s="139"/>
      <c r="M105" s="141"/>
    </row>
    <row r="106" spans="1:13" s="142" customFormat="1" x14ac:dyDescent="0.2">
      <c r="A106" s="136" t="s">
        <v>105</v>
      </c>
      <c r="B106" s="136" t="s">
        <v>105</v>
      </c>
      <c r="C106" s="137" t="s">
        <v>105</v>
      </c>
      <c r="D106" s="138">
        <v>0</v>
      </c>
      <c r="E106" s="138">
        <v>0</v>
      </c>
      <c r="F106" s="139">
        <v>0</v>
      </c>
      <c r="G106" s="140"/>
      <c r="H106" s="139">
        <v>0</v>
      </c>
      <c r="I106" s="138">
        <v>0</v>
      </c>
      <c r="J106" s="138">
        <v>0</v>
      </c>
      <c r="K106" s="139">
        <v>0</v>
      </c>
      <c r="L106" s="139"/>
      <c r="M106" s="141"/>
    </row>
    <row r="107" spans="1:13" s="142" customFormat="1" x14ac:dyDescent="0.2">
      <c r="A107" s="136" t="s">
        <v>105</v>
      </c>
      <c r="B107" s="136" t="s">
        <v>105</v>
      </c>
      <c r="C107" s="137" t="s">
        <v>105</v>
      </c>
      <c r="D107" s="138">
        <v>0</v>
      </c>
      <c r="E107" s="138">
        <v>0</v>
      </c>
      <c r="F107" s="139">
        <v>0</v>
      </c>
      <c r="G107" s="140"/>
      <c r="H107" s="139">
        <v>0</v>
      </c>
      <c r="I107" s="138">
        <v>0</v>
      </c>
      <c r="J107" s="138">
        <v>0</v>
      </c>
      <c r="K107" s="139">
        <v>0</v>
      </c>
      <c r="L107" s="139"/>
      <c r="M107" s="141"/>
    </row>
    <row r="108" spans="1:13" s="142" customFormat="1" x14ac:dyDescent="0.2">
      <c r="A108" s="136" t="s">
        <v>105</v>
      </c>
      <c r="B108" s="136" t="s">
        <v>105</v>
      </c>
      <c r="C108" s="137" t="s">
        <v>105</v>
      </c>
      <c r="D108" s="138">
        <v>0</v>
      </c>
      <c r="E108" s="138">
        <v>0</v>
      </c>
      <c r="F108" s="139">
        <v>0</v>
      </c>
      <c r="G108" s="140"/>
      <c r="H108" s="139">
        <v>0</v>
      </c>
      <c r="I108" s="138">
        <v>0</v>
      </c>
      <c r="J108" s="138">
        <v>0</v>
      </c>
      <c r="K108" s="139">
        <v>0</v>
      </c>
      <c r="L108" s="139"/>
      <c r="M108" s="141"/>
    </row>
    <row r="109" spans="1:13" s="142" customFormat="1" x14ac:dyDescent="0.2">
      <c r="A109" s="136" t="s">
        <v>105</v>
      </c>
      <c r="B109" s="136" t="s">
        <v>105</v>
      </c>
      <c r="C109" s="137" t="s">
        <v>105</v>
      </c>
      <c r="D109" s="138">
        <v>0</v>
      </c>
      <c r="E109" s="138">
        <v>0</v>
      </c>
      <c r="F109" s="139">
        <v>0</v>
      </c>
      <c r="G109" s="140"/>
      <c r="H109" s="139">
        <v>0</v>
      </c>
      <c r="I109" s="138">
        <v>0</v>
      </c>
      <c r="J109" s="138">
        <v>0</v>
      </c>
      <c r="K109" s="139">
        <v>0</v>
      </c>
      <c r="L109" s="139"/>
      <c r="M109" s="141"/>
    </row>
    <row r="110" spans="1:13" s="142" customFormat="1" x14ac:dyDescent="0.2">
      <c r="A110" s="136" t="s">
        <v>105</v>
      </c>
      <c r="B110" s="136" t="s">
        <v>105</v>
      </c>
      <c r="C110" s="137" t="s">
        <v>105</v>
      </c>
      <c r="D110" s="138">
        <v>0</v>
      </c>
      <c r="E110" s="138">
        <v>0</v>
      </c>
      <c r="F110" s="139">
        <v>0</v>
      </c>
      <c r="G110" s="140"/>
      <c r="H110" s="139">
        <v>0</v>
      </c>
      <c r="I110" s="138">
        <v>0</v>
      </c>
      <c r="J110" s="138">
        <v>0</v>
      </c>
      <c r="K110" s="139">
        <v>0</v>
      </c>
      <c r="L110" s="139"/>
      <c r="M110" s="141"/>
    </row>
    <row r="111" spans="1:13" s="145" customFormat="1" x14ac:dyDescent="0.2">
      <c r="A111" s="136" t="s">
        <v>105</v>
      </c>
      <c r="B111" s="136" t="s">
        <v>105</v>
      </c>
      <c r="C111" s="137" t="s">
        <v>105</v>
      </c>
      <c r="D111" s="138">
        <v>0</v>
      </c>
      <c r="E111" s="138">
        <v>0</v>
      </c>
      <c r="F111" s="139">
        <v>0</v>
      </c>
      <c r="G111" s="140"/>
      <c r="H111" s="139">
        <v>0</v>
      </c>
      <c r="I111" s="138">
        <v>0</v>
      </c>
      <c r="J111" s="138">
        <v>0</v>
      </c>
      <c r="K111" s="139">
        <v>0</v>
      </c>
      <c r="L111" s="139"/>
      <c r="M111" s="141"/>
    </row>
    <row r="112" spans="1:13" s="142" customFormat="1" x14ac:dyDescent="0.2">
      <c r="A112" s="136" t="s">
        <v>105</v>
      </c>
      <c r="B112" s="136" t="s">
        <v>105</v>
      </c>
      <c r="C112" s="137" t="s">
        <v>105</v>
      </c>
      <c r="D112" s="138">
        <v>0</v>
      </c>
      <c r="E112" s="138">
        <v>0</v>
      </c>
      <c r="F112" s="139">
        <v>0</v>
      </c>
      <c r="G112" s="140"/>
      <c r="H112" s="139">
        <v>0</v>
      </c>
      <c r="I112" s="138">
        <v>0</v>
      </c>
      <c r="J112" s="138">
        <v>0</v>
      </c>
      <c r="K112" s="139">
        <v>0</v>
      </c>
      <c r="L112" s="139"/>
      <c r="M112" s="141"/>
    </row>
    <row r="113" spans="1:13" s="142" customFormat="1" x14ac:dyDescent="0.2">
      <c r="A113" s="136" t="s">
        <v>105</v>
      </c>
      <c r="B113" s="136" t="s">
        <v>105</v>
      </c>
      <c r="C113" s="137" t="s">
        <v>105</v>
      </c>
      <c r="D113" s="138">
        <v>0</v>
      </c>
      <c r="E113" s="138">
        <v>0</v>
      </c>
      <c r="F113" s="139">
        <v>0</v>
      </c>
      <c r="G113" s="140"/>
      <c r="H113" s="139">
        <v>0</v>
      </c>
      <c r="I113" s="138">
        <v>0</v>
      </c>
      <c r="J113" s="138">
        <v>0</v>
      </c>
      <c r="K113" s="139">
        <v>0</v>
      </c>
      <c r="L113" s="139"/>
      <c r="M113" s="141"/>
    </row>
    <row r="114" spans="1:13" s="142" customFormat="1" x14ac:dyDescent="0.2">
      <c r="A114" s="136" t="s">
        <v>105</v>
      </c>
      <c r="B114" s="136" t="s">
        <v>105</v>
      </c>
      <c r="C114" s="137" t="s">
        <v>105</v>
      </c>
      <c r="D114" s="138">
        <v>0</v>
      </c>
      <c r="E114" s="138">
        <v>0</v>
      </c>
      <c r="F114" s="139">
        <v>0</v>
      </c>
      <c r="G114" s="140"/>
      <c r="H114" s="139">
        <v>0</v>
      </c>
      <c r="I114" s="138">
        <v>0</v>
      </c>
      <c r="J114" s="138">
        <v>0</v>
      </c>
      <c r="K114" s="139">
        <v>0</v>
      </c>
      <c r="L114" s="139"/>
      <c r="M114" s="141"/>
    </row>
    <row r="115" spans="1:13" s="142" customFormat="1" x14ac:dyDescent="0.2">
      <c r="A115" s="136" t="s">
        <v>105</v>
      </c>
      <c r="B115" s="136" t="s">
        <v>105</v>
      </c>
      <c r="C115" s="137" t="s">
        <v>105</v>
      </c>
      <c r="D115" s="138">
        <v>0</v>
      </c>
      <c r="E115" s="138">
        <v>0</v>
      </c>
      <c r="F115" s="139">
        <v>0</v>
      </c>
      <c r="G115" s="140"/>
      <c r="H115" s="139">
        <v>0</v>
      </c>
      <c r="I115" s="138">
        <v>0</v>
      </c>
      <c r="J115" s="138">
        <v>0</v>
      </c>
      <c r="K115" s="139">
        <v>0</v>
      </c>
      <c r="L115" s="139"/>
      <c r="M115" s="141"/>
    </row>
    <row r="116" spans="1:13" s="142" customFormat="1" x14ac:dyDescent="0.2">
      <c r="A116" s="136" t="s">
        <v>105</v>
      </c>
      <c r="B116" s="136" t="s">
        <v>105</v>
      </c>
      <c r="C116" s="137" t="s">
        <v>105</v>
      </c>
      <c r="D116" s="138">
        <v>0</v>
      </c>
      <c r="E116" s="138">
        <v>0</v>
      </c>
      <c r="F116" s="139">
        <v>0</v>
      </c>
      <c r="G116" s="140"/>
      <c r="H116" s="139">
        <v>0</v>
      </c>
      <c r="I116" s="138">
        <v>0</v>
      </c>
      <c r="J116" s="138">
        <v>0</v>
      </c>
      <c r="K116" s="139">
        <v>0</v>
      </c>
      <c r="L116" s="139"/>
      <c r="M116" s="141"/>
    </row>
    <row r="117" spans="1:13" s="142" customFormat="1" x14ac:dyDescent="0.2">
      <c r="A117" s="136" t="s">
        <v>105</v>
      </c>
      <c r="B117" s="136" t="s">
        <v>105</v>
      </c>
      <c r="C117" s="137" t="s">
        <v>105</v>
      </c>
      <c r="D117" s="138">
        <v>0</v>
      </c>
      <c r="E117" s="138">
        <v>0</v>
      </c>
      <c r="F117" s="139">
        <v>0</v>
      </c>
      <c r="G117" s="140"/>
      <c r="H117" s="139">
        <v>0</v>
      </c>
      <c r="I117" s="138">
        <v>0</v>
      </c>
      <c r="J117" s="138">
        <v>0</v>
      </c>
      <c r="K117" s="139">
        <v>0</v>
      </c>
      <c r="L117" s="139"/>
      <c r="M117" s="141"/>
    </row>
    <row r="118" spans="1:13" s="142" customFormat="1" x14ac:dyDescent="0.2">
      <c r="A118" s="136" t="s">
        <v>105</v>
      </c>
      <c r="B118" s="136" t="s">
        <v>105</v>
      </c>
      <c r="C118" s="137" t="s">
        <v>105</v>
      </c>
      <c r="D118" s="138">
        <v>0</v>
      </c>
      <c r="E118" s="138">
        <v>0</v>
      </c>
      <c r="F118" s="139">
        <v>0</v>
      </c>
      <c r="G118" s="140"/>
      <c r="H118" s="139">
        <v>0</v>
      </c>
      <c r="I118" s="138">
        <v>0</v>
      </c>
      <c r="J118" s="138">
        <v>0</v>
      </c>
      <c r="K118" s="139">
        <v>0</v>
      </c>
      <c r="L118" s="139"/>
      <c r="M118" s="141"/>
    </row>
    <row r="119" spans="1:13" s="142" customFormat="1" x14ac:dyDescent="0.2">
      <c r="A119" s="136" t="s">
        <v>105</v>
      </c>
      <c r="B119" s="136" t="s">
        <v>105</v>
      </c>
      <c r="C119" s="137" t="s">
        <v>105</v>
      </c>
      <c r="D119" s="138">
        <v>0</v>
      </c>
      <c r="E119" s="138">
        <v>0</v>
      </c>
      <c r="F119" s="139">
        <v>0</v>
      </c>
      <c r="G119" s="140"/>
      <c r="H119" s="139">
        <v>0</v>
      </c>
      <c r="I119" s="138">
        <v>0</v>
      </c>
      <c r="J119" s="138">
        <v>0</v>
      </c>
      <c r="K119" s="139">
        <v>0</v>
      </c>
      <c r="L119" s="139"/>
      <c r="M119" s="141"/>
    </row>
    <row r="120" spans="1:13" s="142" customFormat="1" x14ac:dyDescent="0.2">
      <c r="A120" s="136" t="s">
        <v>105</v>
      </c>
      <c r="B120" s="136" t="s">
        <v>105</v>
      </c>
      <c r="C120" s="137" t="s">
        <v>105</v>
      </c>
      <c r="D120" s="138">
        <v>0</v>
      </c>
      <c r="E120" s="138">
        <v>0</v>
      </c>
      <c r="F120" s="139">
        <v>0</v>
      </c>
      <c r="G120" s="140"/>
      <c r="H120" s="139">
        <v>0</v>
      </c>
      <c r="I120" s="138">
        <v>0</v>
      </c>
      <c r="J120" s="138">
        <v>0</v>
      </c>
      <c r="K120" s="139">
        <v>0</v>
      </c>
      <c r="L120" s="139"/>
      <c r="M120" s="141"/>
    </row>
    <row r="121" spans="1:13" s="142" customFormat="1" x14ac:dyDescent="0.2">
      <c r="A121" s="136" t="s">
        <v>105</v>
      </c>
      <c r="B121" s="136" t="s">
        <v>105</v>
      </c>
      <c r="C121" s="137" t="s">
        <v>105</v>
      </c>
      <c r="D121" s="138">
        <v>0</v>
      </c>
      <c r="E121" s="138">
        <v>0</v>
      </c>
      <c r="F121" s="139">
        <v>0</v>
      </c>
      <c r="G121" s="140"/>
      <c r="H121" s="139">
        <v>0</v>
      </c>
      <c r="I121" s="138">
        <v>0</v>
      </c>
      <c r="J121" s="138">
        <v>0</v>
      </c>
      <c r="K121" s="139">
        <v>0</v>
      </c>
      <c r="L121" s="139"/>
      <c r="M121" s="141"/>
    </row>
    <row r="122" spans="1:13" s="142" customFormat="1" x14ac:dyDescent="0.2">
      <c r="A122" s="136" t="s">
        <v>105</v>
      </c>
      <c r="B122" s="136" t="s">
        <v>105</v>
      </c>
      <c r="C122" s="137" t="s">
        <v>105</v>
      </c>
      <c r="D122" s="138">
        <v>0</v>
      </c>
      <c r="E122" s="138">
        <v>0</v>
      </c>
      <c r="F122" s="139">
        <v>0</v>
      </c>
      <c r="G122" s="140"/>
      <c r="H122" s="139">
        <v>0</v>
      </c>
      <c r="I122" s="138">
        <v>0</v>
      </c>
      <c r="J122" s="138">
        <v>0</v>
      </c>
      <c r="K122" s="139">
        <v>0</v>
      </c>
      <c r="L122" s="139"/>
      <c r="M122" s="141"/>
    </row>
    <row r="123" spans="1:13" s="142" customFormat="1" x14ac:dyDescent="0.2">
      <c r="A123" s="136" t="s">
        <v>105</v>
      </c>
      <c r="B123" s="136" t="s">
        <v>105</v>
      </c>
      <c r="C123" s="137" t="s">
        <v>105</v>
      </c>
      <c r="D123" s="138">
        <v>0</v>
      </c>
      <c r="E123" s="138">
        <v>0</v>
      </c>
      <c r="F123" s="139">
        <v>0</v>
      </c>
      <c r="G123" s="140"/>
      <c r="H123" s="139">
        <v>0</v>
      </c>
      <c r="I123" s="138">
        <v>0</v>
      </c>
      <c r="J123" s="138">
        <v>0</v>
      </c>
      <c r="K123" s="139">
        <v>0</v>
      </c>
      <c r="L123" s="139"/>
      <c r="M123" s="141"/>
    </row>
    <row r="124" spans="1:13" s="142" customFormat="1" x14ac:dyDescent="0.2">
      <c r="A124" s="136" t="s">
        <v>105</v>
      </c>
      <c r="B124" s="136" t="s">
        <v>105</v>
      </c>
      <c r="C124" s="137" t="s">
        <v>105</v>
      </c>
      <c r="D124" s="138">
        <v>0</v>
      </c>
      <c r="E124" s="138">
        <v>0</v>
      </c>
      <c r="F124" s="139">
        <v>0</v>
      </c>
      <c r="G124" s="140"/>
      <c r="H124" s="139">
        <v>0</v>
      </c>
      <c r="I124" s="138">
        <v>0</v>
      </c>
      <c r="J124" s="138">
        <v>0</v>
      </c>
      <c r="K124" s="139">
        <v>0</v>
      </c>
      <c r="L124" s="139"/>
      <c r="M124" s="141"/>
    </row>
    <row r="125" spans="1:13" s="142" customFormat="1" x14ac:dyDescent="0.2">
      <c r="A125" s="136" t="s">
        <v>105</v>
      </c>
      <c r="B125" s="136" t="s">
        <v>105</v>
      </c>
      <c r="C125" s="137" t="s">
        <v>105</v>
      </c>
      <c r="D125" s="138">
        <v>0</v>
      </c>
      <c r="E125" s="138">
        <v>0</v>
      </c>
      <c r="F125" s="139">
        <v>0</v>
      </c>
      <c r="G125" s="140"/>
      <c r="H125" s="139">
        <v>0</v>
      </c>
      <c r="I125" s="138">
        <v>0</v>
      </c>
      <c r="J125" s="138">
        <v>0</v>
      </c>
      <c r="K125" s="139">
        <v>0</v>
      </c>
      <c r="L125" s="139"/>
      <c r="M125" s="141"/>
    </row>
    <row r="126" spans="1:13" s="142" customFormat="1" x14ac:dyDescent="0.2">
      <c r="A126" s="136" t="s">
        <v>105</v>
      </c>
      <c r="B126" s="136" t="s">
        <v>105</v>
      </c>
      <c r="C126" s="137" t="s">
        <v>105</v>
      </c>
      <c r="D126" s="138">
        <v>0</v>
      </c>
      <c r="E126" s="138">
        <v>0</v>
      </c>
      <c r="F126" s="139">
        <v>0</v>
      </c>
      <c r="G126" s="140"/>
      <c r="H126" s="139">
        <v>0</v>
      </c>
      <c r="I126" s="138">
        <v>0</v>
      </c>
      <c r="J126" s="138">
        <v>0</v>
      </c>
      <c r="K126" s="139">
        <v>0</v>
      </c>
      <c r="L126" s="139"/>
      <c r="M126" s="141"/>
    </row>
    <row r="127" spans="1:13" s="142" customFormat="1" x14ac:dyDescent="0.2">
      <c r="A127" s="136" t="s">
        <v>105</v>
      </c>
      <c r="B127" s="136" t="s">
        <v>105</v>
      </c>
      <c r="C127" s="137" t="s">
        <v>105</v>
      </c>
      <c r="D127" s="138">
        <v>0</v>
      </c>
      <c r="E127" s="138">
        <v>0</v>
      </c>
      <c r="F127" s="139">
        <v>0</v>
      </c>
      <c r="G127" s="140"/>
      <c r="H127" s="139">
        <v>0</v>
      </c>
      <c r="I127" s="138">
        <v>0</v>
      </c>
      <c r="J127" s="138">
        <v>0</v>
      </c>
      <c r="K127" s="139">
        <v>0</v>
      </c>
      <c r="L127" s="139"/>
      <c r="M127" s="141"/>
    </row>
    <row r="128" spans="1:13" s="142" customFormat="1" x14ac:dyDescent="0.2">
      <c r="A128" s="136" t="s">
        <v>105</v>
      </c>
      <c r="B128" s="136" t="s">
        <v>105</v>
      </c>
      <c r="C128" s="137" t="s">
        <v>105</v>
      </c>
      <c r="D128" s="138">
        <v>0</v>
      </c>
      <c r="E128" s="138">
        <v>0</v>
      </c>
      <c r="F128" s="139">
        <v>0</v>
      </c>
      <c r="G128" s="140"/>
      <c r="H128" s="139">
        <v>0</v>
      </c>
      <c r="I128" s="138">
        <v>0</v>
      </c>
      <c r="J128" s="138">
        <v>0</v>
      </c>
      <c r="K128" s="139">
        <v>0</v>
      </c>
      <c r="L128" s="139"/>
      <c r="M128" s="141"/>
    </row>
    <row r="129" spans="1:14" s="142" customFormat="1" x14ac:dyDescent="0.2">
      <c r="A129" s="136" t="s">
        <v>105</v>
      </c>
      <c r="B129" s="136" t="s">
        <v>105</v>
      </c>
      <c r="C129" s="137" t="s">
        <v>105</v>
      </c>
      <c r="D129" s="138">
        <v>0</v>
      </c>
      <c r="E129" s="138">
        <v>0</v>
      </c>
      <c r="F129" s="139">
        <v>0</v>
      </c>
      <c r="G129" s="140"/>
      <c r="H129" s="139">
        <v>0</v>
      </c>
      <c r="I129" s="138">
        <v>0</v>
      </c>
      <c r="J129" s="138">
        <v>0</v>
      </c>
      <c r="K129" s="139">
        <v>0</v>
      </c>
      <c r="L129" s="139"/>
      <c r="M129" s="141"/>
    </row>
    <row r="130" spans="1:14" s="142" customFormat="1" x14ac:dyDescent="0.2">
      <c r="A130" s="136" t="s">
        <v>105</v>
      </c>
      <c r="B130" s="136" t="s">
        <v>105</v>
      </c>
      <c r="C130" s="137" t="s">
        <v>105</v>
      </c>
      <c r="D130" s="138">
        <v>0</v>
      </c>
      <c r="E130" s="138">
        <v>0</v>
      </c>
      <c r="F130" s="139">
        <v>0</v>
      </c>
      <c r="G130" s="140"/>
      <c r="H130" s="139">
        <v>0</v>
      </c>
      <c r="I130" s="138">
        <v>0</v>
      </c>
      <c r="J130" s="138">
        <v>0</v>
      </c>
      <c r="K130" s="139">
        <v>0</v>
      </c>
      <c r="L130" s="139"/>
      <c r="M130" s="141"/>
    </row>
    <row r="131" spans="1:14" s="145" customFormat="1" x14ac:dyDescent="0.2">
      <c r="A131" s="136" t="s">
        <v>105</v>
      </c>
      <c r="B131" s="136" t="s">
        <v>105</v>
      </c>
      <c r="C131" s="137" t="s">
        <v>105</v>
      </c>
      <c r="D131" s="138">
        <v>0</v>
      </c>
      <c r="E131" s="138">
        <v>0</v>
      </c>
      <c r="F131" s="139">
        <v>0</v>
      </c>
      <c r="G131" s="140"/>
      <c r="H131" s="139">
        <v>0</v>
      </c>
      <c r="I131" s="138">
        <v>0</v>
      </c>
      <c r="J131" s="138">
        <v>0</v>
      </c>
      <c r="K131" s="139">
        <v>0</v>
      </c>
      <c r="L131" s="139"/>
      <c r="M131" s="141"/>
    </row>
    <row r="132" spans="1:14" s="142" customFormat="1" x14ac:dyDescent="0.2">
      <c r="A132" s="136" t="s">
        <v>105</v>
      </c>
      <c r="B132" s="136" t="s">
        <v>105</v>
      </c>
      <c r="C132" s="137" t="s">
        <v>105</v>
      </c>
      <c r="D132" s="138">
        <v>0</v>
      </c>
      <c r="E132" s="138">
        <v>0</v>
      </c>
      <c r="F132" s="139">
        <v>0</v>
      </c>
      <c r="G132" s="140"/>
      <c r="H132" s="139">
        <v>0</v>
      </c>
      <c r="I132" s="138">
        <v>0</v>
      </c>
      <c r="J132" s="138">
        <v>0</v>
      </c>
      <c r="K132" s="139">
        <v>0</v>
      </c>
      <c r="L132" s="139"/>
      <c r="M132" s="141"/>
    </row>
    <row r="133" spans="1:14" s="142" customFormat="1" x14ac:dyDescent="0.2">
      <c r="A133" s="136" t="s">
        <v>105</v>
      </c>
      <c r="B133" s="136" t="s">
        <v>105</v>
      </c>
      <c r="C133" s="137" t="s">
        <v>105</v>
      </c>
      <c r="D133" s="138">
        <v>0</v>
      </c>
      <c r="E133" s="138">
        <v>0</v>
      </c>
      <c r="F133" s="139">
        <v>0</v>
      </c>
      <c r="G133" s="140"/>
      <c r="H133" s="139">
        <v>0</v>
      </c>
      <c r="I133" s="138">
        <v>0</v>
      </c>
      <c r="J133" s="138">
        <v>0</v>
      </c>
      <c r="K133" s="139">
        <v>0</v>
      </c>
      <c r="L133" s="139"/>
      <c r="M133" s="141"/>
    </row>
    <row r="134" spans="1:14" s="142" customFormat="1" x14ac:dyDescent="0.2">
      <c r="A134" s="136" t="s">
        <v>105</v>
      </c>
      <c r="B134" s="136" t="s">
        <v>105</v>
      </c>
      <c r="C134" s="137" t="s">
        <v>105</v>
      </c>
      <c r="D134" s="138">
        <v>0</v>
      </c>
      <c r="E134" s="138">
        <v>0</v>
      </c>
      <c r="F134" s="139">
        <v>0</v>
      </c>
      <c r="G134" s="140"/>
      <c r="H134" s="139">
        <v>0</v>
      </c>
      <c r="I134" s="138">
        <v>0</v>
      </c>
      <c r="J134" s="138">
        <v>0</v>
      </c>
      <c r="K134" s="139">
        <v>0</v>
      </c>
      <c r="L134" s="139"/>
      <c r="M134" s="141"/>
    </row>
    <row r="135" spans="1:14" s="145" customFormat="1" x14ac:dyDescent="0.2">
      <c r="A135" s="136" t="s">
        <v>105</v>
      </c>
      <c r="B135" s="136" t="s">
        <v>105</v>
      </c>
      <c r="C135" s="137" t="s">
        <v>105</v>
      </c>
      <c r="D135" s="138">
        <v>0</v>
      </c>
      <c r="E135" s="138">
        <v>0</v>
      </c>
      <c r="F135" s="139">
        <v>0</v>
      </c>
      <c r="G135" s="140"/>
      <c r="H135" s="139">
        <v>0</v>
      </c>
      <c r="I135" s="138">
        <v>0</v>
      </c>
      <c r="J135" s="138">
        <v>0</v>
      </c>
      <c r="K135" s="139">
        <v>0</v>
      </c>
      <c r="L135" s="139"/>
      <c r="M135" s="141"/>
    </row>
    <row r="136" spans="1:14" s="145" customFormat="1" x14ac:dyDescent="0.2">
      <c r="A136" s="136" t="s">
        <v>105</v>
      </c>
      <c r="B136" s="136" t="s">
        <v>105</v>
      </c>
      <c r="C136" s="137" t="s">
        <v>105</v>
      </c>
      <c r="D136" s="138">
        <v>0</v>
      </c>
      <c r="E136" s="138">
        <v>0</v>
      </c>
      <c r="F136" s="139">
        <v>0</v>
      </c>
      <c r="G136" s="140"/>
      <c r="H136" s="139">
        <v>0</v>
      </c>
      <c r="I136" s="138">
        <v>0</v>
      </c>
      <c r="J136" s="138">
        <v>0</v>
      </c>
      <c r="K136" s="139">
        <v>0</v>
      </c>
      <c r="L136" s="139"/>
      <c r="M136" s="141"/>
    </row>
    <row r="137" spans="1:14" s="142" customFormat="1" x14ac:dyDescent="0.2">
      <c r="A137" s="136" t="s">
        <v>105</v>
      </c>
      <c r="B137" s="136" t="s">
        <v>105</v>
      </c>
      <c r="C137" s="137" t="s">
        <v>105</v>
      </c>
      <c r="D137" s="138">
        <v>0</v>
      </c>
      <c r="E137" s="138">
        <v>0</v>
      </c>
      <c r="F137" s="139">
        <v>0</v>
      </c>
      <c r="G137" s="140"/>
      <c r="H137" s="139">
        <v>0</v>
      </c>
      <c r="I137" s="138">
        <v>0</v>
      </c>
      <c r="J137" s="138">
        <v>0</v>
      </c>
      <c r="K137" s="139">
        <v>0</v>
      </c>
      <c r="L137" s="139"/>
      <c r="M137" s="141"/>
    </row>
    <row r="138" spans="1:14" s="142" customFormat="1" x14ac:dyDescent="0.2">
      <c r="A138" s="136" t="s">
        <v>105</v>
      </c>
      <c r="B138" s="136" t="s">
        <v>105</v>
      </c>
      <c r="C138" s="137" t="s">
        <v>105</v>
      </c>
      <c r="D138" s="138">
        <v>0</v>
      </c>
      <c r="E138" s="138">
        <v>0</v>
      </c>
      <c r="F138" s="139">
        <v>0</v>
      </c>
      <c r="G138" s="140"/>
      <c r="H138" s="139">
        <v>0</v>
      </c>
      <c r="I138" s="138">
        <v>0</v>
      </c>
      <c r="J138" s="138">
        <v>0</v>
      </c>
      <c r="K138" s="139">
        <v>0</v>
      </c>
      <c r="L138" s="139"/>
      <c r="M138" s="141"/>
    </row>
    <row r="139" spans="1:14" s="142" customFormat="1" x14ac:dyDescent="0.2">
      <c r="A139" s="136" t="s">
        <v>105</v>
      </c>
      <c r="B139" s="136" t="s">
        <v>105</v>
      </c>
      <c r="C139" s="137" t="s">
        <v>105</v>
      </c>
      <c r="D139" s="138">
        <v>0</v>
      </c>
      <c r="E139" s="138">
        <v>0</v>
      </c>
      <c r="F139" s="139">
        <v>0</v>
      </c>
      <c r="G139" s="140"/>
      <c r="H139" s="139">
        <v>0</v>
      </c>
      <c r="I139" s="138">
        <v>0</v>
      </c>
      <c r="J139" s="138">
        <v>0</v>
      </c>
      <c r="K139" s="139">
        <v>0</v>
      </c>
      <c r="L139" s="139"/>
      <c r="M139" s="141"/>
    </row>
    <row r="140" spans="1:14" s="142" customFormat="1" x14ac:dyDescent="0.2">
      <c r="A140" s="136" t="s">
        <v>105</v>
      </c>
      <c r="B140" s="136" t="s">
        <v>105</v>
      </c>
      <c r="C140" s="137" t="s">
        <v>105</v>
      </c>
      <c r="D140" s="138">
        <v>0</v>
      </c>
      <c r="E140" s="138">
        <v>0</v>
      </c>
      <c r="F140" s="139">
        <v>0</v>
      </c>
      <c r="G140" s="140"/>
      <c r="H140" s="139">
        <v>0</v>
      </c>
      <c r="I140" s="138">
        <v>0</v>
      </c>
      <c r="J140" s="138">
        <v>0</v>
      </c>
      <c r="K140" s="139">
        <v>0</v>
      </c>
      <c r="L140" s="139"/>
      <c r="M140" s="141"/>
    </row>
    <row r="141" spans="1:14" s="142" customFormat="1" x14ac:dyDescent="0.2">
      <c r="A141" s="136" t="s">
        <v>105</v>
      </c>
      <c r="B141" s="136" t="s">
        <v>105</v>
      </c>
      <c r="C141" s="137" t="s">
        <v>105</v>
      </c>
      <c r="D141" s="138">
        <v>0</v>
      </c>
      <c r="E141" s="138">
        <v>0</v>
      </c>
      <c r="F141" s="139">
        <v>0</v>
      </c>
      <c r="G141" s="140"/>
      <c r="H141" s="139">
        <v>0</v>
      </c>
      <c r="I141" s="138">
        <v>0</v>
      </c>
      <c r="J141" s="138">
        <v>0</v>
      </c>
      <c r="K141" s="139">
        <v>0</v>
      </c>
      <c r="L141" s="139"/>
      <c r="M141" s="141"/>
    </row>
    <row r="142" spans="1:14" s="145" customFormat="1" x14ac:dyDescent="0.2">
      <c r="A142" s="136" t="s">
        <v>105</v>
      </c>
      <c r="B142" s="136" t="s">
        <v>105</v>
      </c>
      <c r="C142" s="137" t="s">
        <v>105</v>
      </c>
      <c r="D142" s="138">
        <v>0</v>
      </c>
      <c r="E142" s="138">
        <v>0</v>
      </c>
      <c r="F142" s="139">
        <v>0</v>
      </c>
      <c r="G142" s="140"/>
      <c r="H142" s="139">
        <v>0</v>
      </c>
      <c r="I142" s="138">
        <v>0</v>
      </c>
      <c r="J142" s="138">
        <v>0</v>
      </c>
      <c r="K142" s="139">
        <v>0</v>
      </c>
      <c r="L142" s="139"/>
      <c r="M142" s="141"/>
      <c r="N142" s="143"/>
    </row>
    <row r="143" spans="1:14" s="145" customFormat="1" x14ac:dyDescent="0.2">
      <c r="A143" s="136" t="s">
        <v>105</v>
      </c>
      <c r="B143" s="136" t="s">
        <v>105</v>
      </c>
      <c r="C143" s="137" t="s">
        <v>105</v>
      </c>
      <c r="D143" s="138">
        <v>0</v>
      </c>
      <c r="E143" s="138">
        <v>0</v>
      </c>
      <c r="F143" s="139">
        <v>0</v>
      </c>
      <c r="G143" s="140"/>
      <c r="H143" s="139">
        <v>0</v>
      </c>
      <c r="I143" s="138">
        <v>0</v>
      </c>
      <c r="J143" s="138">
        <v>0</v>
      </c>
      <c r="K143" s="139">
        <v>0</v>
      </c>
      <c r="L143" s="139"/>
      <c r="M143" s="141"/>
      <c r="N143" s="143" t="s">
        <v>5</v>
      </c>
    </row>
    <row r="144" spans="1:14" s="142" customFormat="1" x14ac:dyDescent="0.25">
      <c r="A144" s="136" t="s">
        <v>105</v>
      </c>
      <c r="B144" s="136" t="s">
        <v>105</v>
      </c>
      <c r="C144" s="137" t="s">
        <v>105</v>
      </c>
      <c r="D144" s="138">
        <v>0</v>
      </c>
      <c r="E144" s="138">
        <v>0</v>
      </c>
      <c r="F144" s="139">
        <v>0</v>
      </c>
      <c r="G144" s="140"/>
      <c r="H144" s="139">
        <v>0</v>
      </c>
      <c r="I144" s="138">
        <v>0</v>
      </c>
      <c r="J144" s="138">
        <v>0</v>
      </c>
      <c r="K144" s="139">
        <v>0</v>
      </c>
      <c r="L144" s="139"/>
      <c r="M144" s="141"/>
      <c r="N144" s="144"/>
    </row>
    <row r="145" spans="1:13" s="142" customFormat="1" x14ac:dyDescent="0.2">
      <c r="A145" s="136" t="s">
        <v>105</v>
      </c>
      <c r="B145" s="136" t="s">
        <v>105</v>
      </c>
      <c r="C145" s="137" t="s">
        <v>105</v>
      </c>
      <c r="D145" s="138">
        <v>0</v>
      </c>
      <c r="E145" s="138">
        <v>0</v>
      </c>
      <c r="F145" s="139">
        <v>0</v>
      </c>
      <c r="G145" s="140"/>
      <c r="H145" s="139">
        <v>0</v>
      </c>
      <c r="I145" s="138">
        <v>0</v>
      </c>
      <c r="J145" s="138">
        <v>0</v>
      </c>
      <c r="K145" s="139">
        <v>0</v>
      </c>
      <c r="L145" s="139"/>
      <c r="M145" s="141"/>
    </row>
    <row r="146" spans="1:13" s="142" customFormat="1" x14ac:dyDescent="0.2">
      <c r="A146" s="136" t="s">
        <v>105</v>
      </c>
      <c r="B146" s="136" t="s">
        <v>105</v>
      </c>
      <c r="C146" s="137" t="s">
        <v>105</v>
      </c>
      <c r="D146" s="138">
        <v>0</v>
      </c>
      <c r="E146" s="138">
        <v>0</v>
      </c>
      <c r="F146" s="139">
        <v>0</v>
      </c>
      <c r="G146" s="140"/>
      <c r="H146" s="139">
        <v>0</v>
      </c>
      <c r="I146" s="138">
        <v>0</v>
      </c>
      <c r="J146" s="138">
        <v>0</v>
      </c>
      <c r="K146" s="139">
        <v>0</v>
      </c>
      <c r="L146" s="139"/>
      <c r="M146" s="141"/>
    </row>
    <row r="147" spans="1:13" s="142" customFormat="1" x14ac:dyDescent="0.2">
      <c r="A147" s="136" t="s">
        <v>105</v>
      </c>
      <c r="B147" s="136" t="s">
        <v>105</v>
      </c>
      <c r="C147" s="137" t="s">
        <v>105</v>
      </c>
      <c r="D147" s="138">
        <v>0</v>
      </c>
      <c r="E147" s="138">
        <v>0</v>
      </c>
      <c r="F147" s="139">
        <v>0</v>
      </c>
      <c r="G147" s="140"/>
      <c r="H147" s="139">
        <v>0</v>
      </c>
      <c r="I147" s="138">
        <v>0</v>
      </c>
      <c r="J147" s="138">
        <v>0</v>
      </c>
      <c r="K147" s="139">
        <v>0</v>
      </c>
      <c r="L147" s="139"/>
      <c r="M147" s="141"/>
    </row>
    <row r="148" spans="1:13" s="145" customFormat="1" x14ac:dyDescent="0.2">
      <c r="A148" s="136" t="s">
        <v>105</v>
      </c>
      <c r="B148" s="136" t="s">
        <v>105</v>
      </c>
      <c r="C148" s="137" t="s">
        <v>105</v>
      </c>
      <c r="D148" s="138">
        <v>0</v>
      </c>
      <c r="E148" s="138">
        <v>0</v>
      </c>
      <c r="F148" s="139">
        <v>0</v>
      </c>
      <c r="G148" s="140"/>
      <c r="H148" s="139">
        <v>0</v>
      </c>
      <c r="I148" s="138">
        <v>0</v>
      </c>
      <c r="J148" s="138">
        <v>0</v>
      </c>
      <c r="K148" s="139">
        <v>0</v>
      </c>
      <c r="L148" s="139"/>
      <c r="M148" s="141"/>
    </row>
    <row r="149" spans="1:13" s="142" customFormat="1" x14ac:dyDescent="0.2">
      <c r="A149" s="136" t="s">
        <v>105</v>
      </c>
      <c r="B149" s="136" t="s">
        <v>105</v>
      </c>
      <c r="C149" s="137" t="s">
        <v>105</v>
      </c>
      <c r="D149" s="138">
        <v>0</v>
      </c>
      <c r="E149" s="138">
        <v>0</v>
      </c>
      <c r="F149" s="139">
        <v>0</v>
      </c>
      <c r="G149" s="140"/>
      <c r="H149" s="139">
        <v>0</v>
      </c>
      <c r="I149" s="138">
        <v>0</v>
      </c>
      <c r="J149" s="138">
        <v>0</v>
      </c>
      <c r="K149" s="139">
        <v>0</v>
      </c>
      <c r="L149" s="139"/>
      <c r="M149" s="141"/>
    </row>
    <row r="150" spans="1:13" s="142" customFormat="1" x14ac:dyDescent="0.2">
      <c r="A150" s="136" t="s">
        <v>105</v>
      </c>
      <c r="B150" s="136" t="s">
        <v>105</v>
      </c>
      <c r="C150" s="137" t="s">
        <v>105</v>
      </c>
      <c r="D150" s="138">
        <v>0</v>
      </c>
      <c r="E150" s="138">
        <v>0</v>
      </c>
      <c r="F150" s="139">
        <v>0</v>
      </c>
      <c r="G150" s="140"/>
      <c r="H150" s="139">
        <v>0</v>
      </c>
      <c r="I150" s="138">
        <v>0</v>
      </c>
      <c r="J150" s="138">
        <v>0</v>
      </c>
      <c r="K150" s="139">
        <v>0</v>
      </c>
      <c r="L150" s="139"/>
      <c r="M150" s="141"/>
    </row>
    <row r="151" spans="1:13" s="142" customFormat="1" x14ac:dyDescent="0.2">
      <c r="A151" s="136" t="s">
        <v>105</v>
      </c>
      <c r="B151" s="136" t="s">
        <v>105</v>
      </c>
      <c r="C151" s="137" t="s">
        <v>105</v>
      </c>
      <c r="D151" s="138">
        <v>0</v>
      </c>
      <c r="E151" s="138">
        <v>0</v>
      </c>
      <c r="F151" s="139">
        <v>0</v>
      </c>
      <c r="G151" s="140"/>
      <c r="H151" s="139">
        <v>0</v>
      </c>
      <c r="I151" s="138">
        <v>0</v>
      </c>
      <c r="J151" s="138">
        <v>0</v>
      </c>
      <c r="K151" s="139">
        <v>0</v>
      </c>
      <c r="L151" s="139"/>
      <c r="M151" s="141"/>
    </row>
    <row r="152" spans="1:13" s="142" customFormat="1" x14ac:dyDescent="0.2">
      <c r="A152" s="136" t="s">
        <v>105</v>
      </c>
      <c r="B152" s="136" t="s">
        <v>105</v>
      </c>
      <c r="C152" s="137" t="s">
        <v>105</v>
      </c>
      <c r="D152" s="138">
        <v>0</v>
      </c>
      <c r="E152" s="138">
        <v>0</v>
      </c>
      <c r="F152" s="139">
        <v>0</v>
      </c>
      <c r="G152" s="140"/>
      <c r="H152" s="139">
        <v>0</v>
      </c>
      <c r="I152" s="138">
        <v>0</v>
      </c>
      <c r="J152" s="138">
        <v>0</v>
      </c>
      <c r="K152" s="139">
        <v>0</v>
      </c>
      <c r="L152" s="139"/>
      <c r="M152" s="141"/>
    </row>
    <row r="153" spans="1:13" s="142" customFormat="1" x14ac:dyDescent="0.2">
      <c r="A153" s="136" t="s">
        <v>105</v>
      </c>
      <c r="B153" s="136" t="s">
        <v>105</v>
      </c>
      <c r="C153" s="137" t="s">
        <v>105</v>
      </c>
      <c r="D153" s="138">
        <v>0</v>
      </c>
      <c r="E153" s="138">
        <v>0</v>
      </c>
      <c r="F153" s="139">
        <v>0</v>
      </c>
      <c r="G153" s="140"/>
      <c r="H153" s="139">
        <v>0</v>
      </c>
      <c r="I153" s="138">
        <v>0</v>
      </c>
      <c r="J153" s="138">
        <v>0</v>
      </c>
      <c r="K153" s="139">
        <v>0</v>
      </c>
      <c r="L153" s="139"/>
      <c r="M153" s="141"/>
    </row>
    <row r="154" spans="1:13" s="142" customFormat="1" x14ac:dyDescent="0.2">
      <c r="A154" s="136" t="s">
        <v>105</v>
      </c>
      <c r="B154" s="136" t="s">
        <v>105</v>
      </c>
      <c r="C154" s="137" t="s">
        <v>105</v>
      </c>
      <c r="D154" s="138">
        <v>0</v>
      </c>
      <c r="E154" s="138">
        <v>0</v>
      </c>
      <c r="F154" s="139">
        <v>0</v>
      </c>
      <c r="G154" s="140"/>
      <c r="H154" s="139">
        <v>0</v>
      </c>
      <c r="I154" s="138">
        <v>0</v>
      </c>
      <c r="J154" s="138">
        <v>0</v>
      </c>
      <c r="K154" s="139">
        <v>0</v>
      </c>
      <c r="L154" s="139"/>
      <c r="M154" s="141"/>
    </row>
    <row r="155" spans="1:13" s="142" customFormat="1" x14ac:dyDescent="0.2">
      <c r="A155" s="136" t="s">
        <v>105</v>
      </c>
      <c r="B155" s="136" t="s">
        <v>105</v>
      </c>
      <c r="C155" s="137" t="s">
        <v>105</v>
      </c>
      <c r="D155" s="138">
        <v>0</v>
      </c>
      <c r="E155" s="138">
        <v>0</v>
      </c>
      <c r="F155" s="139">
        <v>0</v>
      </c>
      <c r="G155" s="140"/>
      <c r="H155" s="139">
        <v>0</v>
      </c>
      <c r="I155" s="138">
        <v>0</v>
      </c>
      <c r="J155" s="138">
        <v>0</v>
      </c>
      <c r="K155" s="139">
        <v>0</v>
      </c>
      <c r="L155" s="139"/>
      <c r="M155" s="141"/>
    </row>
    <row r="156" spans="1:13" s="142" customFormat="1" x14ac:dyDescent="0.2">
      <c r="A156" s="136" t="s">
        <v>105</v>
      </c>
      <c r="B156" s="136" t="s">
        <v>105</v>
      </c>
      <c r="C156" s="137" t="s">
        <v>105</v>
      </c>
      <c r="D156" s="138">
        <v>0</v>
      </c>
      <c r="E156" s="138">
        <v>0</v>
      </c>
      <c r="F156" s="139">
        <v>0</v>
      </c>
      <c r="G156" s="140"/>
      <c r="H156" s="139">
        <v>0</v>
      </c>
      <c r="I156" s="138">
        <v>0</v>
      </c>
      <c r="J156" s="138">
        <v>0</v>
      </c>
      <c r="K156" s="139">
        <v>0</v>
      </c>
      <c r="L156" s="139"/>
      <c r="M156" s="141"/>
    </row>
    <row r="157" spans="1:13" s="142" customFormat="1" x14ac:dyDescent="0.2">
      <c r="A157" s="136" t="s">
        <v>105</v>
      </c>
      <c r="B157" s="136" t="s">
        <v>105</v>
      </c>
      <c r="C157" s="137" t="s">
        <v>105</v>
      </c>
      <c r="D157" s="138">
        <v>0</v>
      </c>
      <c r="E157" s="138">
        <v>0</v>
      </c>
      <c r="F157" s="139">
        <v>0</v>
      </c>
      <c r="G157" s="140"/>
      <c r="H157" s="139">
        <v>0</v>
      </c>
      <c r="I157" s="138">
        <v>0</v>
      </c>
      <c r="J157" s="138">
        <v>0</v>
      </c>
      <c r="K157" s="139">
        <v>0</v>
      </c>
      <c r="L157" s="139"/>
      <c r="M157" s="141"/>
    </row>
    <row r="158" spans="1:13" s="142" customFormat="1" x14ac:dyDescent="0.2">
      <c r="A158" s="136" t="s">
        <v>105</v>
      </c>
      <c r="B158" s="136" t="s">
        <v>105</v>
      </c>
      <c r="C158" s="137" t="s">
        <v>105</v>
      </c>
      <c r="D158" s="138">
        <v>0</v>
      </c>
      <c r="E158" s="138">
        <v>0</v>
      </c>
      <c r="F158" s="139">
        <v>0</v>
      </c>
      <c r="G158" s="140"/>
      <c r="H158" s="139">
        <v>0</v>
      </c>
      <c r="I158" s="138">
        <v>0</v>
      </c>
      <c r="J158" s="138">
        <v>0</v>
      </c>
      <c r="K158" s="139">
        <v>0</v>
      </c>
      <c r="L158" s="139"/>
      <c r="M158" s="141"/>
    </row>
    <row r="159" spans="1:13" s="142" customFormat="1" x14ac:dyDescent="0.2">
      <c r="A159" s="136" t="s">
        <v>105</v>
      </c>
      <c r="B159" s="136" t="s">
        <v>105</v>
      </c>
      <c r="C159" s="137" t="s">
        <v>105</v>
      </c>
      <c r="D159" s="138">
        <v>0</v>
      </c>
      <c r="E159" s="138">
        <v>0</v>
      </c>
      <c r="F159" s="139">
        <v>0</v>
      </c>
      <c r="G159" s="140"/>
      <c r="H159" s="139">
        <v>0</v>
      </c>
      <c r="I159" s="138">
        <v>0</v>
      </c>
      <c r="J159" s="138">
        <v>0</v>
      </c>
      <c r="K159" s="139">
        <v>0</v>
      </c>
      <c r="L159" s="139"/>
      <c r="M159" s="141"/>
    </row>
    <row r="160" spans="1:13" s="142" customFormat="1" x14ac:dyDescent="0.2">
      <c r="A160" s="136" t="s">
        <v>105</v>
      </c>
      <c r="B160" s="136" t="s">
        <v>105</v>
      </c>
      <c r="C160" s="137" t="s">
        <v>105</v>
      </c>
      <c r="D160" s="138">
        <v>0</v>
      </c>
      <c r="E160" s="138">
        <v>0</v>
      </c>
      <c r="F160" s="139">
        <v>0</v>
      </c>
      <c r="G160" s="140"/>
      <c r="H160" s="139">
        <v>0</v>
      </c>
      <c r="I160" s="138">
        <v>0</v>
      </c>
      <c r="J160" s="138">
        <v>0</v>
      </c>
      <c r="K160" s="139">
        <v>0</v>
      </c>
      <c r="L160" s="139"/>
      <c r="M160" s="141"/>
    </row>
    <row r="161" spans="1:13" s="142" customFormat="1" x14ac:dyDescent="0.2">
      <c r="A161" s="136" t="s">
        <v>105</v>
      </c>
      <c r="B161" s="136" t="s">
        <v>105</v>
      </c>
      <c r="C161" s="137" t="s">
        <v>105</v>
      </c>
      <c r="D161" s="138">
        <v>0</v>
      </c>
      <c r="E161" s="138">
        <v>0</v>
      </c>
      <c r="F161" s="139">
        <v>0</v>
      </c>
      <c r="G161" s="140"/>
      <c r="H161" s="139">
        <v>0</v>
      </c>
      <c r="I161" s="138">
        <v>0</v>
      </c>
      <c r="J161" s="138">
        <v>0</v>
      </c>
      <c r="K161" s="139">
        <v>0</v>
      </c>
      <c r="L161" s="139"/>
      <c r="M161" s="141"/>
    </row>
    <row r="162" spans="1:13" s="145" customFormat="1" x14ac:dyDescent="0.2">
      <c r="A162" s="136" t="s">
        <v>105</v>
      </c>
      <c r="B162" s="136" t="s">
        <v>105</v>
      </c>
      <c r="C162" s="137" t="s">
        <v>105</v>
      </c>
      <c r="D162" s="138">
        <v>0</v>
      </c>
      <c r="E162" s="138">
        <v>0</v>
      </c>
      <c r="F162" s="139">
        <v>0</v>
      </c>
      <c r="G162" s="140"/>
      <c r="H162" s="139">
        <v>0</v>
      </c>
      <c r="I162" s="138">
        <v>0</v>
      </c>
      <c r="J162" s="138">
        <v>0</v>
      </c>
      <c r="K162" s="139">
        <v>0</v>
      </c>
      <c r="L162" s="139"/>
      <c r="M162" s="141"/>
    </row>
    <row r="163" spans="1:13" s="142" customFormat="1" x14ac:dyDescent="0.2">
      <c r="A163" s="136" t="s">
        <v>105</v>
      </c>
      <c r="B163" s="136" t="s">
        <v>105</v>
      </c>
      <c r="C163" s="137" t="s">
        <v>105</v>
      </c>
      <c r="D163" s="138">
        <v>0</v>
      </c>
      <c r="E163" s="138">
        <v>0</v>
      </c>
      <c r="F163" s="139">
        <v>0</v>
      </c>
      <c r="G163" s="140"/>
      <c r="H163" s="139">
        <v>0</v>
      </c>
      <c r="I163" s="138">
        <v>0</v>
      </c>
      <c r="J163" s="138">
        <v>0</v>
      </c>
      <c r="K163" s="139">
        <v>0</v>
      </c>
      <c r="L163" s="139"/>
      <c r="M163" s="141"/>
    </row>
    <row r="164" spans="1:13" s="142" customFormat="1" x14ac:dyDescent="0.2">
      <c r="A164" s="136" t="s">
        <v>105</v>
      </c>
      <c r="B164" s="136" t="s">
        <v>105</v>
      </c>
      <c r="C164" s="137" t="s">
        <v>105</v>
      </c>
      <c r="D164" s="138">
        <v>0</v>
      </c>
      <c r="E164" s="138">
        <v>0</v>
      </c>
      <c r="F164" s="139">
        <v>0</v>
      </c>
      <c r="G164" s="140"/>
      <c r="H164" s="139">
        <v>0</v>
      </c>
      <c r="I164" s="138">
        <v>0</v>
      </c>
      <c r="J164" s="138">
        <v>0</v>
      </c>
      <c r="K164" s="139">
        <v>0</v>
      </c>
      <c r="L164" s="139"/>
      <c r="M164" s="141"/>
    </row>
    <row r="165" spans="1:13" s="142" customFormat="1" x14ac:dyDescent="0.2">
      <c r="A165" s="136" t="s">
        <v>105</v>
      </c>
      <c r="B165" s="136" t="s">
        <v>105</v>
      </c>
      <c r="C165" s="137" t="s">
        <v>105</v>
      </c>
      <c r="D165" s="138">
        <v>0</v>
      </c>
      <c r="E165" s="138">
        <v>0</v>
      </c>
      <c r="F165" s="139">
        <v>0</v>
      </c>
      <c r="G165" s="140"/>
      <c r="H165" s="139">
        <v>0</v>
      </c>
      <c r="I165" s="138">
        <v>0</v>
      </c>
      <c r="J165" s="138">
        <v>0</v>
      </c>
      <c r="K165" s="139">
        <v>0</v>
      </c>
      <c r="L165" s="139"/>
      <c r="M165" s="141"/>
    </row>
    <row r="166" spans="1:13" s="142" customFormat="1" x14ac:dyDescent="0.2">
      <c r="A166" s="136" t="s">
        <v>105</v>
      </c>
      <c r="B166" s="136" t="s">
        <v>105</v>
      </c>
      <c r="C166" s="137" t="s">
        <v>105</v>
      </c>
      <c r="D166" s="138">
        <v>0</v>
      </c>
      <c r="E166" s="138">
        <v>0</v>
      </c>
      <c r="F166" s="139">
        <v>0</v>
      </c>
      <c r="G166" s="140"/>
      <c r="H166" s="139">
        <v>0</v>
      </c>
      <c r="I166" s="138">
        <v>0</v>
      </c>
      <c r="J166" s="138">
        <v>0</v>
      </c>
      <c r="K166" s="139">
        <v>0</v>
      </c>
      <c r="L166" s="139"/>
      <c r="M166" s="141"/>
    </row>
    <row r="167" spans="1:13" s="145" customFormat="1" x14ac:dyDescent="0.2">
      <c r="A167" s="136" t="s">
        <v>105</v>
      </c>
      <c r="B167" s="136" t="s">
        <v>105</v>
      </c>
      <c r="C167" s="137" t="s">
        <v>105</v>
      </c>
      <c r="D167" s="138">
        <v>0</v>
      </c>
      <c r="E167" s="138">
        <v>0</v>
      </c>
      <c r="F167" s="139">
        <v>0</v>
      </c>
      <c r="G167" s="140"/>
      <c r="H167" s="139">
        <v>0</v>
      </c>
      <c r="I167" s="138">
        <v>0</v>
      </c>
      <c r="J167" s="138">
        <v>0</v>
      </c>
      <c r="K167" s="139">
        <v>0</v>
      </c>
      <c r="L167" s="139"/>
      <c r="M167" s="141"/>
    </row>
    <row r="168" spans="1:13" s="145" customFormat="1" x14ac:dyDescent="0.2">
      <c r="A168" s="136" t="s">
        <v>105</v>
      </c>
      <c r="B168" s="136" t="s">
        <v>105</v>
      </c>
      <c r="C168" s="137" t="s">
        <v>105</v>
      </c>
      <c r="D168" s="138">
        <v>0</v>
      </c>
      <c r="E168" s="138">
        <v>0</v>
      </c>
      <c r="F168" s="139">
        <v>0</v>
      </c>
      <c r="G168" s="140"/>
      <c r="H168" s="139">
        <v>0</v>
      </c>
      <c r="I168" s="138">
        <v>0</v>
      </c>
      <c r="J168" s="138">
        <v>0</v>
      </c>
      <c r="K168" s="139">
        <v>0</v>
      </c>
      <c r="L168" s="139"/>
      <c r="M168" s="141"/>
    </row>
    <row r="169" spans="1:13" s="142" customFormat="1" x14ac:dyDescent="0.2">
      <c r="A169" s="136" t="s">
        <v>105</v>
      </c>
      <c r="B169" s="136" t="s">
        <v>105</v>
      </c>
      <c r="C169" s="137" t="s">
        <v>105</v>
      </c>
      <c r="D169" s="138">
        <v>0</v>
      </c>
      <c r="E169" s="138">
        <v>0</v>
      </c>
      <c r="F169" s="139">
        <v>0</v>
      </c>
      <c r="G169" s="140"/>
      <c r="H169" s="139">
        <v>0</v>
      </c>
      <c r="I169" s="138">
        <v>0</v>
      </c>
      <c r="J169" s="138">
        <v>0</v>
      </c>
      <c r="K169" s="139">
        <v>0</v>
      </c>
      <c r="L169" s="139"/>
      <c r="M169" s="141"/>
    </row>
    <row r="170" spans="1:13" s="142" customFormat="1" x14ac:dyDescent="0.2">
      <c r="A170" s="136" t="s">
        <v>105</v>
      </c>
      <c r="B170" s="136" t="s">
        <v>105</v>
      </c>
      <c r="C170" s="137" t="s">
        <v>105</v>
      </c>
      <c r="D170" s="138">
        <v>0</v>
      </c>
      <c r="E170" s="138">
        <v>0</v>
      </c>
      <c r="F170" s="139">
        <v>0</v>
      </c>
      <c r="G170" s="140"/>
      <c r="H170" s="139">
        <v>0</v>
      </c>
      <c r="I170" s="138">
        <v>0</v>
      </c>
      <c r="J170" s="138">
        <v>0</v>
      </c>
      <c r="K170" s="139">
        <v>0</v>
      </c>
      <c r="L170" s="139"/>
      <c r="M170" s="141"/>
    </row>
    <row r="171" spans="1:13" s="142" customFormat="1" x14ac:dyDescent="0.2">
      <c r="A171" s="136" t="s">
        <v>105</v>
      </c>
      <c r="B171" s="136" t="s">
        <v>105</v>
      </c>
      <c r="C171" s="137" t="s">
        <v>105</v>
      </c>
      <c r="D171" s="138">
        <v>0</v>
      </c>
      <c r="E171" s="138">
        <v>0</v>
      </c>
      <c r="F171" s="139">
        <v>0</v>
      </c>
      <c r="G171" s="140"/>
      <c r="H171" s="139">
        <v>0</v>
      </c>
      <c r="I171" s="138">
        <v>0</v>
      </c>
      <c r="J171" s="138">
        <v>0</v>
      </c>
      <c r="K171" s="139">
        <v>0</v>
      </c>
      <c r="L171" s="139"/>
      <c r="M171" s="141"/>
    </row>
    <row r="172" spans="1:13" s="142" customFormat="1" x14ac:dyDescent="0.2">
      <c r="A172" s="136" t="s">
        <v>105</v>
      </c>
      <c r="B172" s="136" t="s">
        <v>105</v>
      </c>
      <c r="C172" s="137" t="s">
        <v>105</v>
      </c>
      <c r="D172" s="138">
        <v>0</v>
      </c>
      <c r="E172" s="138">
        <v>0</v>
      </c>
      <c r="F172" s="139">
        <v>0</v>
      </c>
      <c r="G172" s="140"/>
      <c r="H172" s="139">
        <v>0</v>
      </c>
      <c r="I172" s="138">
        <v>0</v>
      </c>
      <c r="J172" s="138">
        <v>0</v>
      </c>
      <c r="K172" s="139">
        <v>0</v>
      </c>
      <c r="L172" s="139"/>
      <c r="M172" s="141"/>
    </row>
    <row r="173" spans="1:13" s="142" customFormat="1" x14ac:dyDescent="0.2">
      <c r="A173" s="136" t="s">
        <v>105</v>
      </c>
      <c r="B173" s="136" t="s">
        <v>105</v>
      </c>
      <c r="C173" s="137" t="s">
        <v>105</v>
      </c>
      <c r="D173" s="138">
        <v>0</v>
      </c>
      <c r="E173" s="138">
        <v>0</v>
      </c>
      <c r="F173" s="139">
        <v>0</v>
      </c>
      <c r="G173" s="140"/>
      <c r="H173" s="139">
        <v>0</v>
      </c>
      <c r="I173" s="138">
        <v>0</v>
      </c>
      <c r="J173" s="138">
        <v>0</v>
      </c>
      <c r="K173" s="139">
        <v>0</v>
      </c>
      <c r="L173" s="139"/>
      <c r="M173" s="141"/>
    </row>
    <row r="174" spans="1:13" s="142" customFormat="1" x14ac:dyDescent="0.2">
      <c r="A174" s="136" t="s">
        <v>105</v>
      </c>
      <c r="B174" s="136" t="s">
        <v>105</v>
      </c>
      <c r="C174" s="137" t="s">
        <v>105</v>
      </c>
      <c r="D174" s="138">
        <v>0</v>
      </c>
      <c r="E174" s="138">
        <v>0</v>
      </c>
      <c r="F174" s="139">
        <v>0</v>
      </c>
      <c r="G174" s="140"/>
      <c r="H174" s="139">
        <v>0</v>
      </c>
      <c r="I174" s="138">
        <v>0</v>
      </c>
      <c r="J174" s="138">
        <v>0</v>
      </c>
      <c r="K174" s="139">
        <v>0</v>
      </c>
      <c r="L174" s="139"/>
      <c r="M174" s="141"/>
    </row>
    <row r="175" spans="1:13" s="142" customFormat="1" x14ac:dyDescent="0.2">
      <c r="A175" s="136" t="s">
        <v>105</v>
      </c>
      <c r="B175" s="136" t="s">
        <v>105</v>
      </c>
      <c r="C175" s="137" t="s">
        <v>105</v>
      </c>
      <c r="D175" s="138">
        <v>0</v>
      </c>
      <c r="E175" s="138">
        <v>0</v>
      </c>
      <c r="F175" s="139">
        <v>0</v>
      </c>
      <c r="G175" s="140"/>
      <c r="H175" s="139">
        <v>0</v>
      </c>
      <c r="I175" s="138">
        <v>0</v>
      </c>
      <c r="J175" s="138">
        <v>0</v>
      </c>
      <c r="K175" s="139">
        <v>0</v>
      </c>
      <c r="L175" s="139"/>
      <c r="M175" s="141"/>
    </row>
    <row r="176" spans="1:13" s="145" customFormat="1" x14ac:dyDescent="0.2">
      <c r="A176" s="136" t="s">
        <v>105</v>
      </c>
      <c r="B176" s="136" t="s">
        <v>105</v>
      </c>
      <c r="C176" s="137" t="s">
        <v>105</v>
      </c>
      <c r="D176" s="138">
        <v>0</v>
      </c>
      <c r="E176" s="138">
        <v>0</v>
      </c>
      <c r="F176" s="139">
        <v>0</v>
      </c>
      <c r="G176" s="140"/>
      <c r="H176" s="139">
        <v>0</v>
      </c>
      <c r="I176" s="138">
        <v>0</v>
      </c>
      <c r="J176" s="138">
        <v>0</v>
      </c>
      <c r="K176" s="139">
        <v>0</v>
      </c>
      <c r="L176" s="139"/>
      <c r="M176" s="141"/>
    </row>
    <row r="177" spans="1:13" s="142" customFormat="1" x14ac:dyDescent="0.2">
      <c r="A177" s="136" t="s">
        <v>105</v>
      </c>
      <c r="B177" s="136" t="s">
        <v>105</v>
      </c>
      <c r="C177" s="137" t="s">
        <v>105</v>
      </c>
      <c r="D177" s="138">
        <v>0</v>
      </c>
      <c r="E177" s="138">
        <v>0</v>
      </c>
      <c r="F177" s="139">
        <v>0</v>
      </c>
      <c r="G177" s="140"/>
      <c r="H177" s="139">
        <v>0</v>
      </c>
      <c r="I177" s="138">
        <v>0</v>
      </c>
      <c r="J177" s="138">
        <v>0</v>
      </c>
      <c r="K177" s="139">
        <v>0</v>
      </c>
      <c r="L177" s="139"/>
      <c r="M177" s="141"/>
    </row>
    <row r="178" spans="1:13" s="142" customFormat="1" x14ac:dyDescent="0.2">
      <c r="A178" s="136" t="s">
        <v>105</v>
      </c>
      <c r="B178" s="136" t="s">
        <v>105</v>
      </c>
      <c r="C178" s="137" t="s">
        <v>105</v>
      </c>
      <c r="D178" s="138">
        <v>0</v>
      </c>
      <c r="E178" s="138">
        <v>0</v>
      </c>
      <c r="F178" s="139">
        <v>0</v>
      </c>
      <c r="G178" s="140"/>
      <c r="H178" s="139">
        <v>0</v>
      </c>
      <c r="I178" s="138">
        <v>0</v>
      </c>
      <c r="J178" s="138">
        <v>0</v>
      </c>
      <c r="K178" s="139">
        <v>0</v>
      </c>
      <c r="L178" s="139"/>
      <c r="M178" s="141"/>
    </row>
    <row r="179" spans="1:13" s="142" customFormat="1" x14ac:dyDescent="0.2">
      <c r="A179" s="136" t="s">
        <v>105</v>
      </c>
      <c r="B179" s="136" t="s">
        <v>105</v>
      </c>
      <c r="C179" s="137" t="s">
        <v>105</v>
      </c>
      <c r="D179" s="138">
        <v>0</v>
      </c>
      <c r="E179" s="138">
        <v>0</v>
      </c>
      <c r="F179" s="139">
        <v>0</v>
      </c>
      <c r="G179" s="140"/>
      <c r="H179" s="139">
        <v>0</v>
      </c>
      <c r="I179" s="138">
        <v>0</v>
      </c>
      <c r="J179" s="138">
        <v>0</v>
      </c>
      <c r="K179" s="139">
        <v>0</v>
      </c>
      <c r="L179" s="139"/>
      <c r="M179" s="141"/>
    </row>
    <row r="180" spans="1:13" s="142" customFormat="1" x14ac:dyDescent="0.2">
      <c r="A180" s="136" t="s">
        <v>105</v>
      </c>
      <c r="B180" s="136" t="s">
        <v>105</v>
      </c>
      <c r="C180" s="137" t="s">
        <v>105</v>
      </c>
      <c r="D180" s="138">
        <v>0</v>
      </c>
      <c r="E180" s="138">
        <v>0</v>
      </c>
      <c r="F180" s="139">
        <v>0</v>
      </c>
      <c r="G180" s="140"/>
      <c r="H180" s="139">
        <v>0</v>
      </c>
      <c r="I180" s="138">
        <v>0</v>
      </c>
      <c r="J180" s="138">
        <v>0</v>
      </c>
      <c r="K180" s="139">
        <v>0</v>
      </c>
      <c r="L180" s="139"/>
      <c r="M180" s="141"/>
    </row>
    <row r="181" spans="1:13" s="142" customFormat="1" x14ac:dyDescent="0.2">
      <c r="A181" s="136" t="s">
        <v>105</v>
      </c>
      <c r="B181" s="136" t="s">
        <v>105</v>
      </c>
      <c r="C181" s="137" t="s">
        <v>105</v>
      </c>
      <c r="D181" s="138">
        <v>0</v>
      </c>
      <c r="E181" s="138">
        <v>0</v>
      </c>
      <c r="F181" s="139">
        <v>0</v>
      </c>
      <c r="G181" s="140"/>
      <c r="H181" s="139">
        <v>0</v>
      </c>
      <c r="I181" s="138">
        <v>0</v>
      </c>
      <c r="J181" s="138">
        <v>0</v>
      </c>
      <c r="K181" s="139">
        <v>0</v>
      </c>
      <c r="L181" s="139"/>
      <c r="M181" s="141"/>
    </row>
    <row r="182" spans="1:13" s="142" customFormat="1" x14ac:dyDescent="0.2">
      <c r="A182" s="136" t="s">
        <v>105</v>
      </c>
      <c r="B182" s="136" t="s">
        <v>105</v>
      </c>
      <c r="C182" s="137" t="s">
        <v>105</v>
      </c>
      <c r="D182" s="138">
        <v>0</v>
      </c>
      <c r="E182" s="138">
        <v>0</v>
      </c>
      <c r="F182" s="139">
        <v>0</v>
      </c>
      <c r="G182" s="140"/>
      <c r="H182" s="139">
        <v>0</v>
      </c>
      <c r="I182" s="138">
        <v>0</v>
      </c>
      <c r="J182" s="138">
        <v>0</v>
      </c>
      <c r="K182" s="139">
        <v>0</v>
      </c>
      <c r="L182" s="139"/>
      <c r="M182" s="141"/>
    </row>
    <row r="183" spans="1:13" s="142" customFormat="1" x14ac:dyDescent="0.2">
      <c r="A183" s="136" t="s">
        <v>105</v>
      </c>
      <c r="B183" s="136" t="s">
        <v>105</v>
      </c>
      <c r="C183" s="137" t="s">
        <v>105</v>
      </c>
      <c r="D183" s="138">
        <v>0</v>
      </c>
      <c r="E183" s="138">
        <v>0</v>
      </c>
      <c r="F183" s="139">
        <v>0</v>
      </c>
      <c r="G183" s="140"/>
      <c r="H183" s="139">
        <v>0</v>
      </c>
      <c r="I183" s="138">
        <v>0</v>
      </c>
      <c r="J183" s="138">
        <v>0</v>
      </c>
      <c r="K183" s="139">
        <v>0</v>
      </c>
      <c r="L183" s="139"/>
      <c r="M183" s="141"/>
    </row>
    <row r="184" spans="1:13" s="142" customFormat="1" x14ac:dyDescent="0.2">
      <c r="A184" s="136" t="s">
        <v>105</v>
      </c>
      <c r="B184" s="136" t="s">
        <v>105</v>
      </c>
      <c r="C184" s="137" t="s">
        <v>105</v>
      </c>
      <c r="D184" s="138">
        <v>0</v>
      </c>
      <c r="E184" s="138">
        <v>0</v>
      </c>
      <c r="F184" s="139">
        <v>0</v>
      </c>
      <c r="G184" s="140"/>
      <c r="H184" s="139">
        <v>0</v>
      </c>
      <c r="I184" s="138">
        <v>0</v>
      </c>
      <c r="J184" s="138">
        <v>0</v>
      </c>
      <c r="K184" s="139">
        <v>0</v>
      </c>
      <c r="L184" s="139"/>
      <c r="M184" s="141"/>
    </row>
    <row r="185" spans="1:13" s="142" customFormat="1" x14ac:dyDescent="0.2">
      <c r="A185" s="136" t="s">
        <v>105</v>
      </c>
      <c r="B185" s="136" t="s">
        <v>105</v>
      </c>
      <c r="C185" s="137" t="s">
        <v>105</v>
      </c>
      <c r="D185" s="138">
        <v>0</v>
      </c>
      <c r="E185" s="138">
        <v>0</v>
      </c>
      <c r="F185" s="139">
        <v>0</v>
      </c>
      <c r="G185" s="140"/>
      <c r="H185" s="139">
        <v>0</v>
      </c>
      <c r="I185" s="138">
        <v>0</v>
      </c>
      <c r="J185" s="138">
        <v>0</v>
      </c>
      <c r="K185" s="139">
        <v>0</v>
      </c>
      <c r="L185" s="139"/>
      <c r="M185" s="141"/>
    </row>
    <row r="186" spans="1:13" s="142" customFormat="1" x14ac:dyDescent="0.2">
      <c r="A186" s="136" t="s">
        <v>105</v>
      </c>
      <c r="B186" s="136" t="s">
        <v>105</v>
      </c>
      <c r="C186" s="137" t="s">
        <v>105</v>
      </c>
      <c r="D186" s="138">
        <v>0</v>
      </c>
      <c r="E186" s="138">
        <v>0</v>
      </c>
      <c r="F186" s="139">
        <v>0</v>
      </c>
      <c r="G186" s="140"/>
      <c r="H186" s="139">
        <v>0</v>
      </c>
      <c r="I186" s="138">
        <v>0</v>
      </c>
      <c r="J186" s="138">
        <v>0</v>
      </c>
      <c r="K186" s="139">
        <v>0</v>
      </c>
      <c r="L186" s="139"/>
      <c r="M186" s="141"/>
    </row>
    <row r="187" spans="1:13" s="142" customFormat="1" x14ac:dyDescent="0.2">
      <c r="A187" s="136" t="s">
        <v>105</v>
      </c>
      <c r="B187" s="136" t="s">
        <v>105</v>
      </c>
      <c r="C187" s="137" t="s">
        <v>105</v>
      </c>
      <c r="D187" s="138">
        <v>0</v>
      </c>
      <c r="E187" s="138">
        <v>0</v>
      </c>
      <c r="F187" s="139">
        <v>0</v>
      </c>
      <c r="G187" s="140"/>
      <c r="H187" s="139">
        <v>0</v>
      </c>
      <c r="I187" s="138">
        <v>0</v>
      </c>
      <c r="J187" s="138">
        <v>0</v>
      </c>
      <c r="K187" s="139">
        <v>0</v>
      </c>
      <c r="L187" s="139"/>
      <c r="M187" s="141"/>
    </row>
    <row r="188" spans="1:13" s="142" customFormat="1" x14ac:dyDescent="0.2">
      <c r="A188" s="136" t="s">
        <v>105</v>
      </c>
      <c r="B188" s="136" t="s">
        <v>105</v>
      </c>
      <c r="C188" s="137" t="s">
        <v>105</v>
      </c>
      <c r="D188" s="138">
        <v>0</v>
      </c>
      <c r="E188" s="138">
        <v>0</v>
      </c>
      <c r="F188" s="139">
        <v>0</v>
      </c>
      <c r="G188" s="140"/>
      <c r="H188" s="139">
        <v>0</v>
      </c>
      <c r="I188" s="138">
        <v>0</v>
      </c>
      <c r="J188" s="138">
        <v>0</v>
      </c>
      <c r="K188" s="139">
        <v>0</v>
      </c>
      <c r="L188" s="139"/>
      <c r="M188" s="141"/>
    </row>
    <row r="189" spans="1:13" s="142" customFormat="1" x14ac:dyDescent="0.2">
      <c r="A189" s="136" t="s">
        <v>105</v>
      </c>
      <c r="B189" s="136" t="s">
        <v>105</v>
      </c>
      <c r="C189" s="137" t="s">
        <v>105</v>
      </c>
      <c r="D189" s="138">
        <v>0</v>
      </c>
      <c r="E189" s="138">
        <v>0</v>
      </c>
      <c r="F189" s="139">
        <v>0</v>
      </c>
      <c r="G189" s="140"/>
      <c r="H189" s="139">
        <v>0</v>
      </c>
      <c r="I189" s="138">
        <v>0</v>
      </c>
      <c r="J189" s="138">
        <v>0</v>
      </c>
      <c r="K189" s="139">
        <v>0</v>
      </c>
      <c r="L189" s="139"/>
      <c r="M189" s="141"/>
    </row>
    <row r="190" spans="1:13" s="142" customFormat="1" x14ac:dyDescent="0.2">
      <c r="A190" s="136" t="s">
        <v>105</v>
      </c>
      <c r="B190" s="136" t="s">
        <v>105</v>
      </c>
      <c r="C190" s="137" t="s">
        <v>105</v>
      </c>
      <c r="D190" s="138">
        <v>0</v>
      </c>
      <c r="E190" s="138">
        <v>0</v>
      </c>
      <c r="F190" s="139">
        <v>0</v>
      </c>
      <c r="G190" s="140"/>
      <c r="H190" s="139">
        <v>0</v>
      </c>
      <c r="I190" s="138">
        <v>0</v>
      </c>
      <c r="J190" s="138">
        <v>0</v>
      </c>
      <c r="K190" s="139">
        <v>0</v>
      </c>
      <c r="L190" s="139"/>
      <c r="M190" s="141"/>
    </row>
    <row r="191" spans="1:13" s="142" customFormat="1" x14ac:dyDescent="0.2">
      <c r="A191" s="136" t="s">
        <v>105</v>
      </c>
      <c r="B191" s="136" t="s">
        <v>105</v>
      </c>
      <c r="C191" s="137" t="s">
        <v>105</v>
      </c>
      <c r="D191" s="138">
        <v>0</v>
      </c>
      <c r="E191" s="138">
        <v>0</v>
      </c>
      <c r="F191" s="139">
        <v>0</v>
      </c>
      <c r="G191" s="140"/>
      <c r="H191" s="139">
        <v>0</v>
      </c>
      <c r="I191" s="138">
        <v>0</v>
      </c>
      <c r="J191" s="138">
        <v>0</v>
      </c>
      <c r="K191" s="139">
        <v>0</v>
      </c>
      <c r="L191" s="139"/>
      <c r="M191" s="141"/>
    </row>
    <row r="192" spans="1:13" s="142" customFormat="1" x14ac:dyDescent="0.2">
      <c r="A192" s="136" t="s">
        <v>105</v>
      </c>
      <c r="B192" s="136" t="s">
        <v>105</v>
      </c>
      <c r="C192" s="137" t="s">
        <v>105</v>
      </c>
      <c r="D192" s="138">
        <v>0</v>
      </c>
      <c r="E192" s="138">
        <v>0</v>
      </c>
      <c r="F192" s="139">
        <v>0</v>
      </c>
      <c r="G192" s="140"/>
      <c r="H192" s="139">
        <v>0</v>
      </c>
      <c r="I192" s="138">
        <v>0</v>
      </c>
      <c r="J192" s="138">
        <v>0</v>
      </c>
      <c r="K192" s="139">
        <v>0</v>
      </c>
      <c r="L192" s="139"/>
      <c r="M192" s="141"/>
    </row>
    <row r="193" spans="1:14" s="142" customFormat="1" x14ac:dyDescent="0.2">
      <c r="A193" s="136" t="s">
        <v>105</v>
      </c>
      <c r="B193" s="136" t="s">
        <v>105</v>
      </c>
      <c r="C193" s="137" t="s">
        <v>105</v>
      </c>
      <c r="D193" s="138">
        <v>0</v>
      </c>
      <c r="E193" s="138">
        <v>0</v>
      </c>
      <c r="F193" s="139">
        <v>0</v>
      </c>
      <c r="G193" s="140"/>
      <c r="H193" s="139">
        <v>0</v>
      </c>
      <c r="I193" s="138">
        <v>0</v>
      </c>
      <c r="J193" s="138">
        <v>0</v>
      </c>
      <c r="K193" s="139">
        <v>0</v>
      </c>
      <c r="L193" s="139"/>
      <c r="M193" s="141"/>
    </row>
    <row r="194" spans="1:14" s="142" customFormat="1" x14ac:dyDescent="0.2">
      <c r="A194" s="136" t="s">
        <v>105</v>
      </c>
      <c r="B194" s="136" t="s">
        <v>105</v>
      </c>
      <c r="C194" s="137" t="s">
        <v>105</v>
      </c>
      <c r="D194" s="138">
        <v>0</v>
      </c>
      <c r="E194" s="138">
        <v>0</v>
      </c>
      <c r="F194" s="139">
        <v>0</v>
      </c>
      <c r="G194" s="140"/>
      <c r="H194" s="139">
        <v>0</v>
      </c>
      <c r="I194" s="138">
        <v>0</v>
      </c>
      <c r="J194" s="138">
        <v>0</v>
      </c>
      <c r="K194" s="139">
        <v>0</v>
      </c>
      <c r="L194" s="139"/>
      <c r="M194" s="141"/>
    </row>
    <row r="195" spans="1:14" s="142" customFormat="1" x14ac:dyDescent="0.2">
      <c r="A195" s="136" t="s">
        <v>105</v>
      </c>
      <c r="B195" s="136" t="s">
        <v>105</v>
      </c>
      <c r="C195" s="137" t="s">
        <v>105</v>
      </c>
      <c r="D195" s="138">
        <v>0</v>
      </c>
      <c r="E195" s="138">
        <v>0</v>
      </c>
      <c r="F195" s="139">
        <v>0</v>
      </c>
      <c r="G195" s="140"/>
      <c r="H195" s="139">
        <v>0</v>
      </c>
      <c r="I195" s="138">
        <v>0</v>
      </c>
      <c r="J195" s="138">
        <v>0</v>
      </c>
      <c r="K195" s="139">
        <v>0</v>
      </c>
      <c r="L195" s="139"/>
      <c r="M195" s="141"/>
    </row>
    <row r="196" spans="1:14" s="142" customFormat="1" x14ac:dyDescent="0.2">
      <c r="A196" s="136" t="s">
        <v>105</v>
      </c>
      <c r="B196" s="136" t="s">
        <v>105</v>
      </c>
      <c r="C196" s="137" t="s">
        <v>105</v>
      </c>
      <c r="D196" s="138">
        <v>0</v>
      </c>
      <c r="E196" s="138">
        <v>0</v>
      </c>
      <c r="F196" s="139">
        <v>0</v>
      </c>
      <c r="G196" s="140"/>
      <c r="H196" s="139">
        <v>0</v>
      </c>
      <c r="I196" s="138">
        <v>0</v>
      </c>
      <c r="J196" s="138">
        <v>0</v>
      </c>
      <c r="K196" s="139">
        <v>0</v>
      </c>
      <c r="L196" s="139"/>
      <c r="M196" s="141"/>
    </row>
    <row r="197" spans="1:14" s="142" customFormat="1" x14ac:dyDescent="0.2">
      <c r="A197" s="136" t="s">
        <v>105</v>
      </c>
      <c r="B197" s="136" t="s">
        <v>105</v>
      </c>
      <c r="C197" s="137" t="s">
        <v>105</v>
      </c>
      <c r="D197" s="138">
        <v>0</v>
      </c>
      <c r="E197" s="138">
        <v>0</v>
      </c>
      <c r="F197" s="139">
        <v>0</v>
      </c>
      <c r="G197" s="140"/>
      <c r="H197" s="139">
        <v>0</v>
      </c>
      <c r="I197" s="138">
        <v>0</v>
      </c>
      <c r="J197" s="138">
        <v>0</v>
      </c>
      <c r="K197" s="139">
        <v>0</v>
      </c>
      <c r="L197" s="139"/>
      <c r="M197" s="141"/>
    </row>
    <row r="198" spans="1:14" s="142" customFormat="1" x14ac:dyDescent="0.2">
      <c r="A198" s="136" t="s">
        <v>105</v>
      </c>
      <c r="B198" s="136" t="s">
        <v>105</v>
      </c>
      <c r="C198" s="137" t="s">
        <v>105</v>
      </c>
      <c r="D198" s="138">
        <v>0</v>
      </c>
      <c r="E198" s="138">
        <v>0</v>
      </c>
      <c r="F198" s="139">
        <v>0</v>
      </c>
      <c r="G198" s="140"/>
      <c r="H198" s="139">
        <v>0</v>
      </c>
      <c r="I198" s="138">
        <v>0</v>
      </c>
      <c r="J198" s="138">
        <v>0</v>
      </c>
      <c r="K198" s="139">
        <v>0</v>
      </c>
      <c r="L198" s="139"/>
      <c r="M198" s="141"/>
    </row>
    <row r="199" spans="1:14" s="142" customFormat="1" x14ac:dyDescent="0.2">
      <c r="A199" s="136" t="s">
        <v>105</v>
      </c>
      <c r="B199" s="136" t="s">
        <v>105</v>
      </c>
      <c r="C199" s="137" t="s">
        <v>105</v>
      </c>
      <c r="D199" s="138">
        <v>0</v>
      </c>
      <c r="E199" s="138">
        <v>0</v>
      </c>
      <c r="F199" s="139">
        <v>0</v>
      </c>
      <c r="G199" s="140"/>
      <c r="H199" s="139">
        <v>0</v>
      </c>
      <c r="I199" s="138">
        <v>0</v>
      </c>
      <c r="J199" s="138">
        <v>0</v>
      </c>
      <c r="K199" s="139">
        <v>0</v>
      </c>
      <c r="L199" s="139"/>
      <c r="M199" s="141"/>
    </row>
    <row r="200" spans="1:14" s="142" customFormat="1" x14ac:dyDescent="0.2">
      <c r="A200" s="136" t="s">
        <v>105</v>
      </c>
      <c r="B200" s="136" t="s">
        <v>105</v>
      </c>
      <c r="C200" s="137" t="s">
        <v>105</v>
      </c>
      <c r="D200" s="138">
        <v>0</v>
      </c>
      <c r="E200" s="138">
        <v>0</v>
      </c>
      <c r="F200" s="139">
        <v>0</v>
      </c>
      <c r="G200" s="140"/>
      <c r="H200" s="139">
        <v>0</v>
      </c>
      <c r="I200" s="138">
        <v>0</v>
      </c>
      <c r="J200" s="138">
        <v>0</v>
      </c>
      <c r="K200" s="139">
        <v>0</v>
      </c>
      <c r="L200" s="139"/>
      <c r="M200" s="141"/>
    </row>
    <row r="201" spans="1:14" s="142" customFormat="1" x14ac:dyDescent="0.2">
      <c r="A201" s="136" t="s">
        <v>105</v>
      </c>
      <c r="B201" s="136" t="s">
        <v>105</v>
      </c>
      <c r="C201" s="137" t="s">
        <v>105</v>
      </c>
      <c r="D201" s="138">
        <v>0</v>
      </c>
      <c r="E201" s="138">
        <v>0</v>
      </c>
      <c r="F201" s="139">
        <v>0</v>
      </c>
      <c r="G201" s="140"/>
      <c r="H201" s="139">
        <v>0</v>
      </c>
      <c r="I201" s="138">
        <v>0</v>
      </c>
      <c r="J201" s="138">
        <v>0</v>
      </c>
      <c r="K201" s="139">
        <v>0</v>
      </c>
      <c r="L201" s="139"/>
      <c r="M201" s="141"/>
      <c r="N201" s="143"/>
    </row>
    <row r="202" spans="1:14" s="142" customFormat="1" x14ac:dyDescent="0.2">
      <c r="A202" s="136" t="s">
        <v>105</v>
      </c>
      <c r="B202" s="136" t="s">
        <v>105</v>
      </c>
      <c r="C202" s="137" t="s">
        <v>105</v>
      </c>
      <c r="D202" s="138">
        <v>0</v>
      </c>
      <c r="E202" s="138">
        <v>0</v>
      </c>
      <c r="F202" s="139">
        <v>0</v>
      </c>
      <c r="G202" s="140"/>
      <c r="H202" s="139">
        <v>0</v>
      </c>
      <c r="I202" s="138">
        <v>0</v>
      </c>
      <c r="J202" s="138">
        <v>0</v>
      </c>
      <c r="K202" s="139">
        <v>0</v>
      </c>
      <c r="L202" s="139"/>
      <c r="M202" s="141"/>
      <c r="N202" s="143" t="s">
        <v>5</v>
      </c>
    </row>
    <row r="203" spans="1:14" s="142" customFormat="1" x14ac:dyDescent="0.25">
      <c r="A203" s="136" t="s">
        <v>105</v>
      </c>
      <c r="B203" s="136" t="s">
        <v>105</v>
      </c>
      <c r="C203" s="137" t="s">
        <v>105</v>
      </c>
      <c r="D203" s="138">
        <v>0</v>
      </c>
      <c r="E203" s="138">
        <v>0</v>
      </c>
      <c r="F203" s="139">
        <v>0</v>
      </c>
      <c r="G203" s="140"/>
      <c r="H203" s="139">
        <v>0</v>
      </c>
      <c r="I203" s="138">
        <v>0</v>
      </c>
      <c r="J203" s="138">
        <v>0</v>
      </c>
      <c r="K203" s="139">
        <v>0</v>
      </c>
      <c r="L203" s="139"/>
      <c r="M203" s="141"/>
      <c r="N203" s="144"/>
    </row>
    <row r="204" spans="1:14" s="142" customFormat="1" x14ac:dyDescent="0.2">
      <c r="A204" s="136" t="s">
        <v>105</v>
      </c>
      <c r="B204" s="136" t="s">
        <v>105</v>
      </c>
      <c r="C204" s="137" t="s">
        <v>105</v>
      </c>
      <c r="D204" s="138">
        <v>0</v>
      </c>
      <c r="E204" s="138">
        <v>0</v>
      </c>
      <c r="F204" s="139">
        <v>0</v>
      </c>
      <c r="G204" s="140"/>
      <c r="H204" s="139">
        <v>0</v>
      </c>
      <c r="I204" s="138">
        <v>0</v>
      </c>
      <c r="J204" s="138">
        <v>0</v>
      </c>
      <c r="K204" s="139">
        <v>0</v>
      </c>
      <c r="L204" s="139"/>
      <c r="M204" s="141"/>
    </row>
    <row r="205" spans="1:14" s="142" customFormat="1" x14ac:dyDescent="0.2">
      <c r="A205" s="136" t="s">
        <v>105</v>
      </c>
      <c r="B205" s="136" t="s">
        <v>105</v>
      </c>
      <c r="C205" s="137" t="s">
        <v>105</v>
      </c>
      <c r="D205" s="138">
        <v>0</v>
      </c>
      <c r="E205" s="138">
        <v>0</v>
      </c>
      <c r="F205" s="139">
        <v>0</v>
      </c>
      <c r="G205" s="140"/>
      <c r="H205" s="139">
        <v>0</v>
      </c>
      <c r="I205" s="138">
        <v>0</v>
      </c>
      <c r="J205" s="138">
        <v>0</v>
      </c>
      <c r="K205" s="139">
        <v>0</v>
      </c>
      <c r="L205" s="139"/>
      <c r="M205" s="141"/>
    </row>
    <row r="206" spans="1:14" s="142" customFormat="1" x14ac:dyDescent="0.2">
      <c r="A206" s="136" t="s">
        <v>105</v>
      </c>
      <c r="B206" s="136" t="s">
        <v>105</v>
      </c>
      <c r="C206" s="137" t="s">
        <v>105</v>
      </c>
      <c r="D206" s="138">
        <v>0</v>
      </c>
      <c r="E206" s="138">
        <v>0</v>
      </c>
      <c r="F206" s="139">
        <v>0</v>
      </c>
      <c r="G206" s="140"/>
      <c r="H206" s="139">
        <v>0</v>
      </c>
      <c r="I206" s="138">
        <v>0</v>
      </c>
      <c r="J206" s="138">
        <v>0</v>
      </c>
      <c r="K206" s="139">
        <v>0</v>
      </c>
      <c r="L206" s="139"/>
      <c r="M206" s="141"/>
    </row>
    <row r="207" spans="1:14" s="142" customFormat="1" x14ac:dyDescent="0.2">
      <c r="A207" s="136" t="s">
        <v>105</v>
      </c>
      <c r="B207" s="136" t="s">
        <v>105</v>
      </c>
      <c r="C207" s="137" t="s">
        <v>105</v>
      </c>
      <c r="D207" s="138">
        <v>0</v>
      </c>
      <c r="E207" s="138">
        <v>0</v>
      </c>
      <c r="F207" s="139">
        <v>0</v>
      </c>
      <c r="G207" s="140"/>
      <c r="H207" s="139">
        <v>0</v>
      </c>
      <c r="I207" s="138">
        <v>0</v>
      </c>
      <c r="J207" s="138">
        <v>0</v>
      </c>
      <c r="K207" s="139">
        <v>0</v>
      </c>
      <c r="L207" s="139"/>
      <c r="M207" s="141"/>
    </row>
    <row r="208" spans="1:14" s="142" customFormat="1" x14ac:dyDescent="0.2">
      <c r="A208" s="136" t="s">
        <v>105</v>
      </c>
      <c r="B208" s="136" t="s">
        <v>105</v>
      </c>
      <c r="C208" s="137" t="s">
        <v>105</v>
      </c>
      <c r="D208" s="138">
        <v>0</v>
      </c>
      <c r="E208" s="138">
        <v>0</v>
      </c>
      <c r="F208" s="139">
        <v>0</v>
      </c>
      <c r="G208" s="140"/>
      <c r="H208" s="139">
        <v>0</v>
      </c>
      <c r="I208" s="138">
        <v>0</v>
      </c>
      <c r="J208" s="138">
        <v>0</v>
      </c>
      <c r="K208" s="139">
        <v>0</v>
      </c>
      <c r="L208" s="139"/>
      <c r="M208" s="141"/>
    </row>
    <row r="209" spans="1:13" s="142" customFormat="1" x14ac:dyDescent="0.2">
      <c r="A209" s="136" t="s">
        <v>105</v>
      </c>
      <c r="B209" s="136" t="s">
        <v>105</v>
      </c>
      <c r="C209" s="137" t="s">
        <v>105</v>
      </c>
      <c r="D209" s="138">
        <v>0</v>
      </c>
      <c r="E209" s="138">
        <v>0</v>
      </c>
      <c r="F209" s="139">
        <v>0</v>
      </c>
      <c r="G209" s="140"/>
      <c r="H209" s="139">
        <v>0</v>
      </c>
      <c r="I209" s="138">
        <v>0</v>
      </c>
      <c r="J209" s="138">
        <v>0</v>
      </c>
      <c r="K209" s="139">
        <v>0</v>
      </c>
      <c r="L209" s="139"/>
      <c r="M209" s="141"/>
    </row>
    <row r="210" spans="1:13" x14ac:dyDescent="0.2">
      <c r="A210" s="13" t="str">
        <f t="array" aca="1" ref="A210" ca="1">IF(SUM(--(MATCH(КаРе&amp;СтРе,КаРе&amp;СтРе,)=ROW(КаРе)))&gt;=ROW(Реестр!$C209),INDEX(КаРе,SMALL(IF(MATCH(КаРе&amp;СтРе,КаРе&amp;СтРе,)=ROW(КаРе),ROW(КаРе)),ROW(Реестр!$C209))),"-")</f>
        <v>-</v>
      </c>
      <c r="B210" s="13" t="str">
        <f t="array" aca="1" ref="B210" ca="1">IF(SUM(--(MATCH(КаРе&amp;СтРе,КаРе&amp;СтРе,)=ROW(КаРе)))&gt;=ROW(Реестр!$C209),INDEX(СтРе,SMALL(IF(MATCH(КаРе&amp;СтРе,КаРе&amp;СтРе,)=ROW(КаРе),ROW(КаРе)),ROW(Реестр!$C209))),"-")</f>
        <v>-</v>
      </c>
      <c r="C210" s="59" t="str">
        <f ca="1">IFERROR(LOOKUP(,-1/(A210&amp;B210=Исключения!$A$2:$A$4&amp;Исключения!$B$2:$B$4),Исключения!$C$2:$C$4),IFERROR(VLOOKUP(B210,Списки!$A$2:$B$58,2,FALSE),"-"))</f>
        <v>-</v>
      </c>
      <c r="D210" s="72">
        <f ca="1">SUMIFS(Реестр!$B$1:$B$48,Реестр!$E$1:$E$48,"+",Реестр!$C$1:$C$48,A210,Реестр!$D$1:$D$48,B210,Реестр!$G$1:$G$48,"")</f>
        <v>0</v>
      </c>
      <c r="E210" s="72">
        <f ca="1">SUMIFS(Реестр!$B$1:$B$48,Реестр!$F$1:$F$48,"+",Реестр!$C$1:$C$48,A210,Реестр!$D$1:$D$48,B210,Реестр!$G$1:$G$48,"")</f>
        <v>0</v>
      </c>
      <c r="F210" s="73">
        <f t="shared" ref="F210:F212" ca="1" si="2">IFERROR(+D210-E210,"-")</f>
        <v>0</v>
      </c>
      <c r="H210" s="65">
        <f ca="1">SUMIFS(Реестр!$B$1:$B$48,Реестр!$E$1:$E$48,"+",Реестр!$C$1:$C$48,A210,Реестр!$D$1:$D$48,B210,Реестр!$G$1:$G$48,"",Реестр!$A$1:$A$48,"&lt;="&amp;$I$1-1)-SUMIFS(Реестр!$B$1:$B$48,Реестр!$F$1:$F$48,"+",Реестр!$C$1:$C$48,A210,Реестр!$D$1:$D$48,B210,Реестр!$G$1:$G$48,"",Реестр!$A$1:$A$48,"&lt;="&amp;$I$1-1)</f>
        <v>0</v>
      </c>
      <c r="I210" s="66">
        <f ca="1">SUMIFS(Реестр!$B$1:$B$48,Реестр!$E$1:$E$48,"+",Реестр!$C$1:$C$48,A210,Реестр!$D$1:$D$48,B210,Реестр!$G$1:$G$48,"",Реестр!$A$1:$A$48,"&gt;="&amp;$I$1,Реестр!$A$1:$A$48,"&lt;="&amp;$J$1)</f>
        <v>0</v>
      </c>
      <c r="J210" s="66">
        <f ca="1">SUMIFS(Реестр!$B$1:$B$48,Реестр!$F$1:$F$48,"+",Реестр!$C$1:$C$48,A210,Реестр!$D$1:$D$48,B210,Реестр!$G$1:$G$48,"",Реестр!$A$1:$A$48,"&gt;="&amp;$I$1,Реестр!$A$1:$A$48,"&lt;="&amp;$J$1)</f>
        <v>0</v>
      </c>
      <c r="K210" s="65">
        <f t="shared" ref="K210:K212" ca="1" si="3">+H210+I210-J210</f>
        <v>0</v>
      </c>
      <c r="L210" s="65"/>
      <c r="M210" s="111"/>
    </row>
    <row r="211" spans="1:13" x14ac:dyDescent="0.2">
      <c r="A211" s="13" t="str">
        <f t="array" aca="1" ref="A211" ca="1">IF(SUM(--(MATCH(КаРе&amp;СтРе,КаРе&amp;СтРе,)=ROW(КаРе)))&gt;=ROW(Реестр!$C210),INDEX(КаРе,SMALL(IF(MATCH(КаРе&amp;СтРе,КаРе&amp;СтРе,)=ROW(КаРе),ROW(КаРе)),ROW(Реестр!$C210))),"-")</f>
        <v>-</v>
      </c>
      <c r="B211" s="13" t="str">
        <f t="array" aca="1" ref="B211" ca="1">IF(SUM(--(MATCH(КаРе&amp;СтРе,КаРе&amp;СтРе,)=ROW(КаРе)))&gt;=ROW(Реестр!$C210),INDEX(СтРе,SMALL(IF(MATCH(КаРе&amp;СтРе,КаРе&amp;СтРе,)=ROW(КаРе),ROW(КаРе)),ROW(Реестр!$C210))),"-")</f>
        <v>-</v>
      </c>
      <c r="C211" s="59" t="str">
        <f ca="1">IFERROR(LOOKUP(,-1/(A211&amp;B211=Исключения!$A$2:$A$4&amp;Исключения!$B$2:$B$4),Исключения!$C$2:$C$4),IFERROR(VLOOKUP(B211,Списки!$A$2:$B$58,2,FALSE),"-"))</f>
        <v>-</v>
      </c>
      <c r="D211" s="72">
        <f ca="1">SUMIFS(Реестр!$B$1:$B$48,Реестр!$E$1:$E$48,"+",Реестр!$C$1:$C$48,A211,Реестр!$D$1:$D$48,B211,Реестр!$G$1:$G$48,"")</f>
        <v>0</v>
      </c>
      <c r="E211" s="72">
        <f ca="1">SUMIFS(Реестр!$B$1:$B$48,Реестр!$F$1:$F$48,"+",Реестр!$C$1:$C$48,A211,Реестр!$D$1:$D$48,B211,Реестр!$G$1:$G$48,"")</f>
        <v>0</v>
      </c>
      <c r="F211" s="73">
        <f t="shared" ca="1" si="2"/>
        <v>0</v>
      </c>
      <c r="H211" s="65">
        <f ca="1">SUMIFS(Реестр!$B$1:$B$48,Реестр!$E$1:$E$48,"+",Реестр!$C$1:$C$48,A211,Реестр!$D$1:$D$48,B211,Реестр!$G$1:$G$48,"",Реестр!$A$1:$A$48,"&lt;="&amp;$I$1-1)-SUMIFS(Реестр!$B$1:$B$48,Реестр!$F$1:$F$48,"+",Реестр!$C$1:$C$48,A211,Реестр!$D$1:$D$48,B211,Реестр!$G$1:$G$48,"",Реестр!$A$1:$A$48,"&lt;="&amp;$I$1-1)</f>
        <v>0</v>
      </c>
      <c r="I211" s="66">
        <f ca="1">SUMIFS(Реестр!$B$1:$B$48,Реестр!$E$1:$E$48,"+",Реестр!$C$1:$C$48,A211,Реестр!$D$1:$D$48,B211,Реестр!$G$1:$G$48,"",Реестр!$A$1:$A$48,"&gt;="&amp;$I$1,Реестр!$A$1:$A$48,"&lt;="&amp;$J$1)</f>
        <v>0</v>
      </c>
      <c r="J211" s="66">
        <f ca="1">SUMIFS(Реестр!$B$1:$B$48,Реестр!$F$1:$F$48,"+",Реестр!$C$1:$C$48,A211,Реестр!$D$1:$D$48,B211,Реестр!$G$1:$G$48,"",Реестр!$A$1:$A$48,"&gt;="&amp;$I$1,Реестр!$A$1:$A$48,"&lt;="&amp;$J$1)</f>
        <v>0</v>
      </c>
      <c r="K211" s="65">
        <f t="shared" ca="1" si="3"/>
        <v>0</v>
      </c>
      <c r="L211" s="65"/>
      <c r="M211" s="111"/>
    </row>
    <row r="212" spans="1:13" ht="15.75" thickBot="1" x14ac:dyDescent="0.25">
      <c r="A212" s="13" t="str">
        <f t="array" aca="1" ref="A212" ca="1">IF(SUM(--(MATCH(КаРе&amp;СтРе,КаРе&amp;СтРе,)=ROW(КаРе)))&gt;=ROW(Реестр!$C211),INDEX(КаРе,SMALL(IF(MATCH(КаРе&amp;СтРе,КаРе&amp;СтРе,)=ROW(КаРе),ROW(КаРе)),ROW(Реестр!$C211))),"-")</f>
        <v>-</v>
      </c>
      <c r="B212" s="13" t="str">
        <f t="array" aca="1" ref="B212" ca="1">IF(SUM(--(MATCH(КаРе&amp;СтРе,КаРе&amp;СтРе,)=ROW(КаРе)))&gt;=ROW(Реестр!$C211),INDEX(СтРе,SMALL(IF(MATCH(КаРе&amp;СтРе,КаРе&amp;СтРе,)=ROW(КаРе),ROW(КаРе)),ROW(Реестр!$C211))),"-")</f>
        <v>-</v>
      </c>
      <c r="C212" s="59" t="str">
        <f ca="1">IFERROR(LOOKUP(,-1/(A212&amp;B212=Исключения!$A$2:$A$4&amp;Исключения!$B$2:$B$4),Исключения!$C$2:$C$4),IFERROR(VLOOKUP(B212,Списки!$A$2:$B$58,2,FALSE),"-"))</f>
        <v>-</v>
      </c>
      <c r="D212" s="72">
        <f ca="1">SUMIFS(Реестр!$B$1:$B$48,Реестр!$E$1:$E$48,"+",Реестр!$C$1:$C$48,A212,Реестр!$D$1:$D$48,B212,Реестр!$G$1:$G$48,"")</f>
        <v>0</v>
      </c>
      <c r="E212" s="72">
        <f ca="1">SUMIFS(Реестр!$B$1:$B$48,Реестр!$F$1:$F$48,"+",Реестр!$C$1:$C$48,A212,Реестр!$D$1:$D$48,B212,Реестр!$G$1:$G$48,"")</f>
        <v>0</v>
      </c>
      <c r="F212" s="73">
        <f t="shared" ca="1" si="2"/>
        <v>0</v>
      </c>
      <c r="H212" s="65">
        <f ca="1">SUMIFS(Реестр!$B$1:$B$48,Реестр!$E$1:$E$48,"+",Реестр!$C$1:$C$48,A212,Реестр!$D$1:$D$48,B212,Реестр!$G$1:$G$48,"",Реестр!$A$1:$A$48,"&lt;="&amp;$I$1-1)-SUMIFS(Реестр!$B$1:$B$48,Реестр!$F$1:$F$48,"+",Реестр!$C$1:$C$48,A212,Реестр!$D$1:$D$48,B212,Реестр!$G$1:$G$48,"",Реестр!$A$1:$A$48,"&lt;="&amp;$I$1-1)</f>
        <v>0</v>
      </c>
      <c r="I212" s="66">
        <f ca="1">SUMIFS(Реестр!$B$1:$B$48,Реестр!$E$1:$E$48,"+",Реестр!$C$1:$C$48,A212,Реестр!$D$1:$D$48,B212,Реестр!$G$1:$G$48,"",Реестр!$A$1:$A$48,"&gt;="&amp;$I$1,Реестр!$A$1:$A$48,"&lt;="&amp;$J$1)</f>
        <v>0</v>
      </c>
      <c r="J212" s="66">
        <f ca="1">SUMIFS(Реестр!$B$1:$B$48,Реестр!$F$1:$F$48,"+",Реестр!$C$1:$C$48,A212,Реестр!$D$1:$D$48,B212,Реестр!$G$1:$G$48,"",Реестр!$A$1:$A$48,"&gt;="&amp;$I$1,Реестр!$A$1:$A$48,"&lt;="&amp;$J$1)</f>
        <v>0</v>
      </c>
      <c r="K212" s="65">
        <f t="shared" ca="1" si="3"/>
        <v>0</v>
      </c>
      <c r="L212" s="65"/>
      <c r="M212" s="112"/>
    </row>
    <row r="213" spans="1:13" ht="15.75" thickTop="1" x14ac:dyDescent="0.2">
      <c r="A213" s="14" t="s">
        <v>5</v>
      </c>
      <c r="B213" s="14"/>
      <c r="C213" s="14"/>
      <c r="D213" s="74" t="s">
        <v>5</v>
      </c>
      <c r="E213" s="75"/>
      <c r="F213" s="76"/>
      <c r="G213" s="77"/>
      <c r="H213" s="67"/>
      <c r="I213" s="67"/>
      <c r="J213" s="67"/>
      <c r="K213" s="114" t="s">
        <v>5</v>
      </c>
      <c r="L213" s="114"/>
      <c r="M213" s="50"/>
    </row>
    <row r="215" spans="1:13" x14ac:dyDescent="0.2">
      <c r="F215" s="78"/>
      <c r="H215" s="68"/>
      <c r="I215" s="68"/>
      <c r="J215" s="68"/>
      <c r="K215" s="68"/>
      <c r="L215" s="68"/>
    </row>
    <row r="216" spans="1:13" x14ac:dyDescent="0.2">
      <c r="F216" s="78"/>
      <c r="H216" s="68"/>
      <c r="I216" s="68"/>
      <c r="J216" s="68"/>
      <c r="K216" s="68"/>
      <c r="L216" s="68"/>
    </row>
    <row r="217" spans="1:13" x14ac:dyDescent="0.2">
      <c r="F217" s="78"/>
      <c r="H217" s="68"/>
      <c r="I217" s="68"/>
      <c r="J217" s="68"/>
      <c r="K217" s="68"/>
      <c r="L217" s="68"/>
    </row>
    <row r="218" spans="1:13" x14ac:dyDescent="0.2">
      <c r="E218" s="79"/>
      <c r="F218" s="78"/>
      <c r="H218" s="68"/>
      <c r="I218" s="68"/>
      <c r="J218" s="68"/>
      <c r="K218" s="68"/>
      <c r="L218" s="68"/>
    </row>
  </sheetData>
  <autoFilter ref="A3:M213"/>
  <conditionalFormatting sqref="K1:L1">
    <cfRule type="expression" dxfId="1" priority="1">
      <formula>J1&lt;I1</formula>
    </cfRule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Z200"/>
  <sheetViews>
    <sheetView tabSelected="1" zoomScale="85" zoomScaleNormal="85" workbookViewId="0">
      <pane xSplit="2" ySplit="3" topLeftCell="K4" activePane="bottomRight" state="frozen"/>
      <selection activeCell="H3" sqref="H3"/>
      <selection pane="topRight" activeCell="H3" sqref="H3"/>
      <selection pane="bottomLeft" activeCell="H3" sqref="H3"/>
      <selection pane="bottomRight" activeCell="U8" sqref="U8"/>
    </sheetView>
  </sheetViews>
  <sheetFormatPr defaultRowHeight="12.75" outlineLevelCol="1" x14ac:dyDescent="0.2"/>
  <cols>
    <col min="1" max="1" width="17.5703125" style="18" bestFit="1" customWidth="1"/>
    <col min="2" max="2" width="28.85546875" style="18" customWidth="1"/>
    <col min="3" max="4" width="15.5703125" style="37" bestFit="1" customWidth="1"/>
    <col min="5" max="5" width="13.140625" style="37" bestFit="1" customWidth="1"/>
    <col min="6" max="6" width="10.5703125" style="37" bestFit="1" customWidth="1"/>
    <col min="7" max="7" width="17.85546875" style="58" customWidth="1" outlineLevel="1"/>
    <col min="8" max="8" width="15.7109375" style="58" customWidth="1" outlineLevel="1"/>
    <col min="9" max="9" width="15.5703125" style="58" customWidth="1" outlineLevel="1"/>
    <col min="10" max="10" width="21.7109375" style="58" customWidth="1" outlineLevel="1"/>
    <col min="11" max="11" width="12.28515625" style="37" bestFit="1" customWidth="1"/>
    <col min="12" max="13" width="12.42578125" style="85" customWidth="1" outlineLevel="1"/>
    <col min="14" max="14" width="15" style="85" customWidth="1" outlineLevel="1"/>
    <col min="15" max="16" width="12.85546875" style="37" customWidth="1" outlineLevel="1"/>
    <col min="17" max="17" width="15" style="37" customWidth="1" outlineLevel="1"/>
    <col min="18" max="19" width="13.140625" style="37" customWidth="1" outlineLevel="1"/>
    <col min="20" max="20" width="15" style="37" customWidth="1" outlineLevel="1"/>
    <col min="21" max="21" width="37.140625" style="37" bestFit="1" customWidth="1"/>
    <col min="22" max="23" width="9.140625" style="37"/>
    <col min="24" max="24" width="10.28515625" style="37" bestFit="1" customWidth="1"/>
    <col min="25" max="16384" width="9.140625" style="37"/>
  </cols>
  <sheetData>
    <row r="1" spans="1:22" s="19" customFormat="1" x14ac:dyDescent="0.2">
      <c r="A1" s="124" t="s">
        <v>56</v>
      </c>
      <c r="B1" s="118"/>
      <c r="C1" s="90">
        <f>MIN(Реестр!$A$3:$A$48)</f>
        <v>42020</v>
      </c>
      <c r="D1" s="90">
        <f>MAX(Реестр!$A$3:$A$48)</f>
        <v>42094</v>
      </c>
      <c r="E1" s="91" t="s">
        <v>38</v>
      </c>
      <c r="F1" s="92" t="s">
        <v>36</v>
      </c>
      <c r="G1" s="93" t="s">
        <v>86</v>
      </c>
      <c r="H1" s="94">
        <v>42005</v>
      </c>
      <c r="I1" s="94">
        <v>42094</v>
      </c>
      <c r="J1" s="126" t="str">
        <f>IF(I1&lt;H1,"ДатаНач &lt; ДатаКон","ИТОГО на конец")</f>
        <v>ИТОГО на конец</v>
      </c>
      <c r="L1" s="96">
        <v>42005</v>
      </c>
      <c r="M1" s="97">
        <f>EOMONTH(L1,0)</f>
        <v>42035</v>
      </c>
      <c r="N1" s="87" t="str">
        <f>IF(MONTH(M1)=12,YEAR(M1),"на конец")</f>
        <v>на конец</v>
      </c>
      <c r="O1" s="96">
        <f t="shared" ref="O1" si="0">+M1+1</f>
        <v>42036</v>
      </c>
      <c r="P1" s="97">
        <f t="shared" ref="P1:S1" si="1">EOMONTH(O1,0)</f>
        <v>42063</v>
      </c>
      <c r="Q1" s="87" t="str">
        <f t="shared" ref="Q1" si="2">IF(MONTH(P1)=12,YEAR(P1)&amp;" год","на конец")</f>
        <v>на конец</v>
      </c>
      <c r="R1" s="96">
        <f t="shared" ref="R1" si="3">+P1+1</f>
        <v>42064</v>
      </c>
      <c r="S1" s="97">
        <f t="shared" si="1"/>
        <v>42094</v>
      </c>
      <c r="T1" s="87" t="str">
        <f t="shared" ref="T1" si="4">IF(MONTH(S1)=12,YEAR(S1)&amp;" год","на конец")</f>
        <v>на конец</v>
      </c>
      <c r="U1" s="146" t="s">
        <v>106</v>
      </c>
      <c r="V1" s="104"/>
    </row>
    <row r="2" spans="1:22" s="19" customFormat="1" x14ac:dyDescent="0.2">
      <c r="A2" s="117" t="s">
        <v>2</v>
      </c>
      <c r="B2" s="118" t="s">
        <v>57</v>
      </c>
      <c r="C2" s="91" t="s">
        <v>7</v>
      </c>
      <c r="D2" s="91" t="s">
        <v>10</v>
      </c>
      <c r="E2" s="91" t="s">
        <v>25</v>
      </c>
      <c r="F2" s="99">
        <f ca="1">IF(D1=I1,SUM($E$4:$E$212)-SUM($J$4:$J$212),"ДатаКон ???")</f>
        <v>0</v>
      </c>
      <c r="G2" s="93" t="s">
        <v>25</v>
      </c>
      <c r="H2" s="93" t="s">
        <v>7</v>
      </c>
      <c r="I2" s="93" t="s">
        <v>10</v>
      </c>
      <c r="J2" s="93" t="s">
        <v>25</v>
      </c>
      <c r="L2" s="100" t="s">
        <v>7</v>
      </c>
      <c r="M2" s="100" t="s">
        <v>10</v>
      </c>
      <c r="N2" s="87" t="s">
        <v>25</v>
      </c>
      <c r="O2" s="100" t="s">
        <v>7</v>
      </c>
      <c r="P2" s="100" t="s">
        <v>10</v>
      </c>
      <c r="Q2" s="87" t="s">
        <v>25</v>
      </c>
      <c r="R2" s="100" t="s">
        <v>7</v>
      </c>
      <c r="S2" s="100" t="s">
        <v>10</v>
      </c>
      <c r="T2" s="87" t="s">
        <v>25</v>
      </c>
      <c r="U2" s="98"/>
      <c r="V2" s="104" t="s">
        <v>5</v>
      </c>
    </row>
    <row r="3" spans="1:22" s="19" customFormat="1" x14ac:dyDescent="0.2">
      <c r="A3" s="117"/>
      <c r="B3" s="118"/>
      <c r="C3" s="101"/>
      <c r="D3" s="101"/>
      <c r="E3" s="91"/>
      <c r="F3" s="99">
        <f ca="1">SUM($E$4:$E$196)-SUM(Оборотка!$F$4:$F$212)</f>
        <v>0</v>
      </c>
      <c r="G3" s="99">
        <f ca="1">SUM($E$4:$E$196)-SUM(INDEX($L$4:$U$196,,1+MATCH(MAX($L$1:$U$1),$L$1:$U$1,0)))</f>
        <v>0</v>
      </c>
      <c r="H3" s="93"/>
      <c r="I3" s="93"/>
      <c r="J3" s="93"/>
      <c r="K3" s="95"/>
      <c r="L3" s="102"/>
      <c r="M3" s="102"/>
      <c r="N3" s="88"/>
      <c r="O3" s="102"/>
      <c r="P3" s="102"/>
      <c r="Q3" s="88"/>
      <c r="R3" s="102"/>
      <c r="S3" s="102"/>
      <c r="T3" s="88"/>
      <c r="U3" s="98"/>
    </row>
    <row r="4" spans="1:22" x14ac:dyDescent="0.2">
      <c r="A4" s="18" t="str">
        <f t="array" aca="1" ref="A4" ca="1">IF(SUM(--(MATCH(КаРе&amp;ГрСтРе,КаРе&amp;ГрСтРе,)=ROW(КаРе)))&gt;=ROW(Реестр!$C3),INDEX(КаРе,SMALL(IF(MATCH(КаРе&amp;ГрСтРе,КаРе&amp;ГрСтРе,)=ROW(КаРе),ROW(КаРе)),ROW(Реестр!$C3))),"-")</f>
        <v>Нотариус</v>
      </c>
      <c r="B4" s="110" t="str">
        <f t="array" aca="1" ref="B4" ca="1">IF(SUM(--(MATCH(КаРе&amp;ГрСтРе,КаРе&amp;ГрСтРе,)=ROW(КаРе)))&gt;=ROW(Реестр!$C3),INDEX(ГрСтРе,SMALL(IF(MATCH(КаРе&amp;ГрСтРе,КаРе&amp;ГрСтРе,)=ROW(КаРе),ROW(КаРе)),ROW(Реестр!$C3))),"-")</f>
        <v>Административные расходы</v>
      </c>
      <c r="C4" s="80">
        <f ca="1">SUMIFS(Реестр!$B$1:$B$48,Реестр!$E$1:$E$48,"+",Реестр!$C$1:$C$48,A4,Реестр!$H$1:$H$48,B4,Реестр!$G$1:$G$48,"")</f>
        <v>-645</v>
      </c>
      <c r="D4" s="80">
        <f ca="1">SUMIFS(Реестр!$B$1:$B$48,Реестр!$F$1:$F$48,"+",Реестр!$C$1:$C$48,A4,Реестр!$H$1:$H$48,B4,Реестр!$G$1:$G$48,"")</f>
        <v>-645</v>
      </c>
      <c r="E4" s="81">
        <f ca="1">IFERROR(+C4-D4,"-")</f>
        <v>0</v>
      </c>
      <c r="F4" s="103"/>
      <c r="G4" s="83">
        <f ca="1">SUMIFS(Реестр!$B$1:$B$48,Реестр!$E$1:$E$48,"+",Реестр!$C$1:$C$48,A4,Реестр!$H$1:$H$48,B4,Реестр!$G$1:$G$48,"",Реестр!$A$1:$A$48,"&lt;="&amp;$H$1-1)-SUMIFS(Реестр!$B$1:$B$48,Реестр!$F$1:$F$48,"+",Реестр!$C$1:$C$48,A4,Реестр!$H$1:$H$48,B4,Реестр!$G$1:$G$48,"",Реестр!$A$1:$A$48,"&lt;="&amp;$H$1-1)</f>
        <v>0</v>
      </c>
      <c r="H4" s="84">
        <f ca="1">SUMIFS(Реестр!$B$1:$B$48,Реестр!$E$1:$E$48,"+",Реестр!$C$1:$C$48,A4,Реестр!$H$1:$H$48,B4,Реестр!$G$1:$G$48,"",Реестр!$A$1:$A$48,"&gt;="&amp;$H$1,Реестр!$A$1:$A$48,"&lt;="&amp;$I$1)</f>
        <v>-645</v>
      </c>
      <c r="I4" s="84">
        <f ca="1">SUMIFS(Реестр!$B$1:$B$48,Реестр!$F$1:$F$48,"+",Реестр!$C$1:$C$48,A4,Реестр!$H$1:$H$48,B4,Реестр!$G$1:$G$48,"",Реестр!$A$1:$A$48,"&gt;="&amp;$H$1,Реестр!$A$1:$A$48,"&lt;="&amp;$I$1)</f>
        <v>-645</v>
      </c>
      <c r="J4" s="83">
        <f ca="1">+G4+H4-I4</f>
        <v>0</v>
      </c>
      <c r="K4" s="103"/>
      <c r="L4" s="86">
        <f ca="1">SUMIFS(Реестр!$B$1:$B$48,Реестр!$E$1:$E$48,"+",Реестр!$C$1:$C$48,$A4,Реестр!$H$1:$H$48,$B4,Реестр!$G$1:$G$48,"",Реестр!$A$1:$A$48,"&gt;="&amp;L$1,Реестр!$A$1:$A$48,"&lt;="&amp;M$1)</f>
        <v>-25</v>
      </c>
      <c r="M4" s="86">
        <f ca="1">SUMIFS(Реестр!$B$1:$B$48,Реестр!$F$1:$F$48,"+",Реестр!$C$1:$C$48,$A4,Реестр!$H$1:$H$48,$B4,Реестр!$G$1:$G$48,"",Реестр!$A$1:$A$48,"&gt;="&amp;L$1,Реестр!$A$1:$A$48,"&lt;="&amp;M$1)</f>
        <v>-25</v>
      </c>
      <c r="N4" s="89">
        <f ca="1">+L4-M4</f>
        <v>0</v>
      </c>
      <c r="O4" s="86">
        <f ca="1">SUMIFS(Реестр!$B$1:$B$48,Реестр!$E$1:$E$48,"+",Реестр!$C$1:$C$48,$A4,Реестр!$H$1:$H$48,$B4,Реестр!$G$1:$G$48,"",Реестр!$A$1:$A$48,"&gt;="&amp;O$1,Реестр!$A$1:$A$48,"&lt;="&amp;P$1)</f>
        <v>0</v>
      </c>
      <c r="P4" s="86">
        <f ca="1">SUMIFS(Реестр!$B$1:$B$48,Реестр!$F$1:$F$48,"+",Реестр!$C$1:$C$48,$A4,Реестр!$H$1:$H$48,$B4,Реестр!$G$1:$G$48,"",Реестр!$A$1:$A$48,"&gt;="&amp;O$1,Реестр!$A$1:$A$48,"&lt;="&amp;P$1)</f>
        <v>0</v>
      </c>
      <c r="Q4" s="89">
        <f ca="1">+N4+O4-P4</f>
        <v>0</v>
      </c>
      <c r="R4" s="86">
        <f ca="1">SUMIFS(Реестр!$B$1:$B$48,Реестр!$E$1:$E$48,"+",Реестр!$C$1:$C$48,$A4,Реестр!$H$1:$H$48,$B4,Реестр!$G$1:$G$48,"",Реестр!$A$1:$A$48,"&gt;="&amp;R$1,Реестр!$A$1:$A$48,"&lt;="&amp;S$1)</f>
        <v>-620</v>
      </c>
      <c r="S4" s="86">
        <f ca="1">SUMIFS(Реестр!$B$1:$B$48,Реестр!$F$1:$F$48,"+",Реестр!$C$1:$C$48,$A4,Реестр!$H$1:$H$48,$B4,Реестр!$G$1:$G$48,"",Реестр!$A$1:$A$48,"&gt;="&amp;R$1,Реестр!$A$1:$A$48,"&lt;="&amp;S$1)</f>
        <v>-620</v>
      </c>
      <c r="T4" s="89">
        <f ca="1">+Q4+R4-S4</f>
        <v>0</v>
      </c>
      <c r="U4" s="107"/>
    </row>
    <row r="5" spans="1:22" x14ac:dyDescent="0.2">
      <c r="A5" s="18" t="str">
        <f t="array" aca="1" ref="A5" ca="1">IF(SUM(--(MATCH(КаРе&amp;ГрСтРе,КаРе&amp;ГрСтРе,)=ROW(КаРе)))&gt;=ROW(Реестр!$C4),INDEX(КаРе,SMALL(IF(MATCH(КаРе&amp;ГрСтРе,КаРе&amp;ГрСтРе,)=ROW(КаРе),ROW(КаРе)),ROW(Реестр!$C4))),"-")</f>
        <v>вв</v>
      </c>
      <c r="B5" s="110" t="str">
        <f t="array" aca="1" ref="B5" ca="1">IF(SUM(--(MATCH(КаРе&amp;ГрСтРе,КаРе&amp;ГрСтРе,)=ROW(КаРе)))&gt;=ROW(Реестр!$C4),INDEX(ГрСтРе,SMALL(IF(MATCH(КаРе&amp;ГрСтРе,КаРе&amp;ГрСтРе,)=ROW(КаРе),ROW(КаРе)),ROW(Реестр!$C4))),"-")</f>
        <v>Уставной капитал</v>
      </c>
      <c r="C5" s="80">
        <f ca="1">SUMIFS(Реестр!$B$1:$B$48,Реестр!$E$1:$E$48,"+",Реестр!$C$1:$C$48,A5,Реестр!$H$1:$H$48,B5,Реестр!$G$1:$G$48,"")</f>
        <v>0</v>
      </c>
      <c r="D5" s="80">
        <f ca="1">SUMIFS(Реестр!$B$1:$B$48,Реестр!$F$1:$F$48,"+",Реестр!$C$1:$C$48,A5,Реестр!$H$1:$H$48,B5,Реестр!$G$1:$G$48,"")</f>
        <v>27000</v>
      </c>
      <c r="E5" s="81">
        <f t="shared" ref="E5:E9" ca="1" si="5">IFERROR(+C5-D5,"-")</f>
        <v>-27000</v>
      </c>
      <c r="F5" s="103"/>
      <c r="G5" s="83">
        <f ca="1">SUMIFS(Реестр!$B$1:$B$48,Реестр!$E$1:$E$48,"+",Реестр!$C$1:$C$48,A5,Реестр!$H$1:$H$48,B5,Реестр!$G$1:$G$48,"",Реестр!$A$1:$A$48,"&lt;="&amp;$H$1-1)-SUMIFS(Реестр!$B$1:$B$48,Реестр!$F$1:$F$48,"+",Реестр!$C$1:$C$48,A5,Реестр!$H$1:$H$48,B5,Реестр!$G$1:$G$48,"",Реестр!$A$1:$A$48,"&lt;="&amp;$H$1-1)</f>
        <v>0</v>
      </c>
      <c r="H5" s="84">
        <f ca="1">SUMIFS(Реестр!$B$1:$B$48,Реестр!$E$1:$E$48,"+",Реестр!$C$1:$C$48,A5,Реестр!$H$1:$H$48,B5,Реестр!$G$1:$G$48,"",Реестр!$A$1:$A$48,"&gt;="&amp;$H$1,Реестр!$A$1:$A$48,"&lt;="&amp;$I$1)</f>
        <v>0</v>
      </c>
      <c r="I5" s="84">
        <f ca="1">SUMIFS(Реестр!$B$1:$B$48,Реестр!$F$1:$F$48,"+",Реестр!$C$1:$C$48,A5,Реестр!$H$1:$H$48,B5,Реестр!$G$1:$G$48,"",Реестр!$A$1:$A$48,"&gt;="&amp;$H$1,Реестр!$A$1:$A$48,"&lt;="&amp;$I$1)</f>
        <v>27000</v>
      </c>
      <c r="J5" s="83">
        <f t="shared" ref="J5:J19" ca="1" si="6">+G5+H5-I5</f>
        <v>-27000</v>
      </c>
      <c r="K5" s="103"/>
      <c r="L5" s="86">
        <f ca="1">SUMIFS(Реестр!$B$1:$B$48,Реестр!$E$1:$E$48,"+",Реестр!$C$1:$C$48,$A5,Реестр!$H$1:$H$48,$B5,Реестр!$G$1:$G$48,"",Реестр!$A$1:$A$48,"&gt;="&amp;L$1,Реестр!$A$1:$A$48,"&lt;="&amp;M$1)</f>
        <v>0</v>
      </c>
      <c r="M5" s="86">
        <f ca="1">SUMIFS(Реестр!$B$1:$B$48,Реестр!$F$1:$F$48,"+",Реестр!$C$1:$C$48,$A5,Реестр!$H$1:$H$48,$B5,Реестр!$G$1:$G$48,"",Реестр!$A$1:$A$48,"&gt;="&amp;L$1,Реестр!$A$1:$A$48,"&lt;="&amp;M$1)</f>
        <v>27000</v>
      </c>
      <c r="N5" s="89">
        <f t="shared" ref="N5:N6" ca="1" si="7">+L5-M5</f>
        <v>-27000</v>
      </c>
      <c r="O5" s="86">
        <f ca="1">SUMIFS(Реестр!$B$1:$B$48,Реестр!$E$1:$E$48,"+",Реестр!$C$1:$C$48,$A5,Реестр!$H$1:$H$48,$B5,Реестр!$G$1:$G$48,"",Реестр!$A$1:$A$48,"&gt;="&amp;O$1,Реестр!$A$1:$A$48,"&lt;="&amp;P$1)</f>
        <v>0</v>
      </c>
      <c r="P5" s="86">
        <f ca="1">SUMIFS(Реестр!$B$1:$B$48,Реестр!$F$1:$F$48,"+",Реестр!$C$1:$C$48,$A5,Реестр!$H$1:$H$48,$B5,Реестр!$G$1:$G$48,"",Реестр!$A$1:$A$48,"&gt;="&amp;O$1,Реестр!$A$1:$A$48,"&lt;="&amp;P$1)</f>
        <v>0</v>
      </c>
      <c r="Q5" s="89">
        <f t="shared" ref="Q5:Q6" ca="1" si="8">+N5+O5-P5</f>
        <v>-27000</v>
      </c>
      <c r="R5" s="86">
        <f ca="1">SUMIFS(Реестр!$B$1:$B$48,Реестр!$E$1:$E$48,"+",Реестр!$C$1:$C$48,$A5,Реестр!$H$1:$H$48,$B5,Реестр!$G$1:$G$48,"",Реестр!$A$1:$A$48,"&gt;="&amp;R$1,Реестр!$A$1:$A$48,"&lt;="&amp;S$1)</f>
        <v>0</v>
      </c>
      <c r="S5" s="86">
        <f ca="1">SUMIFS(Реестр!$B$1:$B$48,Реестр!$F$1:$F$48,"+",Реестр!$C$1:$C$48,$A5,Реестр!$H$1:$H$48,$B5,Реестр!$G$1:$G$48,"",Реестр!$A$1:$A$48,"&gt;="&amp;R$1,Реестр!$A$1:$A$48,"&lt;="&amp;S$1)</f>
        <v>0</v>
      </c>
      <c r="T5" s="89">
        <f t="shared" ref="T5:T6" ca="1" si="9">+Q5+R5-S5</f>
        <v>-27000</v>
      </c>
      <c r="U5" s="107"/>
    </row>
    <row r="6" spans="1:22" x14ac:dyDescent="0.2">
      <c r="A6" s="18" t="str">
        <f t="array" aca="1" ref="A6" ca="1">IF(SUM(--(MATCH(КаРе&amp;ГрСтРе,КаРе&amp;ГрСтРе,)=ROW(КаРе)))&gt;=ROW(Реестр!$C5),INDEX(КаРе,SMALL(IF(MATCH(КаРе&amp;ГрСтРе,КаРе&amp;ГрСтРе,)=ROW(КаРе),ROW(КаРе)),ROW(Реестр!$C5))),"-")</f>
        <v>фф</v>
      </c>
      <c r="B6" s="110" t="str">
        <f t="array" aca="1" ref="B6" ca="1">IF(SUM(--(MATCH(КаРе&amp;ГрСтРе,КаРе&amp;ГрСтРе,)=ROW(КаРе)))&gt;=ROW(Реестр!$C5),INDEX(ГрСтРе,SMALL(IF(MATCH(КаРе&amp;ГрСтРе,КаРе&amp;ГрСтРе,)=ROW(КаРе),ROW(КаРе)),ROW(Реестр!$C5))),"-")</f>
        <v>Расчеты с п\л</v>
      </c>
      <c r="C6" s="80">
        <f ca="1">SUMIFS(Реестр!$B$1:$B$48,Реестр!$E$1:$E$48,"+",Реестр!$C$1:$C$48,A6,Реестр!$H$1:$H$48,B6,Реестр!$G$1:$G$48,"")</f>
        <v>0</v>
      </c>
      <c r="D6" s="80">
        <f ca="1">SUMIFS(Реестр!$B$1:$B$48,Реестр!$F$1:$F$48,"+",Реестр!$C$1:$C$48,A6,Реестр!$H$1:$H$48,B6,Реестр!$G$1:$G$48,"")</f>
        <v>-9721</v>
      </c>
      <c r="E6" s="81">
        <f ca="1">IFERROR(+C6-D6,"-")</f>
        <v>9721</v>
      </c>
      <c r="F6" s="103"/>
      <c r="G6" s="83">
        <f ca="1">SUMIFS(Реестр!$B$1:$B$48,Реестр!$E$1:$E$48,"+",Реестр!$C$1:$C$48,A6,Реестр!$H$1:$H$48,B6,Реестр!$G$1:$G$48,"",Реестр!$A$1:$A$48,"&lt;="&amp;$H$1-1)-SUMIFS(Реестр!$B$1:$B$48,Реестр!$F$1:$F$48,"+",Реестр!$C$1:$C$48,A6,Реестр!$H$1:$H$48,B6,Реестр!$G$1:$G$48,"",Реестр!$A$1:$A$48,"&lt;="&amp;$H$1-1)</f>
        <v>0</v>
      </c>
      <c r="H6" s="84">
        <f ca="1">SUMIFS(Реестр!$B$1:$B$48,Реестр!$E$1:$E$48,"+",Реестр!$C$1:$C$48,A6,Реестр!$H$1:$H$48,B6,Реестр!$G$1:$G$48,"",Реестр!$A$1:$A$48,"&gt;="&amp;$H$1,Реестр!$A$1:$A$48,"&lt;="&amp;$I$1)</f>
        <v>0</v>
      </c>
      <c r="I6" s="84">
        <f ca="1">SUMIFS(Реестр!$B$1:$B$48,Реестр!$F$1:$F$48,"+",Реестр!$C$1:$C$48,A6,Реестр!$H$1:$H$48,B6,Реестр!$G$1:$G$48,"",Реестр!$A$1:$A$48,"&gt;="&amp;$H$1,Реестр!$A$1:$A$48,"&lt;="&amp;$I$1)</f>
        <v>-9721</v>
      </c>
      <c r="J6" s="83">
        <f t="shared" ca="1" si="6"/>
        <v>9721</v>
      </c>
      <c r="K6" s="103"/>
      <c r="L6" s="86">
        <f ca="1">SUMIFS(Реестр!$B$1:$B$48,Реестр!$E$1:$E$48,"+",Реестр!$C$1:$C$48,$A6,Реестр!$H$1:$H$48,$B6,Реестр!$G$1:$G$48,"",Реестр!$A$1:$A$48,"&gt;="&amp;L$1,Реестр!$A$1:$A$48,"&lt;="&amp;M$1)</f>
        <v>0</v>
      </c>
      <c r="M6" s="86">
        <f ca="1">SUMIFS(Реестр!$B$1:$B$48,Реестр!$F$1:$F$48,"+",Реестр!$C$1:$C$48,$A6,Реестр!$H$1:$H$48,$B6,Реестр!$G$1:$G$48,"",Реестр!$A$1:$A$48,"&gt;="&amp;L$1,Реестр!$A$1:$A$48,"&lt;="&amp;M$1)</f>
        <v>-9977</v>
      </c>
      <c r="N6" s="89">
        <f t="shared" ca="1" si="7"/>
        <v>9977</v>
      </c>
      <c r="O6" s="86">
        <f ca="1">SUMIFS(Реестр!$B$1:$B$48,Реестр!$E$1:$E$48,"+",Реестр!$C$1:$C$48,$A6,Реестр!$H$1:$H$48,$B6,Реестр!$G$1:$G$48,"",Реестр!$A$1:$A$48,"&gt;="&amp;O$1,Реестр!$A$1:$A$48,"&lt;="&amp;P$1)</f>
        <v>0</v>
      </c>
      <c r="P6" s="86">
        <f ca="1">SUMIFS(Реестр!$B$1:$B$48,Реестр!$F$1:$F$48,"+",Реестр!$C$1:$C$48,$A6,Реестр!$H$1:$H$48,$B6,Реестр!$G$1:$G$48,"",Реестр!$A$1:$A$48,"&gt;="&amp;O$1,Реестр!$A$1:$A$48,"&lt;="&amp;P$1)</f>
        <v>222</v>
      </c>
      <c r="Q6" s="89">
        <f t="shared" ca="1" si="8"/>
        <v>9755</v>
      </c>
      <c r="R6" s="86">
        <f ca="1">SUMIFS(Реестр!$B$1:$B$48,Реестр!$E$1:$E$48,"+",Реестр!$C$1:$C$48,$A6,Реестр!$H$1:$H$48,$B6,Реестр!$G$1:$G$48,"",Реестр!$A$1:$A$48,"&gt;="&amp;R$1,Реестр!$A$1:$A$48,"&lt;="&amp;S$1)</f>
        <v>0</v>
      </c>
      <c r="S6" s="86">
        <f ca="1">SUMIFS(Реестр!$B$1:$B$48,Реестр!$F$1:$F$48,"+",Реестр!$C$1:$C$48,$A6,Реестр!$H$1:$H$48,$B6,Реестр!$G$1:$G$48,"",Реестр!$A$1:$A$48,"&gt;="&amp;R$1,Реестр!$A$1:$A$48,"&lt;="&amp;S$1)</f>
        <v>34</v>
      </c>
      <c r="T6" s="89">
        <f t="shared" ca="1" si="9"/>
        <v>9721</v>
      </c>
      <c r="U6" s="107"/>
    </row>
    <row r="7" spans="1:22" x14ac:dyDescent="0.2">
      <c r="A7" s="18" t="str">
        <f t="array" aca="1" ref="A7" ca="1">IF(SUM(--(MATCH(КаРе&amp;ГрСтРе,КаРе&amp;ГрСтРе,)=ROW(КаРе)))&gt;=ROW(Реестр!$C6),INDEX(КаРе,SMALL(IF(MATCH(КаРе&amp;ГрСтРе,КаРе&amp;ГрСтРе,)=ROW(КаРе),ROW(КаРе)),ROW(Реестр!$C6))),"-")</f>
        <v>РосЕвроБанк</v>
      </c>
      <c r="B7" s="110" t="str">
        <f t="array" aca="1" ref="B7" ca="1">IF(SUM(--(MATCH(КаРе&amp;ГрСтРе,КаРе&amp;ГрСтРе,)=ROW(КаРе)))&gt;=ROW(Реестр!$C6),INDEX(ГрСтРе,SMALL(IF(MATCH(КаРе&amp;ГрСтРе,КаРе&amp;ГрСтРе,)=ROW(КаРе),ROW(КаРе)),ROW(Реестр!$C6))),"-")</f>
        <v>Банковские расходы</v>
      </c>
      <c r="C7" s="80">
        <f ca="1">SUMIFS(Реестр!$B$1:$B$48,Реестр!$E$1:$E$48,"+",Реестр!$C$1:$C$48,A7,Реестр!$H$1:$H$48,B7,Реестр!$G$1:$G$48,"")</f>
        <v>-6978.87</v>
      </c>
      <c r="D7" s="80">
        <f ca="1">SUMIFS(Реестр!$B$1:$B$48,Реестр!$F$1:$F$48,"+",Реестр!$C$1:$C$48,A7,Реестр!$H$1:$H$48,B7,Реестр!$G$1:$G$48,"")</f>
        <v>-6978.87</v>
      </c>
      <c r="E7" s="81">
        <f t="shared" ca="1" si="5"/>
        <v>0</v>
      </c>
      <c r="F7" s="103"/>
      <c r="G7" s="83">
        <f ca="1">SUMIFS(Реестр!$B$1:$B$48,Реестр!$E$1:$E$48,"+",Реестр!$C$1:$C$48,A7,Реестр!$H$1:$H$48,B7,Реестр!$G$1:$G$48,"",Реестр!$A$1:$A$48,"&lt;="&amp;$H$1-1)-SUMIFS(Реестр!$B$1:$B$48,Реестр!$F$1:$F$48,"+",Реестр!$C$1:$C$48,A7,Реестр!$H$1:$H$48,B7,Реестр!$G$1:$G$48,"",Реестр!$A$1:$A$48,"&lt;="&amp;$H$1-1)</f>
        <v>0</v>
      </c>
      <c r="H7" s="84">
        <f ca="1">SUMIFS(Реестр!$B$1:$B$48,Реестр!$E$1:$E$48,"+",Реестр!$C$1:$C$48,A7,Реестр!$H$1:$H$48,B7,Реестр!$G$1:$G$48,"",Реестр!$A$1:$A$48,"&gt;="&amp;$H$1,Реестр!$A$1:$A$48,"&lt;="&amp;$I$1)</f>
        <v>-6978.87</v>
      </c>
      <c r="I7" s="84">
        <f ca="1">SUMIFS(Реестр!$B$1:$B$48,Реестр!$F$1:$F$48,"+",Реестр!$C$1:$C$48,A7,Реестр!$H$1:$H$48,B7,Реестр!$G$1:$G$48,"",Реестр!$A$1:$A$48,"&gt;="&amp;$H$1,Реестр!$A$1:$A$48,"&lt;="&amp;$I$1)</f>
        <v>-6978.87</v>
      </c>
      <c r="J7" s="83">
        <f t="shared" ca="1" si="6"/>
        <v>0</v>
      </c>
      <c r="K7" s="103"/>
      <c r="L7" s="86">
        <f ca="1">SUMIFS(Реестр!$B$1:$B$48,Реестр!$E$1:$E$48,"+",Реестр!$C$1:$C$48,$A7,Реестр!$H$1:$H$48,$B7,Реестр!$G$1:$G$48,"",Реестр!$A$1:$A$48,"&gt;="&amp;L$1,Реестр!$A$1:$A$48,"&lt;="&amp;M$1)</f>
        <v>0</v>
      </c>
      <c r="M7" s="86">
        <f ca="1">SUMIFS(Реестр!$B$1:$B$48,Реестр!$F$1:$F$48,"+",Реестр!$C$1:$C$48,$A7,Реестр!$H$1:$H$48,$B7,Реестр!$G$1:$G$48,"",Реестр!$A$1:$A$48,"&gt;="&amp;L$1,Реестр!$A$1:$A$48,"&lt;="&amp;M$1)</f>
        <v>0</v>
      </c>
      <c r="N7" s="89">
        <f t="shared" ref="N7:N19" ca="1" si="10">+L7-M7</f>
        <v>0</v>
      </c>
      <c r="O7" s="86">
        <f ca="1">SUMIFS(Реестр!$B$1:$B$48,Реестр!$E$1:$E$48,"+",Реестр!$C$1:$C$48,$A7,Реестр!$H$1:$H$48,$B7,Реестр!$G$1:$G$48,"",Реестр!$A$1:$A$48,"&gt;="&amp;O$1,Реестр!$A$1:$A$48,"&lt;="&amp;P$1)</f>
        <v>-1500</v>
      </c>
      <c r="P7" s="86">
        <f ca="1">SUMIFS(Реестр!$B$1:$B$48,Реестр!$F$1:$F$48,"+",Реестр!$C$1:$C$48,$A7,Реестр!$H$1:$H$48,$B7,Реестр!$G$1:$G$48,"",Реестр!$A$1:$A$48,"&gt;="&amp;O$1,Реестр!$A$1:$A$48,"&lt;="&amp;P$1)</f>
        <v>-1500</v>
      </c>
      <c r="Q7" s="89">
        <f t="shared" ref="Q7:Q19" ca="1" si="11">+N7+O7-P7</f>
        <v>0</v>
      </c>
      <c r="R7" s="86">
        <f ca="1">SUMIFS(Реестр!$B$1:$B$48,Реестр!$E$1:$E$48,"+",Реестр!$C$1:$C$48,$A7,Реестр!$H$1:$H$48,$B7,Реестр!$G$1:$G$48,"",Реестр!$A$1:$A$48,"&gt;="&amp;R$1,Реестр!$A$1:$A$48,"&lt;="&amp;S$1)</f>
        <v>-5478.87</v>
      </c>
      <c r="S7" s="86">
        <f ca="1">SUMIFS(Реестр!$B$1:$B$48,Реестр!$F$1:$F$48,"+",Реестр!$C$1:$C$48,$A7,Реестр!$H$1:$H$48,$B7,Реестр!$G$1:$G$48,"",Реестр!$A$1:$A$48,"&gt;="&amp;R$1,Реестр!$A$1:$A$48,"&lt;="&amp;S$1)</f>
        <v>-5478.87</v>
      </c>
      <c r="T7" s="89">
        <f t="shared" ref="T7:T19" ca="1" si="12">+Q7+R7-S7</f>
        <v>0</v>
      </c>
      <c r="U7" s="107"/>
    </row>
    <row r="8" spans="1:22" x14ac:dyDescent="0.2">
      <c r="A8" s="18" t="str">
        <f t="array" aca="1" ref="A8" ca="1">IF(SUM(--(MATCH(КаРе&amp;ГрСтРе,КаРе&amp;ГрСтРе,)=ROW(КаРе)))&gt;=ROW(Реестр!$C7),INDEX(КаРе,SMALL(IF(MATCH(КаРе&amp;ГрСтРе,КаРе&amp;ГрСтРе,)=ROW(КаРе),ROW(КаРе)),ROW(Реестр!$C7))),"-")</f>
        <v>ООО</v>
      </c>
      <c r="B8" s="110" t="str">
        <f t="array" aca="1" ref="B8" ca="1">IF(SUM(--(MATCH(КаРе&amp;ГрСтРе,КаРе&amp;ГрСтРе,)=ROW(КаРе)))&gt;=ROW(Реестр!$C7),INDEX(ГрСтРе,SMALL(IF(MATCH(КаРе&amp;ГрСтРе,КаРе&amp;ГрСтРе,)=ROW(КаРе),ROW(КаРе)),ROW(Реестр!$C7))),"-")</f>
        <v>Расходы на сайт</v>
      </c>
      <c r="C8" s="80">
        <f ca="1">SUMIFS(Реестр!$B$1:$B$48,Реестр!$E$1:$E$48,"+",Реестр!$C$1:$C$48,A8,Реестр!$H$1:$H$48,B8,Реестр!$G$1:$G$48,"")</f>
        <v>-144</v>
      </c>
      <c r="D8" s="80">
        <f ca="1">SUMIFS(Реестр!$B$1:$B$48,Реестр!$F$1:$F$48,"+",Реестр!$C$1:$C$48,A8,Реестр!$H$1:$H$48,B8,Реестр!$G$1:$G$48,"")</f>
        <v>-44</v>
      </c>
      <c r="E8" s="81">
        <f t="shared" ca="1" si="5"/>
        <v>-100</v>
      </c>
      <c r="F8" s="103"/>
      <c r="G8" s="83">
        <f ca="1">SUMIFS(Реестр!$B$1:$B$48,Реестр!$E$1:$E$48,"+",Реестр!$C$1:$C$48,A8,Реестр!$H$1:$H$48,B8,Реестр!$G$1:$G$48,"",Реестр!$A$1:$A$48,"&lt;="&amp;$H$1-1)-SUMIFS(Реестр!$B$1:$B$48,Реестр!$F$1:$F$48,"+",Реестр!$C$1:$C$48,A8,Реестр!$H$1:$H$48,B8,Реестр!$G$1:$G$48,"",Реестр!$A$1:$A$48,"&lt;="&amp;$H$1-1)</f>
        <v>0</v>
      </c>
      <c r="H8" s="84">
        <f ca="1">SUMIFS(Реестр!$B$1:$B$48,Реестр!$E$1:$E$48,"+",Реестр!$C$1:$C$48,A8,Реестр!$H$1:$H$48,B8,Реестр!$G$1:$G$48,"",Реестр!$A$1:$A$48,"&gt;="&amp;$H$1,Реестр!$A$1:$A$48,"&lt;="&amp;$I$1)</f>
        <v>-144</v>
      </c>
      <c r="I8" s="84">
        <f ca="1">SUMIFS(Реестр!$B$1:$B$48,Реестр!$F$1:$F$48,"+",Реестр!$C$1:$C$48,A8,Реестр!$H$1:$H$48,B8,Реестр!$G$1:$G$48,"",Реестр!$A$1:$A$48,"&gt;="&amp;$H$1,Реестр!$A$1:$A$48,"&lt;="&amp;$I$1)</f>
        <v>-44</v>
      </c>
      <c r="J8" s="83">
        <f t="shared" ca="1" si="6"/>
        <v>-100</v>
      </c>
      <c r="K8" s="103"/>
      <c r="L8" s="86">
        <f ca="1">SUMIFS(Реестр!$B$1:$B$48,Реестр!$E$1:$E$48,"+",Реестр!$C$1:$C$48,$A8,Реестр!$H$1:$H$48,$B8,Реестр!$G$1:$G$48,"",Реестр!$A$1:$A$48,"&gt;="&amp;L$1,Реестр!$A$1:$A$48,"&lt;="&amp;M$1)</f>
        <v>0</v>
      </c>
      <c r="M8" s="86">
        <f ca="1">SUMIFS(Реестр!$B$1:$B$48,Реестр!$F$1:$F$48,"+",Реестр!$C$1:$C$48,$A8,Реестр!$H$1:$H$48,$B8,Реестр!$G$1:$G$48,"",Реестр!$A$1:$A$48,"&gt;="&amp;L$1,Реестр!$A$1:$A$48,"&lt;="&amp;M$1)</f>
        <v>0</v>
      </c>
      <c r="N8" s="89">
        <f t="shared" ca="1" si="10"/>
        <v>0</v>
      </c>
      <c r="O8" s="86">
        <f ca="1">SUMIFS(Реестр!$B$1:$B$48,Реестр!$E$1:$E$48,"+",Реестр!$C$1:$C$48,$A8,Реестр!$H$1:$H$48,$B8,Реестр!$G$1:$G$48,"",Реестр!$A$1:$A$48,"&gt;="&amp;O$1,Реестр!$A$1:$A$48,"&lt;="&amp;P$1)</f>
        <v>-89</v>
      </c>
      <c r="P8" s="86">
        <f ca="1">SUMIFS(Реестр!$B$1:$B$48,Реестр!$F$1:$F$48,"+",Реестр!$C$1:$C$48,$A8,Реестр!$H$1:$H$48,$B8,Реестр!$G$1:$G$48,"",Реестр!$A$1:$A$48,"&gt;="&amp;O$1,Реестр!$A$1:$A$48,"&lt;="&amp;P$1)</f>
        <v>0</v>
      </c>
      <c r="Q8" s="89">
        <f t="shared" ca="1" si="11"/>
        <v>-89</v>
      </c>
      <c r="R8" s="86">
        <f ca="1">SUMIFS(Реестр!$B$1:$B$48,Реестр!$E$1:$E$48,"+",Реестр!$C$1:$C$48,$A8,Реестр!$H$1:$H$48,$B8,Реестр!$G$1:$G$48,"",Реестр!$A$1:$A$48,"&gt;="&amp;R$1,Реестр!$A$1:$A$48,"&lt;="&amp;S$1)</f>
        <v>-55</v>
      </c>
      <c r="S8" s="86">
        <f ca="1">SUMIFS(Реестр!$B$1:$B$48,Реестр!$F$1:$F$48,"+",Реестр!$C$1:$C$48,$A8,Реестр!$H$1:$H$48,$B8,Реестр!$G$1:$G$48,"",Реестр!$A$1:$A$48,"&gt;="&amp;R$1,Реестр!$A$1:$A$48,"&lt;="&amp;S$1)</f>
        <v>-44</v>
      </c>
      <c r="T8" s="89">
        <f t="shared" ca="1" si="12"/>
        <v>-100</v>
      </c>
      <c r="U8" s="107"/>
    </row>
    <row r="9" spans="1:22" x14ac:dyDescent="0.2">
      <c r="A9" s="18" t="str">
        <f t="array" aca="1" ref="A9" ca="1">IF(SUM(--(MATCH(КаРе&amp;ГрСтРе,КаРе&amp;ГрСтРе,)=ROW(КаРе)))&gt;=ROW(Реестр!$C8),INDEX(КаРе,SMALL(IF(MATCH(КаРе&amp;ГрСтРе,КаРе&amp;ГрСтРе,)=ROW(КаРе),ROW(КаРе)),ROW(Реестр!$C8))),"-")</f>
        <v>вв</v>
      </c>
      <c r="B9" s="110" t="str">
        <f t="array" aca="1" ref="B9" ca="1">IF(SUM(--(MATCH(КаРе&amp;ГрСтРе,КаРе&amp;ГрСтРе,)=ROW(КаРе)))&gt;=ROW(Реестр!$C8),INDEX(ГрСтРе,SMALL(IF(MATCH(КаРе&amp;ГрСтРе,КаРе&amp;ГрСтРе,)=ROW(КаРе),ROW(КаРе)),ROW(Реестр!$C8))),"-")</f>
        <v>Расчеты с п\л</v>
      </c>
      <c r="C9" s="80">
        <f ca="1">SUMIFS(Реестр!$B$1:$B$48,Реестр!$E$1:$E$48,"+",Реестр!$C$1:$C$48,A9,Реестр!$H$1:$H$48,B9,Реестр!$G$1:$G$48,"")</f>
        <v>0</v>
      </c>
      <c r="D9" s="80">
        <f ca="1">SUMIFS(Реестр!$B$1:$B$48,Реестр!$F$1:$F$48,"+",Реестр!$C$1:$C$48,A9,Реестр!$H$1:$H$48,B9,Реестр!$G$1:$G$48,"")</f>
        <v>315</v>
      </c>
      <c r="E9" s="81">
        <f t="shared" ca="1" si="5"/>
        <v>-315</v>
      </c>
      <c r="F9" s="103"/>
      <c r="G9" s="83">
        <f ca="1">SUMIFS(Реестр!$B$1:$B$48,Реестр!$E$1:$E$48,"+",Реестр!$C$1:$C$48,A9,Реестр!$H$1:$H$48,B9,Реестр!$G$1:$G$48,"",Реестр!$A$1:$A$48,"&lt;="&amp;$H$1-1)-SUMIFS(Реестр!$B$1:$B$48,Реестр!$F$1:$F$48,"+",Реестр!$C$1:$C$48,A9,Реестр!$H$1:$H$48,B9,Реестр!$G$1:$G$48,"",Реестр!$A$1:$A$48,"&lt;="&amp;$H$1-1)</f>
        <v>0</v>
      </c>
      <c r="H9" s="84">
        <f ca="1">SUMIFS(Реестр!$B$1:$B$48,Реестр!$E$1:$E$48,"+",Реестр!$C$1:$C$48,A9,Реестр!$H$1:$H$48,B9,Реестр!$G$1:$G$48,"",Реестр!$A$1:$A$48,"&gt;="&amp;$H$1,Реестр!$A$1:$A$48,"&lt;="&amp;$I$1)</f>
        <v>0</v>
      </c>
      <c r="I9" s="84">
        <f ca="1">SUMIFS(Реестр!$B$1:$B$48,Реестр!$F$1:$F$48,"+",Реестр!$C$1:$C$48,A9,Реестр!$H$1:$H$48,B9,Реестр!$G$1:$G$48,"",Реестр!$A$1:$A$48,"&gt;="&amp;$H$1,Реестр!$A$1:$A$48,"&lt;="&amp;$I$1)</f>
        <v>315</v>
      </c>
      <c r="J9" s="83">
        <f t="shared" ca="1" si="6"/>
        <v>-315</v>
      </c>
      <c r="K9" s="103"/>
      <c r="L9" s="86">
        <f ca="1">SUMIFS(Реестр!$B$1:$B$48,Реестр!$E$1:$E$48,"+",Реестр!$C$1:$C$48,$A9,Реестр!$H$1:$H$48,$B9,Реестр!$G$1:$G$48,"",Реестр!$A$1:$A$48,"&gt;="&amp;L$1,Реестр!$A$1:$A$48,"&lt;="&amp;M$1)</f>
        <v>0</v>
      </c>
      <c r="M9" s="86">
        <f ca="1">SUMIFS(Реестр!$B$1:$B$48,Реестр!$F$1:$F$48,"+",Реестр!$C$1:$C$48,$A9,Реестр!$H$1:$H$48,$B9,Реестр!$G$1:$G$48,"",Реестр!$A$1:$A$48,"&gt;="&amp;L$1,Реестр!$A$1:$A$48,"&lt;="&amp;M$1)</f>
        <v>0</v>
      </c>
      <c r="N9" s="89">
        <f t="shared" ca="1" si="10"/>
        <v>0</v>
      </c>
      <c r="O9" s="86">
        <f ca="1">SUMIFS(Реестр!$B$1:$B$48,Реестр!$E$1:$E$48,"+",Реестр!$C$1:$C$48,$A9,Реестр!$H$1:$H$48,$B9,Реестр!$G$1:$G$48,"",Реестр!$A$1:$A$48,"&gt;="&amp;O$1,Реестр!$A$1:$A$48,"&lt;="&amp;P$1)</f>
        <v>0</v>
      </c>
      <c r="P9" s="86">
        <f ca="1">SUMIFS(Реестр!$B$1:$B$48,Реестр!$F$1:$F$48,"+",Реестр!$C$1:$C$48,$A9,Реестр!$H$1:$H$48,$B9,Реестр!$G$1:$G$48,"",Реестр!$A$1:$A$48,"&gt;="&amp;O$1,Реестр!$A$1:$A$48,"&lt;="&amp;P$1)</f>
        <v>0</v>
      </c>
      <c r="Q9" s="89">
        <f t="shared" ca="1" si="11"/>
        <v>0</v>
      </c>
      <c r="R9" s="86">
        <f ca="1">SUMIFS(Реестр!$B$1:$B$48,Реестр!$E$1:$E$48,"+",Реестр!$C$1:$C$48,$A9,Реестр!$H$1:$H$48,$B9,Реестр!$G$1:$G$48,"",Реестр!$A$1:$A$48,"&gt;="&amp;R$1,Реестр!$A$1:$A$48,"&lt;="&amp;S$1)</f>
        <v>0</v>
      </c>
      <c r="S9" s="86">
        <f ca="1">SUMIFS(Реестр!$B$1:$B$48,Реестр!$F$1:$F$48,"+",Реестр!$C$1:$C$48,$A9,Реестр!$H$1:$H$48,$B9,Реестр!$G$1:$G$48,"",Реестр!$A$1:$A$48,"&gt;="&amp;R$1,Реестр!$A$1:$A$48,"&lt;="&amp;S$1)</f>
        <v>315</v>
      </c>
      <c r="T9" s="89">
        <f t="shared" ca="1" si="12"/>
        <v>-315</v>
      </c>
      <c r="U9" s="107"/>
    </row>
    <row r="10" spans="1:22" x14ac:dyDescent="0.2">
      <c r="A10" s="18" t="str">
        <f t="array" aca="1" ref="A10" ca="1">IF(SUM(--(MATCH(КаРе&amp;ГрСтРе,КаРе&amp;ГрСтРе,)=ROW(КаРе)))&gt;=ROW(Реестр!$C9),INDEX(КаРе,SMALL(IF(MATCH(КаРе&amp;ГрСтРе,КаРе&amp;ГрСтРе,)=ROW(КаРе),ROW(КаРе)),ROW(Реестр!$C9))),"-")</f>
        <v>цц</v>
      </c>
      <c r="B10" s="110" t="str">
        <f t="array" aca="1" ref="B10" ca="1">IF(SUM(--(MATCH(КаРе&amp;ГрСтРе,КаРе&amp;ГрСтРе,)=ROW(КаРе)))&gt;=ROW(Реестр!$C9),INDEX(ГрСтРе,SMALL(IF(MATCH(КаРе&amp;ГрСтРе,КаРе&amp;ГрСтРе,)=ROW(КаРе),ROW(КаРе)),ROW(Реестр!$C9))),"-")</f>
        <v>Выручка Продажа товара</v>
      </c>
      <c r="C10" s="80">
        <f ca="1">SUMIFS(Реестр!$B$1:$B$48,Реестр!$E$1:$E$48,"+",Реестр!$C$1:$C$48,A10,Реестр!$H$1:$H$48,B10,Реестр!$G$1:$G$48,"")</f>
        <v>109</v>
      </c>
      <c r="D10" s="80">
        <f ca="1">SUMIFS(Реестр!$B$1:$B$48,Реестр!$F$1:$F$48,"+",Реестр!$C$1:$C$48,A10,Реестр!$H$1:$H$48,B10,Реестр!$G$1:$G$48,"")</f>
        <v>109</v>
      </c>
      <c r="E10" s="81">
        <f t="shared" ref="E10:E19" ca="1" si="13">IFERROR(+C10-D10,"-")</f>
        <v>0</v>
      </c>
      <c r="F10" s="103"/>
      <c r="G10" s="83">
        <f ca="1">SUMIFS(Реестр!$B$1:$B$48,Реестр!$E$1:$E$48,"+",Реестр!$C$1:$C$48,A10,Реестр!$H$1:$H$48,B10,Реестр!$G$1:$G$48,"",Реестр!$A$1:$A$48,"&lt;="&amp;$H$1-1)-SUMIFS(Реестр!$B$1:$B$48,Реестр!$F$1:$F$48,"+",Реестр!$C$1:$C$48,A10,Реестр!$H$1:$H$48,B10,Реестр!$G$1:$G$48,"",Реестр!$A$1:$A$48,"&lt;="&amp;$H$1-1)</f>
        <v>0</v>
      </c>
      <c r="H10" s="84">
        <f ca="1">SUMIFS(Реестр!$B$1:$B$48,Реестр!$E$1:$E$48,"+",Реестр!$C$1:$C$48,A10,Реестр!$H$1:$H$48,B10,Реестр!$G$1:$G$48,"",Реестр!$A$1:$A$48,"&gt;="&amp;$H$1,Реестр!$A$1:$A$48,"&lt;="&amp;$I$1)</f>
        <v>109</v>
      </c>
      <c r="I10" s="84">
        <f ca="1">SUMIFS(Реестр!$B$1:$B$48,Реестр!$F$1:$F$48,"+",Реестр!$C$1:$C$48,A10,Реестр!$H$1:$H$48,B10,Реестр!$G$1:$G$48,"",Реестр!$A$1:$A$48,"&gt;="&amp;$H$1,Реестр!$A$1:$A$48,"&lt;="&amp;$I$1)</f>
        <v>109</v>
      </c>
      <c r="J10" s="83">
        <f t="shared" ca="1" si="6"/>
        <v>0</v>
      </c>
      <c r="K10" s="103"/>
      <c r="L10" s="86">
        <f ca="1">SUMIFS(Реестр!$B$1:$B$48,Реестр!$E$1:$E$48,"+",Реестр!$C$1:$C$48,$A10,Реестр!$H$1:$H$48,$B10,Реестр!$G$1:$G$48,"",Реестр!$A$1:$A$48,"&gt;="&amp;L$1,Реестр!$A$1:$A$48,"&lt;="&amp;M$1)</f>
        <v>0</v>
      </c>
      <c r="M10" s="86">
        <f ca="1">SUMIFS(Реестр!$B$1:$B$48,Реестр!$F$1:$F$48,"+",Реестр!$C$1:$C$48,$A10,Реестр!$H$1:$H$48,$B10,Реестр!$G$1:$G$48,"",Реестр!$A$1:$A$48,"&gt;="&amp;L$1,Реестр!$A$1:$A$48,"&lt;="&amp;M$1)</f>
        <v>0</v>
      </c>
      <c r="N10" s="89">
        <f t="shared" ca="1" si="10"/>
        <v>0</v>
      </c>
      <c r="O10" s="86">
        <f ca="1">SUMIFS(Реестр!$B$1:$B$48,Реестр!$E$1:$E$48,"+",Реестр!$C$1:$C$48,$A10,Реестр!$H$1:$H$48,$B10,Реестр!$G$1:$G$48,"",Реестр!$A$1:$A$48,"&gt;="&amp;O$1,Реестр!$A$1:$A$48,"&lt;="&amp;P$1)</f>
        <v>0</v>
      </c>
      <c r="P10" s="86">
        <f ca="1">SUMIFS(Реестр!$B$1:$B$48,Реестр!$F$1:$F$48,"+",Реестр!$C$1:$C$48,$A10,Реестр!$H$1:$H$48,$B10,Реестр!$G$1:$G$48,"",Реестр!$A$1:$A$48,"&gt;="&amp;O$1,Реестр!$A$1:$A$48,"&lt;="&amp;P$1)</f>
        <v>0</v>
      </c>
      <c r="Q10" s="89">
        <f t="shared" ca="1" si="11"/>
        <v>0</v>
      </c>
      <c r="R10" s="86">
        <f ca="1">SUMIFS(Реестр!$B$1:$B$48,Реестр!$E$1:$E$48,"+",Реестр!$C$1:$C$48,$A10,Реестр!$H$1:$H$48,$B10,Реестр!$G$1:$G$48,"",Реестр!$A$1:$A$48,"&gt;="&amp;R$1,Реестр!$A$1:$A$48,"&lt;="&amp;S$1)</f>
        <v>109</v>
      </c>
      <c r="S10" s="86">
        <f ca="1">SUMIFS(Реестр!$B$1:$B$48,Реестр!$F$1:$F$48,"+",Реестр!$C$1:$C$48,$A10,Реестр!$H$1:$H$48,$B10,Реестр!$G$1:$G$48,"",Реестр!$A$1:$A$48,"&gt;="&amp;R$1,Реестр!$A$1:$A$48,"&lt;="&amp;S$1)</f>
        <v>109</v>
      </c>
      <c r="T10" s="89">
        <f t="shared" ca="1" si="12"/>
        <v>0</v>
      </c>
      <c r="U10" s="107"/>
    </row>
    <row r="11" spans="1:22" x14ac:dyDescent="0.2">
      <c r="A11" s="18" t="str">
        <f t="array" aca="1" ref="A11" ca="1">IF(SUM(--(MATCH(КаРе&amp;ГрСтРе,КаРе&amp;ГрСтРе,)=ROW(КаРе)))&gt;=ROW(Реестр!$C10),INDEX(КаРе,SMALL(IF(MATCH(КаРе&amp;ГрСтРе,КаРе&amp;ГрСтРе,)=ROW(КаРе),ROW(КаРе)),ROW(Реестр!$C10))),"-")</f>
        <v>цц</v>
      </c>
      <c r="B11" s="110" t="str">
        <f t="array" aca="1" ref="B11" ca="1">IF(SUM(--(MATCH(КаРе&amp;ГрСтРе,КаРе&amp;ГрСтРе,)=ROW(КаРе)))&gt;=ROW(Реестр!$C10),INDEX(ГрСтРе,SMALL(IF(MATCH(КаРе&amp;ГрСтРе,КаРе&amp;ГрСтРе,)=ROW(КаРе),ROW(КаРе)),ROW(Реестр!$C10))),"-")</f>
        <v>Себестоимость проданного товара</v>
      </c>
      <c r="C11" s="80">
        <f ca="1">SUMIFS(Реестр!$B$1:$B$48,Реестр!$E$1:$E$48,"+",Реестр!$C$1:$C$48,A11,Реестр!$H$1:$H$48,B11,Реестр!$G$1:$G$48,"")</f>
        <v>-1110</v>
      </c>
      <c r="D11" s="80">
        <f ca="1">SUMIFS(Реестр!$B$1:$B$48,Реестр!$F$1:$F$48,"+",Реестр!$C$1:$C$48,A11,Реестр!$H$1:$H$48,B11,Реестр!$G$1:$G$48,"")</f>
        <v>-1110</v>
      </c>
      <c r="E11" s="81">
        <f t="shared" ca="1" si="13"/>
        <v>0</v>
      </c>
      <c r="F11" s="103"/>
      <c r="G11" s="83">
        <f ca="1">SUMIFS(Реестр!$B$1:$B$48,Реестр!$E$1:$E$48,"+",Реестр!$C$1:$C$48,A11,Реестр!$H$1:$H$48,B11,Реестр!$G$1:$G$48,"",Реестр!$A$1:$A$48,"&lt;="&amp;$H$1-1)-SUMIFS(Реестр!$B$1:$B$48,Реестр!$F$1:$F$48,"+",Реестр!$C$1:$C$48,A11,Реестр!$H$1:$H$48,B11,Реестр!$G$1:$G$48,"",Реестр!$A$1:$A$48,"&lt;="&amp;$H$1-1)</f>
        <v>0</v>
      </c>
      <c r="H11" s="84">
        <f ca="1">SUMIFS(Реестр!$B$1:$B$48,Реестр!$E$1:$E$48,"+",Реестр!$C$1:$C$48,A11,Реестр!$H$1:$H$48,B11,Реестр!$G$1:$G$48,"",Реестр!$A$1:$A$48,"&gt;="&amp;$H$1,Реестр!$A$1:$A$48,"&lt;="&amp;$I$1)</f>
        <v>-1110</v>
      </c>
      <c r="I11" s="84">
        <f ca="1">SUMIFS(Реестр!$B$1:$B$48,Реестр!$F$1:$F$48,"+",Реестр!$C$1:$C$48,A11,Реестр!$H$1:$H$48,B11,Реестр!$G$1:$G$48,"",Реестр!$A$1:$A$48,"&gt;="&amp;$H$1,Реестр!$A$1:$A$48,"&lt;="&amp;$I$1)</f>
        <v>-1110</v>
      </c>
      <c r="J11" s="83">
        <f t="shared" ca="1" si="6"/>
        <v>0</v>
      </c>
      <c r="K11" s="103"/>
      <c r="L11" s="86">
        <f ca="1">SUMIFS(Реестр!$B$1:$B$48,Реестр!$E$1:$E$48,"+",Реестр!$C$1:$C$48,$A11,Реестр!$H$1:$H$48,$B11,Реестр!$G$1:$G$48,"",Реестр!$A$1:$A$48,"&gt;="&amp;L$1,Реестр!$A$1:$A$48,"&lt;="&amp;M$1)</f>
        <v>0</v>
      </c>
      <c r="M11" s="86">
        <f ca="1">SUMIFS(Реестр!$B$1:$B$48,Реестр!$F$1:$F$48,"+",Реестр!$C$1:$C$48,$A11,Реестр!$H$1:$H$48,$B11,Реестр!$G$1:$G$48,"",Реестр!$A$1:$A$48,"&gt;="&amp;L$1,Реестр!$A$1:$A$48,"&lt;="&amp;M$1)</f>
        <v>0</v>
      </c>
      <c r="N11" s="89">
        <f t="shared" ca="1" si="10"/>
        <v>0</v>
      </c>
      <c r="O11" s="86">
        <f ca="1">SUMIFS(Реестр!$B$1:$B$48,Реестр!$E$1:$E$48,"+",Реестр!$C$1:$C$48,$A11,Реестр!$H$1:$H$48,$B11,Реестр!$G$1:$G$48,"",Реестр!$A$1:$A$48,"&gt;="&amp;O$1,Реестр!$A$1:$A$48,"&lt;="&amp;P$1)</f>
        <v>0</v>
      </c>
      <c r="P11" s="86">
        <f ca="1">SUMIFS(Реестр!$B$1:$B$48,Реестр!$F$1:$F$48,"+",Реестр!$C$1:$C$48,$A11,Реестр!$H$1:$H$48,$B11,Реестр!$G$1:$G$48,"",Реестр!$A$1:$A$48,"&gt;="&amp;O$1,Реестр!$A$1:$A$48,"&lt;="&amp;P$1)</f>
        <v>0</v>
      </c>
      <c r="Q11" s="89">
        <f t="shared" ca="1" si="11"/>
        <v>0</v>
      </c>
      <c r="R11" s="86">
        <f ca="1">SUMIFS(Реестр!$B$1:$B$48,Реестр!$E$1:$E$48,"+",Реестр!$C$1:$C$48,$A11,Реестр!$H$1:$H$48,$B11,Реестр!$G$1:$G$48,"",Реестр!$A$1:$A$48,"&gt;="&amp;R$1,Реестр!$A$1:$A$48,"&lt;="&amp;S$1)</f>
        <v>-1110</v>
      </c>
      <c r="S11" s="86">
        <f ca="1">SUMIFS(Реестр!$B$1:$B$48,Реестр!$F$1:$F$48,"+",Реестр!$C$1:$C$48,$A11,Реестр!$H$1:$H$48,$B11,Реестр!$G$1:$G$48,"",Реестр!$A$1:$A$48,"&gt;="&amp;R$1,Реестр!$A$1:$A$48,"&lt;="&amp;S$1)</f>
        <v>-1110</v>
      </c>
      <c r="T11" s="89">
        <f t="shared" ca="1" si="12"/>
        <v>0</v>
      </c>
      <c r="U11" s="107"/>
    </row>
    <row r="12" spans="1:22" x14ac:dyDescent="0.2">
      <c r="A12" s="18" t="str">
        <f t="array" aca="1" ref="A12" ca="1">IF(SUM(--(MATCH(КаРе&amp;ГрСтРе,КаРе&amp;ГрСтРе,)=ROW(КаРе)))&gt;=ROW(Реестр!$C11),INDEX(КаРе,SMALL(IF(MATCH(КаРе&amp;ГрСтРе,КаРе&amp;ГрСтРе,)=ROW(КаРе),ROW(КаРе)),ROW(Реестр!$C11))),"-")</f>
        <v>Авто</v>
      </c>
      <c r="B12" s="110" t="str">
        <f t="array" aca="1" ref="B12" ca="1">IF(SUM(--(MATCH(КаРе&amp;ГрСтРе,КаРе&amp;ГрСтРе,)=ROW(КаРе)))&gt;=ROW(Реестр!$C11),INDEX(ГрСтРе,SMALL(IF(MATCH(КаРе&amp;ГрСтРе,КаРе&amp;ГрСтРе,)=ROW(КаРе),ROW(КаРе)),ROW(Реестр!$C11))),"-")</f>
        <v>Приобретение товара</v>
      </c>
      <c r="C12" s="80">
        <f ca="1">SUMIFS(Реестр!$B$1:$B$48,Реестр!$E$1:$E$48,"+",Реестр!$C$1:$C$48,A12,Реестр!$H$1:$H$48,B12,Реестр!$G$1:$G$48,"")</f>
        <v>0</v>
      </c>
      <c r="D12" s="80">
        <f ca="1">SUMIFS(Реестр!$B$1:$B$48,Реестр!$F$1:$F$48,"+",Реестр!$C$1:$C$48,A12,Реестр!$H$1:$H$48,B12,Реестр!$G$1:$G$48,"")</f>
        <v>2100</v>
      </c>
      <c r="E12" s="81">
        <f t="shared" ca="1" si="13"/>
        <v>-2100</v>
      </c>
      <c r="F12" s="103"/>
      <c r="G12" s="83">
        <f ca="1">SUMIFS(Реестр!$B$1:$B$48,Реестр!$E$1:$E$48,"+",Реестр!$C$1:$C$48,A12,Реестр!$H$1:$H$48,B12,Реестр!$G$1:$G$48,"",Реестр!$A$1:$A$48,"&lt;="&amp;$H$1-1)-SUMIFS(Реестр!$B$1:$B$48,Реестр!$F$1:$F$48,"+",Реестр!$C$1:$C$48,A12,Реестр!$H$1:$H$48,B12,Реестр!$G$1:$G$48,"",Реестр!$A$1:$A$48,"&lt;="&amp;$H$1-1)</f>
        <v>0</v>
      </c>
      <c r="H12" s="84">
        <f ca="1">SUMIFS(Реестр!$B$1:$B$48,Реестр!$E$1:$E$48,"+",Реестр!$C$1:$C$48,A12,Реестр!$H$1:$H$48,B12,Реестр!$G$1:$G$48,"",Реестр!$A$1:$A$48,"&gt;="&amp;$H$1,Реестр!$A$1:$A$48,"&lt;="&amp;$I$1)</f>
        <v>0</v>
      </c>
      <c r="I12" s="84">
        <f ca="1">SUMIFS(Реестр!$B$1:$B$48,Реестр!$F$1:$F$48,"+",Реестр!$C$1:$C$48,A12,Реестр!$H$1:$H$48,B12,Реестр!$G$1:$G$48,"",Реестр!$A$1:$A$48,"&gt;="&amp;$H$1,Реестр!$A$1:$A$48,"&lt;="&amp;$I$1)</f>
        <v>2100</v>
      </c>
      <c r="J12" s="83">
        <f t="shared" ca="1" si="6"/>
        <v>-2100</v>
      </c>
      <c r="K12" s="103"/>
      <c r="L12" s="86">
        <f ca="1">SUMIFS(Реестр!$B$1:$B$48,Реестр!$E$1:$E$48,"+",Реестр!$C$1:$C$48,$A12,Реестр!$H$1:$H$48,$B12,Реестр!$G$1:$G$48,"",Реестр!$A$1:$A$48,"&gt;="&amp;L$1,Реестр!$A$1:$A$48,"&lt;="&amp;M$1)</f>
        <v>0</v>
      </c>
      <c r="M12" s="86">
        <f ca="1">SUMIFS(Реестр!$B$1:$B$48,Реестр!$F$1:$F$48,"+",Реестр!$C$1:$C$48,$A12,Реестр!$H$1:$H$48,$B12,Реестр!$G$1:$G$48,"",Реестр!$A$1:$A$48,"&gt;="&amp;L$1,Реестр!$A$1:$A$48,"&lt;="&amp;M$1)</f>
        <v>0</v>
      </c>
      <c r="N12" s="89">
        <f t="shared" ca="1" si="10"/>
        <v>0</v>
      </c>
      <c r="O12" s="86">
        <f ca="1">SUMIFS(Реестр!$B$1:$B$48,Реестр!$E$1:$E$48,"+",Реестр!$C$1:$C$48,$A12,Реестр!$H$1:$H$48,$B12,Реестр!$G$1:$G$48,"",Реестр!$A$1:$A$48,"&gt;="&amp;O$1,Реестр!$A$1:$A$48,"&lt;="&amp;P$1)</f>
        <v>0</v>
      </c>
      <c r="P12" s="86">
        <f ca="1">SUMIFS(Реестр!$B$1:$B$48,Реестр!$F$1:$F$48,"+",Реестр!$C$1:$C$48,$A12,Реестр!$H$1:$H$48,$B12,Реестр!$G$1:$G$48,"",Реестр!$A$1:$A$48,"&gt;="&amp;O$1,Реестр!$A$1:$A$48,"&lt;="&amp;P$1)</f>
        <v>0</v>
      </c>
      <c r="Q12" s="89">
        <f t="shared" ca="1" si="11"/>
        <v>0</v>
      </c>
      <c r="R12" s="86">
        <f ca="1">SUMIFS(Реестр!$B$1:$B$48,Реестр!$E$1:$E$48,"+",Реестр!$C$1:$C$48,$A12,Реестр!$H$1:$H$48,$B12,Реестр!$G$1:$G$48,"",Реестр!$A$1:$A$48,"&gt;="&amp;R$1,Реестр!$A$1:$A$48,"&lt;="&amp;S$1)</f>
        <v>0</v>
      </c>
      <c r="S12" s="86">
        <f ca="1">SUMIFS(Реестр!$B$1:$B$48,Реестр!$F$1:$F$48,"+",Реестр!$C$1:$C$48,$A12,Реестр!$H$1:$H$48,$B12,Реестр!$G$1:$G$48,"",Реестр!$A$1:$A$48,"&gt;="&amp;R$1,Реестр!$A$1:$A$48,"&lt;="&amp;S$1)</f>
        <v>2100</v>
      </c>
      <c r="T12" s="89">
        <f t="shared" ca="1" si="12"/>
        <v>-2100</v>
      </c>
      <c r="U12" s="107"/>
    </row>
    <row r="13" spans="1:22" x14ac:dyDescent="0.2">
      <c r="A13" s="18" t="str">
        <f t="array" aca="1" ref="A13" ca="1">IF(SUM(--(MATCH(КаРе&amp;ГрСтРе,КаРе&amp;ГрСтРе,)=ROW(КаРе)))&gt;=ROW(Реестр!$C12),INDEX(КаРе,SMALL(IF(MATCH(КаРе&amp;ГрСтРе,КаРе&amp;ГрСтРе,)=ROW(КаРе),ROW(КаРе)),ROW(Реестр!$C12))),"-")</f>
        <v>ИБС</v>
      </c>
      <c r="B13" s="110" t="str">
        <f t="array" aca="1" ref="B13" ca="1">IF(SUM(--(MATCH(КаРе&amp;ГрСтРе,КаРе&amp;ГрСтРе,)=ROW(КаРе)))&gt;=ROW(Реестр!$C12),INDEX(ГрСтРе,SMALL(IF(MATCH(КаРе&amp;ГрСтРе,КаРе&amp;ГрСтРе,)=ROW(КаРе),ROW(КаРе)),ROW(Реестр!$C12))),"-")</f>
        <v>Административные расходы</v>
      </c>
      <c r="C13" s="80">
        <f ca="1">SUMIFS(Реестр!$B$1:$B$48,Реестр!$E$1:$E$48,"+",Реестр!$C$1:$C$48,A13,Реестр!$H$1:$H$48,B13,Реестр!$G$1:$G$48,"")</f>
        <v>-4760</v>
      </c>
      <c r="D13" s="80">
        <f ca="1">SUMIFS(Реестр!$B$1:$B$48,Реестр!$F$1:$F$48,"+",Реестр!$C$1:$C$48,A13,Реестр!$H$1:$H$48,B13,Реестр!$G$1:$G$48,"")</f>
        <v>-4760</v>
      </c>
      <c r="E13" s="81">
        <f t="shared" ca="1" si="13"/>
        <v>0</v>
      </c>
      <c r="F13" s="103"/>
      <c r="G13" s="83">
        <f ca="1">SUMIFS(Реестр!$B$1:$B$48,Реестр!$E$1:$E$48,"+",Реестр!$C$1:$C$48,A13,Реестр!$H$1:$H$48,B13,Реестр!$G$1:$G$48,"",Реестр!$A$1:$A$48,"&lt;="&amp;$H$1-1)-SUMIFS(Реестр!$B$1:$B$48,Реестр!$F$1:$F$48,"+",Реестр!$C$1:$C$48,A13,Реестр!$H$1:$H$48,B13,Реестр!$G$1:$G$48,"",Реестр!$A$1:$A$48,"&lt;="&amp;$H$1-1)</f>
        <v>0</v>
      </c>
      <c r="H13" s="84">
        <f ca="1">SUMIFS(Реестр!$B$1:$B$48,Реестр!$E$1:$E$48,"+",Реестр!$C$1:$C$48,A13,Реестр!$H$1:$H$48,B13,Реестр!$G$1:$G$48,"",Реестр!$A$1:$A$48,"&gt;="&amp;$H$1,Реестр!$A$1:$A$48,"&lt;="&amp;$I$1)</f>
        <v>-4760</v>
      </c>
      <c r="I13" s="84">
        <f ca="1">SUMIFS(Реестр!$B$1:$B$48,Реестр!$F$1:$F$48,"+",Реестр!$C$1:$C$48,A13,Реестр!$H$1:$H$48,B13,Реестр!$G$1:$G$48,"",Реестр!$A$1:$A$48,"&gt;="&amp;$H$1,Реестр!$A$1:$A$48,"&lt;="&amp;$I$1)</f>
        <v>-4760</v>
      </c>
      <c r="J13" s="83">
        <f t="shared" ca="1" si="6"/>
        <v>0</v>
      </c>
      <c r="K13" s="103"/>
      <c r="L13" s="86">
        <f ca="1">SUMIFS(Реестр!$B$1:$B$48,Реестр!$E$1:$E$48,"+",Реестр!$C$1:$C$48,$A13,Реестр!$H$1:$H$48,$B13,Реестр!$G$1:$G$48,"",Реестр!$A$1:$A$48,"&gt;="&amp;L$1,Реестр!$A$1:$A$48,"&lt;="&amp;M$1)</f>
        <v>0</v>
      </c>
      <c r="M13" s="86">
        <f ca="1">SUMIFS(Реестр!$B$1:$B$48,Реестр!$F$1:$F$48,"+",Реестр!$C$1:$C$48,$A13,Реестр!$H$1:$H$48,$B13,Реестр!$G$1:$G$48,"",Реестр!$A$1:$A$48,"&gt;="&amp;L$1,Реестр!$A$1:$A$48,"&lt;="&amp;M$1)</f>
        <v>0</v>
      </c>
      <c r="N13" s="89">
        <f t="shared" ca="1" si="10"/>
        <v>0</v>
      </c>
      <c r="O13" s="86">
        <f ca="1">SUMIFS(Реестр!$B$1:$B$48,Реестр!$E$1:$E$48,"+",Реестр!$C$1:$C$48,$A13,Реестр!$H$1:$H$48,$B13,Реестр!$G$1:$G$48,"",Реестр!$A$1:$A$48,"&gt;="&amp;O$1,Реестр!$A$1:$A$48,"&lt;="&amp;P$1)</f>
        <v>0</v>
      </c>
      <c r="P13" s="86">
        <f ca="1">SUMIFS(Реестр!$B$1:$B$48,Реестр!$F$1:$F$48,"+",Реестр!$C$1:$C$48,$A13,Реестр!$H$1:$H$48,$B13,Реестр!$G$1:$G$48,"",Реестр!$A$1:$A$48,"&gt;="&amp;O$1,Реестр!$A$1:$A$48,"&lt;="&amp;P$1)</f>
        <v>0</v>
      </c>
      <c r="Q13" s="89">
        <f t="shared" ca="1" si="11"/>
        <v>0</v>
      </c>
      <c r="R13" s="86">
        <f ca="1">SUMIFS(Реестр!$B$1:$B$48,Реестр!$E$1:$E$48,"+",Реестр!$C$1:$C$48,$A13,Реестр!$H$1:$H$48,$B13,Реестр!$G$1:$G$48,"",Реестр!$A$1:$A$48,"&gt;="&amp;R$1,Реестр!$A$1:$A$48,"&lt;="&amp;S$1)</f>
        <v>-4760</v>
      </c>
      <c r="S13" s="86">
        <f ca="1">SUMIFS(Реестр!$B$1:$B$48,Реестр!$F$1:$F$48,"+",Реестр!$C$1:$C$48,$A13,Реестр!$H$1:$H$48,$B13,Реестр!$G$1:$G$48,"",Реестр!$A$1:$A$48,"&gt;="&amp;R$1,Реестр!$A$1:$A$48,"&lt;="&amp;S$1)</f>
        <v>-4760</v>
      </c>
      <c r="T13" s="89">
        <f t="shared" ca="1" si="12"/>
        <v>0</v>
      </c>
      <c r="U13" s="107"/>
    </row>
    <row r="14" spans="1:22" x14ac:dyDescent="0.2">
      <c r="A14" s="18" t="str">
        <f t="array" aca="1" ref="A14" ca="1">IF(SUM(--(MATCH(КаРе&amp;ГрСтРе,КаРе&amp;ГрСтРе,)=ROW(КаРе)))&gt;=ROW(Реестр!$C13),INDEX(КаРе,SMALL(IF(MATCH(КаРе&amp;ГрСтРе,КаРе&amp;ГрСтРе,)=ROW(КаРе),ROW(КаРе)),ROW(Реестр!$C13))),"-")</f>
        <v>АЗС</v>
      </c>
      <c r="B14" s="110" t="str">
        <f t="array" aca="1" ref="B14" ca="1">IF(SUM(--(MATCH(КаРе&amp;ГрСтРе,КаРе&amp;ГрСтРе,)=ROW(КаРе)))&gt;=ROW(Реестр!$C13),INDEX(ГрСтРе,SMALL(IF(MATCH(КаРе&amp;ГрСтРе,КаРе&amp;ГрСтРе,)=ROW(КаРе),ROW(КаРе)),ROW(Реестр!$C13))),"-")</f>
        <v>Расходы на а\м</v>
      </c>
      <c r="C14" s="80">
        <f ca="1">SUMIFS(Реестр!$B$1:$B$48,Реестр!$E$1:$E$48,"+",Реестр!$C$1:$C$48,A14,Реестр!$H$1:$H$48,B14,Реестр!$G$1:$G$48,"")</f>
        <v>-3218.95</v>
      </c>
      <c r="D14" s="80">
        <f ca="1">SUMIFS(Реестр!$B$1:$B$48,Реестр!$F$1:$F$48,"+",Реестр!$C$1:$C$48,A14,Реестр!$H$1:$H$48,B14,Реестр!$G$1:$G$48,"")</f>
        <v>-3218.95</v>
      </c>
      <c r="E14" s="81">
        <f t="shared" ca="1" si="13"/>
        <v>0</v>
      </c>
      <c r="F14" s="103"/>
      <c r="G14" s="83">
        <f ca="1">SUMIFS(Реестр!$B$1:$B$48,Реестр!$E$1:$E$48,"+",Реестр!$C$1:$C$48,A14,Реестр!$H$1:$H$48,B14,Реестр!$G$1:$G$48,"",Реестр!$A$1:$A$48,"&lt;="&amp;$H$1-1)-SUMIFS(Реестр!$B$1:$B$48,Реестр!$F$1:$F$48,"+",Реестр!$C$1:$C$48,A14,Реестр!$H$1:$H$48,B14,Реестр!$G$1:$G$48,"",Реестр!$A$1:$A$48,"&lt;="&amp;$H$1-1)</f>
        <v>0</v>
      </c>
      <c r="H14" s="84">
        <f ca="1">SUMIFS(Реестр!$B$1:$B$48,Реестр!$E$1:$E$48,"+",Реестр!$C$1:$C$48,A14,Реестр!$H$1:$H$48,B14,Реестр!$G$1:$G$48,"",Реестр!$A$1:$A$48,"&gt;="&amp;$H$1,Реестр!$A$1:$A$48,"&lt;="&amp;$I$1)</f>
        <v>-3218.95</v>
      </c>
      <c r="I14" s="84">
        <f ca="1">SUMIFS(Реестр!$B$1:$B$48,Реестр!$F$1:$F$48,"+",Реестр!$C$1:$C$48,A14,Реестр!$H$1:$H$48,B14,Реестр!$G$1:$G$48,"",Реестр!$A$1:$A$48,"&gt;="&amp;$H$1,Реестр!$A$1:$A$48,"&lt;="&amp;$I$1)</f>
        <v>-3218.95</v>
      </c>
      <c r="J14" s="83">
        <f t="shared" ca="1" si="6"/>
        <v>0</v>
      </c>
      <c r="K14" s="103"/>
      <c r="L14" s="86">
        <f ca="1">SUMIFS(Реестр!$B$1:$B$48,Реестр!$E$1:$E$48,"+",Реестр!$C$1:$C$48,$A14,Реестр!$H$1:$H$48,$B14,Реестр!$G$1:$G$48,"",Реестр!$A$1:$A$48,"&gt;="&amp;L$1,Реестр!$A$1:$A$48,"&lt;="&amp;M$1)</f>
        <v>0</v>
      </c>
      <c r="M14" s="86">
        <f ca="1">SUMIFS(Реестр!$B$1:$B$48,Реестр!$F$1:$F$48,"+",Реестр!$C$1:$C$48,$A14,Реестр!$H$1:$H$48,$B14,Реестр!$G$1:$G$48,"",Реестр!$A$1:$A$48,"&gt;="&amp;L$1,Реестр!$A$1:$A$48,"&lt;="&amp;M$1)</f>
        <v>0</v>
      </c>
      <c r="N14" s="89">
        <f t="shared" ca="1" si="10"/>
        <v>0</v>
      </c>
      <c r="O14" s="86">
        <f ca="1">SUMIFS(Реестр!$B$1:$B$48,Реестр!$E$1:$E$48,"+",Реестр!$C$1:$C$48,$A14,Реестр!$H$1:$H$48,$B14,Реестр!$G$1:$G$48,"",Реестр!$A$1:$A$48,"&gt;="&amp;O$1,Реестр!$A$1:$A$48,"&lt;="&amp;P$1)</f>
        <v>0</v>
      </c>
      <c r="P14" s="86">
        <f ca="1">SUMIFS(Реестр!$B$1:$B$48,Реестр!$F$1:$F$48,"+",Реестр!$C$1:$C$48,$A14,Реестр!$H$1:$H$48,$B14,Реестр!$G$1:$G$48,"",Реестр!$A$1:$A$48,"&gt;="&amp;O$1,Реестр!$A$1:$A$48,"&lt;="&amp;P$1)</f>
        <v>0</v>
      </c>
      <c r="Q14" s="89">
        <f t="shared" ca="1" si="11"/>
        <v>0</v>
      </c>
      <c r="R14" s="86">
        <f ca="1">SUMIFS(Реестр!$B$1:$B$48,Реестр!$E$1:$E$48,"+",Реестр!$C$1:$C$48,$A14,Реестр!$H$1:$H$48,$B14,Реестр!$G$1:$G$48,"",Реестр!$A$1:$A$48,"&gt;="&amp;R$1,Реестр!$A$1:$A$48,"&lt;="&amp;S$1)</f>
        <v>-3218.95</v>
      </c>
      <c r="S14" s="86">
        <f ca="1">SUMIFS(Реестр!$B$1:$B$48,Реестр!$F$1:$F$48,"+",Реестр!$C$1:$C$48,$A14,Реестр!$H$1:$H$48,$B14,Реестр!$G$1:$G$48,"",Реестр!$A$1:$A$48,"&gt;="&amp;R$1,Реестр!$A$1:$A$48,"&lt;="&amp;S$1)</f>
        <v>-3218.95</v>
      </c>
      <c r="T14" s="89">
        <f t="shared" ca="1" si="12"/>
        <v>0</v>
      </c>
      <c r="U14" s="107"/>
    </row>
    <row r="15" spans="1:22" x14ac:dyDescent="0.2">
      <c r="A15" s="18" t="str">
        <f t="array" aca="1" ref="A15" ca="1">IF(SUM(--(MATCH(КаРе&amp;ГрСтРе,КаРе&amp;ГрСтРе,)=ROW(КаРе)))&gt;=ROW(Реестр!$C14),INDEX(КаРе,SMALL(IF(MATCH(КаРе&amp;ГрСтРе,КаРе&amp;ГрСтРе,)=ROW(КаРе),ROW(КаРе)),ROW(Реестр!$C14))),"-")</f>
        <v>рр</v>
      </c>
      <c r="B15" s="110" t="str">
        <f t="array" aca="1" ref="B15" ca="1">IF(SUM(--(MATCH(КаРе&amp;ГрСтРе,КаРе&amp;ГрСтРе,)=ROW(КаРе)))&gt;=ROW(Реестр!$C14),INDEX(ГрСтРе,SMALL(IF(MATCH(КаРе&amp;ГрСтРе,КаРе&amp;ГрСтРе,)=ROW(КаРе),ROW(КаРе)),ROW(Реестр!$C14))),"-")</f>
        <v>Расходы на а\м</v>
      </c>
      <c r="C15" s="80">
        <f ca="1">SUMIFS(Реестр!$B$1:$B$48,Реестр!$E$1:$E$48,"+",Реестр!$C$1:$C$48,A15,Реестр!$H$1:$H$48,B15,Реестр!$G$1:$G$48,"")</f>
        <v>-1474.7</v>
      </c>
      <c r="D15" s="80">
        <f ca="1">SUMIFS(Реестр!$B$1:$B$48,Реестр!$F$1:$F$48,"+",Реестр!$C$1:$C$48,A15,Реестр!$H$1:$H$48,B15,Реестр!$G$1:$G$48,"")</f>
        <v>-1474.7</v>
      </c>
      <c r="E15" s="81">
        <f t="shared" ca="1" si="13"/>
        <v>0</v>
      </c>
      <c r="F15" s="103"/>
      <c r="G15" s="83">
        <f ca="1">SUMIFS(Реестр!$B$1:$B$48,Реестр!$E$1:$E$48,"+",Реестр!$C$1:$C$48,A15,Реестр!$H$1:$H$48,B15,Реестр!$G$1:$G$48,"",Реестр!$A$1:$A$48,"&lt;="&amp;$H$1-1)-SUMIFS(Реестр!$B$1:$B$48,Реестр!$F$1:$F$48,"+",Реестр!$C$1:$C$48,A15,Реестр!$H$1:$H$48,B15,Реестр!$G$1:$G$48,"",Реестр!$A$1:$A$48,"&lt;="&amp;$H$1-1)</f>
        <v>0</v>
      </c>
      <c r="H15" s="84">
        <f ca="1">SUMIFS(Реестр!$B$1:$B$48,Реестр!$E$1:$E$48,"+",Реестр!$C$1:$C$48,A15,Реестр!$H$1:$H$48,B15,Реестр!$G$1:$G$48,"",Реестр!$A$1:$A$48,"&gt;="&amp;$H$1,Реестр!$A$1:$A$48,"&lt;="&amp;$I$1)</f>
        <v>-1474.7</v>
      </c>
      <c r="I15" s="84">
        <f ca="1">SUMIFS(Реестр!$B$1:$B$48,Реестр!$F$1:$F$48,"+",Реестр!$C$1:$C$48,A15,Реестр!$H$1:$H$48,B15,Реестр!$G$1:$G$48,"",Реестр!$A$1:$A$48,"&gt;="&amp;$H$1,Реестр!$A$1:$A$48,"&lt;="&amp;$I$1)</f>
        <v>-1474.7</v>
      </c>
      <c r="J15" s="83">
        <f t="shared" ca="1" si="6"/>
        <v>0</v>
      </c>
      <c r="K15" s="103"/>
      <c r="L15" s="86">
        <f ca="1">SUMIFS(Реестр!$B$1:$B$48,Реестр!$E$1:$E$48,"+",Реестр!$C$1:$C$48,$A15,Реестр!$H$1:$H$48,$B15,Реестр!$G$1:$G$48,"",Реестр!$A$1:$A$48,"&gt;="&amp;L$1,Реестр!$A$1:$A$48,"&lt;="&amp;M$1)</f>
        <v>0</v>
      </c>
      <c r="M15" s="86">
        <f ca="1">SUMIFS(Реестр!$B$1:$B$48,Реестр!$F$1:$F$48,"+",Реестр!$C$1:$C$48,$A15,Реестр!$H$1:$H$48,$B15,Реестр!$G$1:$G$48,"",Реестр!$A$1:$A$48,"&gt;="&amp;L$1,Реестр!$A$1:$A$48,"&lt;="&amp;M$1)</f>
        <v>0</v>
      </c>
      <c r="N15" s="89">
        <f t="shared" ca="1" si="10"/>
        <v>0</v>
      </c>
      <c r="O15" s="86">
        <f ca="1">SUMIFS(Реестр!$B$1:$B$48,Реестр!$E$1:$E$48,"+",Реестр!$C$1:$C$48,$A15,Реестр!$H$1:$H$48,$B15,Реестр!$G$1:$G$48,"",Реестр!$A$1:$A$48,"&gt;="&amp;O$1,Реестр!$A$1:$A$48,"&lt;="&amp;P$1)</f>
        <v>0</v>
      </c>
      <c r="P15" s="86">
        <f ca="1">SUMIFS(Реестр!$B$1:$B$48,Реестр!$F$1:$F$48,"+",Реестр!$C$1:$C$48,$A15,Реестр!$H$1:$H$48,$B15,Реестр!$G$1:$G$48,"",Реестр!$A$1:$A$48,"&gt;="&amp;O$1,Реестр!$A$1:$A$48,"&lt;="&amp;P$1)</f>
        <v>0</v>
      </c>
      <c r="Q15" s="89">
        <f t="shared" ca="1" si="11"/>
        <v>0</v>
      </c>
      <c r="R15" s="86">
        <f ca="1">SUMIFS(Реестр!$B$1:$B$48,Реестр!$E$1:$E$48,"+",Реестр!$C$1:$C$48,$A15,Реестр!$H$1:$H$48,$B15,Реестр!$G$1:$G$48,"",Реестр!$A$1:$A$48,"&gt;="&amp;R$1,Реестр!$A$1:$A$48,"&lt;="&amp;S$1)</f>
        <v>-1474.7</v>
      </c>
      <c r="S15" s="86">
        <f ca="1">SUMIFS(Реестр!$B$1:$B$48,Реестр!$F$1:$F$48,"+",Реестр!$C$1:$C$48,$A15,Реестр!$H$1:$H$48,$B15,Реестр!$G$1:$G$48,"",Реестр!$A$1:$A$48,"&gt;="&amp;R$1,Реестр!$A$1:$A$48,"&lt;="&amp;S$1)</f>
        <v>-1474.7</v>
      </c>
      <c r="T15" s="89">
        <f t="shared" ca="1" si="12"/>
        <v>0</v>
      </c>
      <c r="U15" s="107"/>
    </row>
    <row r="16" spans="1:22" x14ac:dyDescent="0.2">
      <c r="A16" s="18" t="str">
        <f t="array" aca="1" ref="A16" ca="1">IF(SUM(--(MATCH(КаРе&amp;ГрСтРе,КаРе&amp;ГрСтРе,)=ROW(КаРе)))&gt;=ROW(Реестр!$C15),INDEX(КаРе,SMALL(IF(MATCH(КаРе&amp;ГрСтРе,КаРе&amp;ГрСтРе,)=ROW(КаРе),ROW(КаРе)),ROW(Реестр!$C15))),"-")</f>
        <v>ИТР</v>
      </c>
      <c r="B16" s="110" t="str">
        <f t="array" aca="1" ref="B16" ca="1">IF(SUM(--(MATCH(КаРе&amp;ГрСтРе,КаРе&amp;ГрСтРе,)=ROW(КаРе)))&gt;=ROW(Реестр!$C15),INDEX(ГрСтРе,SMALL(IF(MATCH(КаРе&amp;ГрСтРе,КаРе&amp;ГрСтРе,)=ROW(КаРе),ROW(КаРе)),ROW(Реестр!$C15))),"-")</f>
        <v>Займы полученные</v>
      </c>
      <c r="C16" s="80">
        <f ca="1">SUMIFS(Реестр!$B$1:$B$48,Реестр!$E$1:$E$48,"+",Реестр!$C$1:$C$48,A16,Реестр!$H$1:$H$48,B16,Реестр!$G$1:$G$48,"")</f>
        <v>0</v>
      </c>
      <c r="D16" s="80">
        <f ca="1">SUMIFS(Реестр!$B$1:$B$48,Реестр!$F$1:$F$48,"+",Реестр!$C$1:$C$48,A16,Реестр!$H$1:$H$48,B16,Реестр!$G$1:$G$48,"")</f>
        <v>0</v>
      </c>
      <c r="E16" s="81">
        <f t="shared" ca="1" si="13"/>
        <v>0</v>
      </c>
      <c r="F16" s="103"/>
      <c r="G16" s="83">
        <f ca="1">SUMIFS(Реестр!$B$1:$B$48,Реестр!$E$1:$E$48,"+",Реестр!$C$1:$C$48,A16,Реестр!$H$1:$H$48,B16,Реестр!$G$1:$G$48,"",Реестр!$A$1:$A$48,"&lt;="&amp;$H$1-1)-SUMIFS(Реестр!$B$1:$B$48,Реестр!$F$1:$F$48,"+",Реестр!$C$1:$C$48,A16,Реестр!$H$1:$H$48,B16,Реестр!$G$1:$G$48,"",Реестр!$A$1:$A$48,"&lt;="&amp;$H$1-1)</f>
        <v>0</v>
      </c>
      <c r="H16" s="84">
        <f ca="1">SUMIFS(Реестр!$B$1:$B$48,Реестр!$E$1:$E$48,"+",Реестр!$C$1:$C$48,A16,Реестр!$H$1:$H$48,B16,Реестр!$G$1:$G$48,"",Реестр!$A$1:$A$48,"&gt;="&amp;$H$1,Реестр!$A$1:$A$48,"&lt;="&amp;$I$1)</f>
        <v>0</v>
      </c>
      <c r="I16" s="84">
        <f ca="1">SUMIFS(Реестр!$B$1:$B$48,Реестр!$F$1:$F$48,"+",Реестр!$C$1:$C$48,A16,Реестр!$H$1:$H$48,B16,Реестр!$G$1:$G$48,"",Реестр!$A$1:$A$48,"&gt;="&amp;$H$1,Реестр!$A$1:$A$48,"&lt;="&amp;$I$1)</f>
        <v>0</v>
      </c>
      <c r="J16" s="83">
        <f t="shared" ca="1" si="6"/>
        <v>0</v>
      </c>
      <c r="K16" s="103"/>
      <c r="L16" s="86">
        <f ca="1">SUMIFS(Реестр!$B$1:$B$48,Реестр!$E$1:$E$48,"+",Реестр!$C$1:$C$48,$A16,Реестр!$H$1:$H$48,$B16,Реестр!$G$1:$G$48,"",Реестр!$A$1:$A$48,"&gt;="&amp;L$1,Реестр!$A$1:$A$48,"&lt;="&amp;M$1)</f>
        <v>0</v>
      </c>
      <c r="M16" s="86">
        <f ca="1">SUMIFS(Реестр!$B$1:$B$48,Реестр!$F$1:$F$48,"+",Реестр!$C$1:$C$48,$A16,Реестр!$H$1:$H$48,$B16,Реестр!$G$1:$G$48,"",Реестр!$A$1:$A$48,"&gt;="&amp;L$1,Реестр!$A$1:$A$48,"&lt;="&amp;M$1)</f>
        <v>0</v>
      </c>
      <c r="N16" s="89">
        <f t="shared" ca="1" si="10"/>
        <v>0</v>
      </c>
      <c r="O16" s="86">
        <f ca="1">SUMIFS(Реестр!$B$1:$B$48,Реестр!$E$1:$E$48,"+",Реестр!$C$1:$C$48,$A16,Реестр!$H$1:$H$48,$B16,Реестр!$G$1:$G$48,"",Реестр!$A$1:$A$48,"&gt;="&amp;O$1,Реестр!$A$1:$A$48,"&lt;="&amp;P$1)</f>
        <v>0</v>
      </c>
      <c r="P16" s="86">
        <f ca="1">SUMIFS(Реестр!$B$1:$B$48,Реестр!$F$1:$F$48,"+",Реестр!$C$1:$C$48,$A16,Реестр!$H$1:$H$48,$B16,Реестр!$G$1:$G$48,"",Реестр!$A$1:$A$48,"&gt;="&amp;O$1,Реестр!$A$1:$A$48,"&lt;="&amp;P$1)</f>
        <v>0</v>
      </c>
      <c r="Q16" s="89">
        <f t="shared" ca="1" si="11"/>
        <v>0</v>
      </c>
      <c r="R16" s="86">
        <f ca="1">SUMIFS(Реестр!$B$1:$B$48,Реестр!$E$1:$E$48,"+",Реестр!$C$1:$C$48,$A16,Реестр!$H$1:$H$48,$B16,Реестр!$G$1:$G$48,"",Реестр!$A$1:$A$48,"&gt;="&amp;R$1,Реестр!$A$1:$A$48,"&lt;="&amp;S$1)</f>
        <v>0</v>
      </c>
      <c r="S16" s="86">
        <f ca="1">SUMIFS(Реестр!$B$1:$B$48,Реестр!$F$1:$F$48,"+",Реестр!$C$1:$C$48,$A16,Реестр!$H$1:$H$48,$B16,Реестр!$G$1:$G$48,"",Реестр!$A$1:$A$48,"&gt;="&amp;R$1,Реестр!$A$1:$A$48,"&lt;="&amp;S$1)</f>
        <v>0</v>
      </c>
      <c r="T16" s="89">
        <f t="shared" ca="1" si="12"/>
        <v>0</v>
      </c>
      <c r="U16" s="107"/>
    </row>
    <row r="17" spans="1:21" x14ac:dyDescent="0.2">
      <c r="A17" s="18" t="str">
        <f t="array" aca="1" ref="A17" ca="1">IF(SUM(--(MATCH(КаРе&amp;ГрСтРе,КаРе&amp;ГрСтРе,)=ROW(КаРе)))&gt;=ROW(Реестр!$C16),INDEX(КаРе,SMALL(IF(MATCH(КаРе&amp;ГрСтРе,КаРе&amp;ГрСтРе,)=ROW(КаРе),ROW(КаРе)),ROW(Реестр!$C16))),"-")</f>
        <v>фф</v>
      </c>
      <c r="B17" s="110" t="str">
        <f t="array" aca="1" ref="B17" ca="1">IF(SUM(--(MATCH(КаРе&amp;ГрСтРе,КаРе&amp;ГрСтРе,)=ROW(КаРе)))&gt;=ROW(Реестр!$C16),INDEX(ГрСтРе,SMALL(IF(MATCH(КаРе&amp;ГрСтРе,КаРе&amp;ГрСтРе,)=ROW(КаРе),ROW(КаРе)),ROW(Реестр!$C16))),"-")</f>
        <v>Уставной капитал</v>
      </c>
      <c r="C17" s="80">
        <f ca="1">SUMIFS(Реестр!$B$1:$B$48,Реестр!$E$1:$E$48,"+",Реестр!$C$1:$C$48,A17,Реестр!$H$1:$H$48,B17,Реестр!$G$1:$G$48,"")</f>
        <v>0</v>
      </c>
      <c r="D17" s="80">
        <f ca="1">SUMIFS(Реестр!$B$1:$B$48,Реестр!$F$1:$F$48,"+",Реестр!$C$1:$C$48,A17,Реестр!$H$1:$H$48,B17,Реестр!$G$1:$G$48,"")</f>
        <v>10000</v>
      </c>
      <c r="E17" s="81">
        <f t="shared" ca="1" si="13"/>
        <v>-10000</v>
      </c>
      <c r="F17" s="103"/>
      <c r="G17" s="83">
        <f ca="1">SUMIFS(Реестр!$B$1:$B$48,Реестр!$E$1:$E$48,"+",Реестр!$C$1:$C$48,A17,Реестр!$H$1:$H$48,B17,Реестр!$G$1:$G$48,"",Реестр!$A$1:$A$48,"&lt;="&amp;$H$1-1)-SUMIFS(Реестр!$B$1:$B$48,Реестр!$F$1:$F$48,"+",Реестр!$C$1:$C$48,A17,Реестр!$H$1:$H$48,B17,Реестр!$G$1:$G$48,"",Реестр!$A$1:$A$48,"&lt;="&amp;$H$1-1)</f>
        <v>0</v>
      </c>
      <c r="H17" s="84">
        <f ca="1">SUMIFS(Реестр!$B$1:$B$48,Реестр!$E$1:$E$48,"+",Реестр!$C$1:$C$48,A17,Реестр!$H$1:$H$48,B17,Реестр!$G$1:$G$48,"",Реестр!$A$1:$A$48,"&gt;="&amp;$H$1,Реестр!$A$1:$A$48,"&lt;="&amp;$I$1)</f>
        <v>0</v>
      </c>
      <c r="I17" s="84">
        <f ca="1">SUMIFS(Реестр!$B$1:$B$48,Реестр!$F$1:$F$48,"+",Реестр!$C$1:$C$48,A17,Реестр!$H$1:$H$48,B17,Реестр!$G$1:$G$48,"",Реестр!$A$1:$A$48,"&gt;="&amp;$H$1,Реестр!$A$1:$A$48,"&lt;="&amp;$I$1)</f>
        <v>10000</v>
      </c>
      <c r="J17" s="83">
        <f t="shared" ca="1" si="6"/>
        <v>-10000</v>
      </c>
      <c r="K17" s="103"/>
      <c r="L17" s="86">
        <f ca="1">SUMIFS(Реестр!$B$1:$B$48,Реестр!$E$1:$E$48,"+",Реестр!$C$1:$C$48,$A17,Реестр!$H$1:$H$48,$B17,Реестр!$G$1:$G$48,"",Реестр!$A$1:$A$48,"&gt;="&amp;L$1,Реестр!$A$1:$A$48,"&lt;="&amp;M$1)</f>
        <v>0</v>
      </c>
      <c r="M17" s="86">
        <f ca="1">SUMIFS(Реестр!$B$1:$B$48,Реестр!$F$1:$F$48,"+",Реестр!$C$1:$C$48,$A17,Реестр!$H$1:$H$48,$B17,Реестр!$G$1:$G$48,"",Реестр!$A$1:$A$48,"&gt;="&amp;L$1,Реестр!$A$1:$A$48,"&lt;="&amp;M$1)</f>
        <v>10000</v>
      </c>
      <c r="N17" s="89">
        <f t="shared" ca="1" si="10"/>
        <v>-10000</v>
      </c>
      <c r="O17" s="86">
        <f ca="1">SUMIFS(Реестр!$B$1:$B$48,Реестр!$E$1:$E$48,"+",Реестр!$C$1:$C$48,$A17,Реестр!$H$1:$H$48,$B17,Реестр!$G$1:$G$48,"",Реестр!$A$1:$A$48,"&gt;="&amp;O$1,Реестр!$A$1:$A$48,"&lt;="&amp;P$1)</f>
        <v>0</v>
      </c>
      <c r="P17" s="86">
        <f ca="1">SUMIFS(Реестр!$B$1:$B$48,Реестр!$F$1:$F$48,"+",Реестр!$C$1:$C$48,$A17,Реестр!$H$1:$H$48,$B17,Реестр!$G$1:$G$48,"",Реестр!$A$1:$A$48,"&gt;="&amp;O$1,Реестр!$A$1:$A$48,"&lt;="&amp;P$1)</f>
        <v>0</v>
      </c>
      <c r="Q17" s="89">
        <f t="shared" ca="1" si="11"/>
        <v>-10000</v>
      </c>
      <c r="R17" s="86">
        <f ca="1">SUMIFS(Реестр!$B$1:$B$48,Реестр!$E$1:$E$48,"+",Реестр!$C$1:$C$48,$A17,Реестр!$H$1:$H$48,$B17,Реестр!$G$1:$G$48,"",Реестр!$A$1:$A$48,"&gt;="&amp;R$1,Реестр!$A$1:$A$48,"&lt;="&amp;S$1)</f>
        <v>0</v>
      </c>
      <c r="S17" s="86">
        <f ca="1">SUMIFS(Реестр!$B$1:$B$48,Реестр!$F$1:$F$48,"+",Реестр!$C$1:$C$48,$A17,Реестр!$H$1:$H$48,$B17,Реестр!$G$1:$G$48,"",Реестр!$A$1:$A$48,"&gt;="&amp;R$1,Реестр!$A$1:$A$48,"&lt;="&amp;S$1)</f>
        <v>0</v>
      </c>
      <c r="T17" s="89">
        <f t="shared" ca="1" si="12"/>
        <v>-10000</v>
      </c>
      <c r="U17" s="107"/>
    </row>
    <row r="18" spans="1:21" x14ac:dyDescent="0.2">
      <c r="A18" s="18" t="str">
        <f t="array" aca="1" ref="A18" ca="1">IF(SUM(--(MATCH(КаРе&amp;ГрСтРе,КаРе&amp;ГрСтРе,)=ROW(КаРе)))&gt;=ROW(Реестр!$C17),INDEX(КаРе,SMALL(IF(MATCH(КаРе&amp;ГрСтРе,КаРе&amp;ГрСтРе,)=ROW(КаРе),ROW(КаРе)),ROW(Реестр!$C17))),"-")</f>
        <v>-</v>
      </c>
      <c r="B18" s="110" t="str">
        <f t="array" aca="1" ref="B18" ca="1">IF(SUM(--(MATCH(КаРе&amp;ГрСтРе,КаРе&amp;ГрСтРе,)=ROW(КаРе)))&gt;=ROW(Реестр!$C17),INDEX(ГрСтРе,SMALL(IF(MATCH(КаРе&amp;ГрСтРе,КаРе&amp;ГрСтРе,)=ROW(КаРе),ROW(КаРе)),ROW(Реестр!$C17))),"-")</f>
        <v>-</v>
      </c>
      <c r="C18" s="80">
        <f ca="1">SUMIFS(Реестр!$B$1:$B$48,Реестр!$E$1:$E$48,"+",Реестр!$C$1:$C$48,A18,Реестр!$H$1:$H$48,B18,Реестр!$G$1:$G$48,"")</f>
        <v>0</v>
      </c>
      <c r="D18" s="80">
        <f ca="1">SUMIFS(Реестр!$B$1:$B$48,Реестр!$F$1:$F$48,"+",Реестр!$C$1:$C$48,A18,Реестр!$H$1:$H$48,B18,Реестр!$G$1:$G$48,"")</f>
        <v>0</v>
      </c>
      <c r="E18" s="81">
        <f t="shared" ca="1" si="13"/>
        <v>0</v>
      </c>
      <c r="F18" s="115"/>
      <c r="G18" s="83">
        <f ca="1">SUMIFS(Реестр!$B$1:$B$48,Реестр!$E$1:$E$48,"+",Реестр!$C$1:$C$48,A18,Реестр!$H$1:$H$48,B18,Реестр!$G$1:$G$48,"",Реестр!$A$1:$A$48,"&lt;="&amp;$H$1-1)-SUMIFS(Реестр!$B$1:$B$48,Реестр!$F$1:$F$48,"+",Реестр!$C$1:$C$48,A18,Реестр!$H$1:$H$48,B18,Реестр!$G$1:$G$48,"",Реестр!$A$1:$A$48,"&lt;="&amp;$H$1-1)</f>
        <v>0</v>
      </c>
      <c r="H18" s="84">
        <f ca="1">SUMIFS(Реестр!$B$1:$B$48,Реестр!$E$1:$E$48,"+",Реестр!$C$1:$C$48,A18,Реестр!$H$1:$H$48,B18,Реестр!$G$1:$G$48,"",Реестр!$A$1:$A$48,"&gt;="&amp;$H$1,Реестр!$A$1:$A$48,"&lt;="&amp;$I$1)</f>
        <v>0</v>
      </c>
      <c r="I18" s="84">
        <f ca="1">SUMIFS(Реестр!$B$1:$B$48,Реестр!$F$1:$F$48,"+",Реестр!$C$1:$C$48,A18,Реестр!$H$1:$H$48,B18,Реестр!$G$1:$G$48,"",Реестр!$A$1:$A$48,"&gt;="&amp;$H$1,Реестр!$A$1:$A$48,"&lt;="&amp;$I$1)</f>
        <v>0</v>
      </c>
      <c r="J18" s="83">
        <f t="shared" ca="1" si="6"/>
        <v>0</v>
      </c>
      <c r="K18" s="115"/>
      <c r="L18" s="86">
        <f ca="1">SUMIFS(Реестр!$B$1:$B$48,Реестр!$E$1:$E$48,"+",Реестр!$C$1:$C$48,$A18,Реестр!$H$1:$H$48,$B18,Реестр!$G$1:$G$48,"",Реестр!$A$1:$A$48,"&gt;="&amp;L$1,Реестр!$A$1:$A$48,"&lt;="&amp;M$1)</f>
        <v>0</v>
      </c>
      <c r="M18" s="86">
        <f ca="1">SUMIFS(Реестр!$B$1:$B$48,Реестр!$F$1:$F$48,"+",Реестр!$C$1:$C$48,$A18,Реестр!$H$1:$H$48,$B18,Реестр!$G$1:$G$48,"",Реестр!$A$1:$A$48,"&gt;="&amp;L$1,Реестр!$A$1:$A$48,"&lt;="&amp;M$1)</f>
        <v>0</v>
      </c>
      <c r="N18" s="89">
        <f t="shared" ca="1" si="10"/>
        <v>0</v>
      </c>
      <c r="O18" s="86">
        <f ca="1">SUMIFS(Реестр!$B$1:$B$48,Реестр!$E$1:$E$48,"+",Реестр!$C$1:$C$48,$A18,Реестр!$H$1:$H$48,$B18,Реестр!$G$1:$G$48,"",Реестр!$A$1:$A$48,"&gt;="&amp;O$1,Реестр!$A$1:$A$48,"&lt;="&amp;P$1)</f>
        <v>0</v>
      </c>
      <c r="P18" s="86">
        <f ca="1">SUMIFS(Реестр!$B$1:$B$48,Реестр!$F$1:$F$48,"+",Реестр!$C$1:$C$48,$A18,Реестр!$H$1:$H$48,$B18,Реестр!$G$1:$G$48,"",Реестр!$A$1:$A$48,"&gt;="&amp;O$1,Реестр!$A$1:$A$48,"&lt;="&amp;P$1)</f>
        <v>0</v>
      </c>
      <c r="Q18" s="89">
        <f t="shared" ca="1" si="11"/>
        <v>0</v>
      </c>
      <c r="R18" s="86">
        <f ca="1">SUMIFS(Реестр!$B$1:$B$48,Реестр!$E$1:$E$48,"+",Реестр!$C$1:$C$48,$A18,Реестр!$H$1:$H$48,$B18,Реестр!$G$1:$G$48,"",Реестр!$A$1:$A$48,"&gt;="&amp;R$1,Реестр!$A$1:$A$48,"&lt;="&amp;S$1)</f>
        <v>0</v>
      </c>
      <c r="S18" s="86">
        <f ca="1">SUMIFS(Реестр!$B$1:$B$48,Реестр!$F$1:$F$48,"+",Реестр!$C$1:$C$48,$A18,Реестр!$H$1:$H$48,$B18,Реестр!$G$1:$G$48,"",Реестр!$A$1:$A$48,"&gt;="&amp;R$1,Реестр!$A$1:$A$48,"&lt;="&amp;S$1)</f>
        <v>0</v>
      </c>
      <c r="T18" s="89">
        <f t="shared" ca="1" si="12"/>
        <v>0</v>
      </c>
      <c r="U18" s="107"/>
    </row>
    <row r="19" spans="1:21" x14ac:dyDescent="0.2">
      <c r="A19" s="18" t="str">
        <f t="array" aca="1" ref="A19" ca="1">IF(SUM(--(MATCH(КаРе&amp;ГрСтРе,КаРе&amp;ГрСтРе,)=ROW(КаРе)))&gt;=ROW(Реестр!$C18),INDEX(КаРе,SMALL(IF(MATCH(КаРе&amp;ГрСтРе,КаРе&amp;ГрСтРе,)=ROW(КаРе),ROW(КаРе)),ROW(Реестр!$C18))),"-")</f>
        <v>-</v>
      </c>
      <c r="B19" s="110" t="str">
        <f t="array" aca="1" ref="B19" ca="1">IF(SUM(--(MATCH(КаРе&amp;ГрСтРе,КаРе&amp;ГрСтРе,)=ROW(КаРе)))&gt;=ROW(Реестр!$C18),INDEX(ГрСтРе,SMALL(IF(MATCH(КаРе&amp;ГрСтРе,КаРе&amp;ГрСтРе,)=ROW(КаРе),ROW(КаРе)),ROW(Реестр!$C18))),"-")</f>
        <v>-</v>
      </c>
      <c r="C19" s="80">
        <f ca="1">SUMIFS(Реестр!$B$1:$B$48,Реестр!$E$1:$E$48,"+",Реестр!$C$1:$C$48,A19,Реестр!$H$1:$H$48,B19,Реестр!$G$1:$G$48,"")</f>
        <v>0</v>
      </c>
      <c r="D19" s="80">
        <f ca="1">SUMIFS(Реестр!$B$1:$B$48,Реестр!$F$1:$F$48,"+",Реестр!$C$1:$C$48,A19,Реестр!$H$1:$H$48,B19,Реестр!$G$1:$G$48,"")</f>
        <v>0</v>
      </c>
      <c r="E19" s="81">
        <f t="shared" ca="1" si="13"/>
        <v>0</v>
      </c>
      <c r="F19" s="103"/>
      <c r="G19" s="83">
        <f ca="1">SUMIFS(Реестр!$B$1:$B$48,Реестр!$E$1:$E$48,"+",Реестр!$C$1:$C$48,A19,Реестр!$H$1:$H$48,B19,Реестр!$G$1:$G$48,"",Реестр!$A$1:$A$48,"&lt;="&amp;$H$1-1)-SUMIFS(Реестр!$B$1:$B$48,Реестр!$F$1:$F$48,"+",Реестр!$C$1:$C$48,A19,Реестр!$H$1:$H$48,B19,Реестр!$G$1:$G$48,"",Реестр!$A$1:$A$48,"&lt;="&amp;$H$1-1)</f>
        <v>0</v>
      </c>
      <c r="H19" s="84">
        <f ca="1">SUMIFS(Реестр!$B$1:$B$48,Реестр!$E$1:$E$48,"+",Реестр!$C$1:$C$48,A19,Реестр!$H$1:$H$48,B19,Реестр!$G$1:$G$48,"",Реестр!$A$1:$A$48,"&gt;="&amp;$H$1,Реестр!$A$1:$A$48,"&lt;="&amp;$I$1)</f>
        <v>0</v>
      </c>
      <c r="I19" s="84">
        <f ca="1">SUMIFS(Реестр!$B$1:$B$48,Реестр!$F$1:$F$48,"+",Реестр!$C$1:$C$48,A19,Реестр!$H$1:$H$48,B19,Реестр!$G$1:$G$48,"",Реестр!$A$1:$A$48,"&gt;="&amp;$H$1,Реестр!$A$1:$A$48,"&lt;="&amp;$I$1)</f>
        <v>0</v>
      </c>
      <c r="J19" s="83">
        <f t="shared" ca="1" si="6"/>
        <v>0</v>
      </c>
      <c r="K19" s="103"/>
      <c r="L19" s="86">
        <f ca="1">SUMIFS(Реестр!$B$1:$B$48,Реестр!$E$1:$E$48,"+",Реестр!$C$1:$C$48,$A19,Реестр!$H$1:$H$48,$B19,Реестр!$G$1:$G$48,"",Реестр!$A$1:$A$48,"&gt;="&amp;L$1,Реестр!$A$1:$A$48,"&lt;="&amp;M$1)</f>
        <v>0</v>
      </c>
      <c r="M19" s="86">
        <f ca="1">SUMIFS(Реестр!$B$1:$B$48,Реестр!$F$1:$F$48,"+",Реестр!$C$1:$C$48,$A19,Реестр!$H$1:$H$48,$B19,Реестр!$G$1:$G$48,"",Реестр!$A$1:$A$48,"&gt;="&amp;L$1,Реестр!$A$1:$A$48,"&lt;="&amp;M$1)</f>
        <v>0</v>
      </c>
      <c r="N19" s="89">
        <f t="shared" ca="1" si="10"/>
        <v>0</v>
      </c>
      <c r="O19" s="86">
        <f ca="1">SUMIFS(Реестр!$B$1:$B$48,Реестр!$E$1:$E$48,"+",Реестр!$C$1:$C$48,$A19,Реестр!$H$1:$H$48,$B19,Реестр!$G$1:$G$48,"",Реестр!$A$1:$A$48,"&gt;="&amp;O$1,Реестр!$A$1:$A$48,"&lt;="&amp;P$1)</f>
        <v>0</v>
      </c>
      <c r="P19" s="86">
        <f ca="1">SUMIFS(Реестр!$B$1:$B$48,Реестр!$F$1:$F$48,"+",Реестр!$C$1:$C$48,$A19,Реестр!$H$1:$H$48,$B19,Реестр!$G$1:$G$48,"",Реестр!$A$1:$A$48,"&gt;="&amp;O$1,Реестр!$A$1:$A$48,"&lt;="&amp;P$1)</f>
        <v>0</v>
      </c>
      <c r="Q19" s="89">
        <f t="shared" ca="1" si="11"/>
        <v>0</v>
      </c>
      <c r="R19" s="86">
        <f ca="1">SUMIFS(Реестр!$B$1:$B$48,Реестр!$E$1:$E$48,"+",Реестр!$C$1:$C$48,$A19,Реестр!$H$1:$H$48,$B19,Реестр!$G$1:$G$48,"",Реестр!$A$1:$A$48,"&gt;="&amp;R$1,Реестр!$A$1:$A$48,"&lt;="&amp;S$1)</f>
        <v>0</v>
      </c>
      <c r="S19" s="86">
        <f ca="1">SUMIFS(Реестр!$B$1:$B$48,Реестр!$F$1:$F$48,"+",Реестр!$C$1:$C$48,$A19,Реестр!$H$1:$H$48,$B19,Реестр!$G$1:$G$48,"",Реестр!$A$1:$A$48,"&gt;="&amp;R$1,Реестр!$A$1:$A$48,"&lt;="&amp;S$1)</f>
        <v>0</v>
      </c>
      <c r="T19" s="89">
        <f t="shared" ca="1" si="12"/>
        <v>0</v>
      </c>
      <c r="U19" s="107"/>
    </row>
    <row r="20" spans="1:21" x14ac:dyDescent="0.2">
      <c r="A20" s="18" t="s">
        <v>105</v>
      </c>
      <c r="B20" s="110" t="s">
        <v>105</v>
      </c>
      <c r="C20" s="80">
        <v>0</v>
      </c>
      <c r="D20" s="80">
        <v>0</v>
      </c>
      <c r="E20" s="81">
        <v>0</v>
      </c>
      <c r="F20" s="103"/>
      <c r="G20" s="83">
        <v>0</v>
      </c>
      <c r="H20" s="84">
        <v>0</v>
      </c>
      <c r="I20" s="84">
        <v>0</v>
      </c>
      <c r="J20" s="83">
        <v>0</v>
      </c>
      <c r="K20" s="103"/>
      <c r="L20" s="86">
        <v>0</v>
      </c>
      <c r="M20" s="86">
        <v>0</v>
      </c>
      <c r="N20" s="89">
        <v>0</v>
      </c>
      <c r="O20" s="86">
        <v>0</v>
      </c>
      <c r="P20" s="86">
        <v>0</v>
      </c>
      <c r="Q20" s="89">
        <v>0</v>
      </c>
      <c r="R20" s="86">
        <v>0</v>
      </c>
      <c r="S20" s="86">
        <v>0</v>
      </c>
      <c r="T20" s="89">
        <v>0</v>
      </c>
      <c r="U20" s="107"/>
    </row>
    <row r="21" spans="1:21" x14ac:dyDescent="0.2">
      <c r="A21" s="18" t="s">
        <v>105</v>
      </c>
      <c r="B21" s="110" t="s">
        <v>105</v>
      </c>
      <c r="C21" s="80">
        <v>0</v>
      </c>
      <c r="D21" s="80">
        <v>0</v>
      </c>
      <c r="E21" s="81">
        <v>0</v>
      </c>
      <c r="F21" s="103"/>
      <c r="G21" s="83">
        <v>0</v>
      </c>
      <c r="H21" s="84">
        <v>0</v>
      </c>
      <c r="I21" s="84">
        <v>0</v>
      </c>
      <c r="J21" s="83">
        <v>0</v>
      </c>
      <c r="K21" s="103"/>
      <c r="L21" s="86">
        <v>0</v>
      </c>
      <c r="M21" s="86">
        <v>0</v>
      </c>
      <c r="N21" s="89">
        <v>0</v>
      </c>
      <c r="O21" s="86">
        <v>0</v>
      </c>
      <c r="P21" s="86">
        <v>0</v>
      </c>
      <c r="Q21" s="89">
        <v>0</v>
      </c>
      <c r="R21" s="86">
        <v>0</v>
      </c>
      <c r="S21" s="86">
        <v>0</v>
      </c>
      <c r="T21" s="89">
        <v>0</v>
      </c>
      <c r="U21" s="107"/>
    </row>
    <row r="22" spans="1:21" x14ac:dyDescent="0.2">
      <c r="A22" s="18" t="s">
        <v>105</v>
      </c>
      <c r="B22" s="110" t="s">
        <v>105</v>
      </c>
      <c r="C22" s="80">
        <v>0</v>
      </c>
      <c r="D22" s="80">
        <v>0</v>
      </c>
      <c r="E22" s="81">
        <v>0</v>
      </c>
      <c r="F22" s="103"/>
      <c r="G22" s="83">
        <v>0</v>
      </c>
      <c r="H22" s="84">
        <v>0</v>
      </c>
      <c r="I22" s="84">
        <v>0</v>
      </c>
      <c r="J22" s="83">
        <v>0</v>
      </c>
      <c r="K22" s="103"/>
      <c r="L22" s="86">
        <v>0</v>
      </c>
      <c r="M22" s="86">
        <v>0</v>
      </c>
      <c r="N22" s="89">
        <v>0</v>
      </c>
      <c r="O22" s="86">
        <v>0</v>
      </c>
      <c r="P22" s="86">
        <v>0</v>
      </c>
      <c r="Q22" s="89">
        <v>0</v>
      </c>
      <c r="R22" s="86">
        <v>0</v>
      </c>
      <c r="S22" s="86">
        <v>0</v>
      </c>
      <c r="T22" s="89">
        <v>0</v>
      </c>
      <c r="U22" s="107"/>
    </row>
    <row r="23" spans="1:21" x14ac:dyDescent="0.2">
      <c r="A23" s="18" t="s">
        <v>105</v>
      </c>
      <c r="B23" s="110" t="s">
        <v>105</v>
      </c>
      <c r="C23" s="80">
        <v>0</v>
      </c>
      <c r="D23" s="80">
        <v>0</v>
      </c>
      <c r="E23" s="81">
        <v>0</v>
      </c>
      <c r="F23" s="103"/>
      <c r="G23" s="83">
        <v>0</v>
      </c>
      <c r="H23" s="84">
        <v>0</v>
      </c>
      <c r="I23" s="84">
        <v>0</v>
      </c>
      <c r="J23" s="83">
        <v>0</v>
      </c>
      <c r="K23" s="103"/>
      <c r="L23" s="86">
        <v>0</v>
      </c>
      <c r="M23" s="86">
        <v>0</v>
      </c>
      <c r="N23" s="89">
        <v>0</v>
      </c>
      <c r="O23" s="86">
        <v>0</v>
      </c>
      <c r="P23" s="86">
        <v>0</v>
      </c>
      <c r="Q23" s="89">
        <v>0</v>
      </c>
      <c r="R23" s="86">
        <v>0</v>
      </c>
      <c r="S23" s="86">
        <v>0</v>
      </c>
      <c r="T23" s="89">
        <v>0</v>
      </c>
      <c r="U23" s="107"/>
    </row>
    <row r="24" spans="1:21" x14ac:dyDescent="0.2">
      <c r="A24" s="18" t="s">
        <v>105</v>
      </c>
      <c r="B24" s="110" t="s">
        <v>105</v>
      </c>
      <c r="C24" s="80">
        <v>0</v>
      </c>
      <c r="D24" s="80">
        <v>0</v>
      </c>
      <c r="E24" s="81">
        <v>0</v>
      </c>
      <c r="F24" s="103"/>
      <c r="G24" s="83">
        <v>0</v>
      </c>
      <c r="H24" s="84">
        <v>0</v>
      </c>
      <c r="I24" s="84">
        <v>0</v>
      </c>
      <c r="J24" s="83">
        <v>0</v>
      </c>
      <c r="K24" s="103"/>
      <c r="L24" s="86">
        <v>0</v>
      </c>
      <c r="M24" s="86">
        <v>0</v>
      </c>
      <c r="N24" s="89">
        <v>0</v>
      </c>
      <c r="O24" s="86">
        <v>0</v>
      </c>
      <c r="P24" s="86">
        <v>0</v>
      </c>
      <c r="Q24" s="89">
        <v>0</v>
      </c>
      <c r="R24" s="86">
        <v>0</v>
      </c>
      <c r="S24" s="86">
        <v>0</v>
      </c>
      <c r="T24" s="89">
        <v>0</v>
      </c>
      <c r="U24" s="107"/>
    </row>
    <row r="25" spans="1:21" x14ac:dyDescent="0.2">
      <c r="A25" s="18" t="s">
        <v>105</v>
      </c>
      <c r="B25" s="110" t="s">
        <v>105</v>
      </c>
      <c r="C25" s="80">
        <v>0</v>
      </c>
      <c r="D25" s="80">
        <v>0</v>
      </c>
      <c r="E25" s="81">
        <v>0</v>
      </c>
      <c r="F25" s="103"/>
      <c r="G25" s="83">
        <v>0</v>
      </c>
      <c r="H25" s="84">
        <v>0</v>
      </c>
      <c r="I25" s="84">
        <v>0</v>
      </c>
      <c r="J25" s="83">
        <v>0</v>
      </c>
      <c r="K25" s="103"/>
      <c r="L25" s="86">
        <v>0</v>
      </c>
      <c r="M25" s="86">
        <v>0</v>
      </c>
      <c r="N25" s="89">
        <v>0</v>
      </c>
      <c r="O25" s="86">
        <v>0</v>
      </c>
      <c r="P25" s="86">
        <v>0</v>
      </c>
      <c r="Q25" s="89">
        <v>0</v>
      </c>
      <c r="R25" s="86">
        <v>0</v>
      </c>
      <c r="S25" s="86">
        <v>0</v>
      </c>
      <c r="T25" s="89">
        <v>0</v>
      </c>
      <c r="U25" s="107"/>
    </row>
    <row r="26" spans="1:21" x14ac:dyDescent="0.2">
      <c r="A26" s="18" t="s">
        <v>105</v>
      </c>
      <c r="B26" s="110" t="s">
        <v>105</v>
      </c>
      <c r="C26" s="80">
        <v>0</v>
      </c>
      <c r="D26" s="80">
        <v>0</v>
      </c>
      <c r="E26" s="81">
        <v>0</v>
      </c>
      <c r="F26" s="103"/>
      <c r="G26" s="83">
        <v>0</v>
      </c>
      <c r="H26" s="84">
        <v>0</v>
      </c>
      <c r="I26" s="84">
        <v>0</v>
      </c>
      <c r="J26" s="83">
        <v>0</v>
      </c>
      <c r="K26" s="103"/>
      <c r="L26" s="86">
        <v>0</v>
      </c>
      <c r="M26" s="86">
        <v>0</v>
      </c>
      <c r="N26" s="89">
        <v>0</v>
      </c>
      <c r="O26" s="86">
        <v>0</v>
      </c>
      <c r="P26" s="86">
        <v>0</v>
      </c>
      <c r="Q26" s="89">
        <v>0</v>
      </c>
      <c r="R26" s="86">
        <v>0</v>
      </c>
      <c r="S26" s="86">
        <v>0</v>
      </c>
      <c r="T26" s="89">
        <v>0</v>
      </c>
      <c r="U26" s="107"/>
    </row>
    <row r="27" spans="1:21" x14ac:dyDescent="0.2">
      <c r="A27" s="18" t="s">
        <v>105</v>
      </c>
      <c r="B27" s="110" t="s">
        <v>105</v>
      </c>
      <c r="C27" s="80">
        <v>0</v>
      </c>
      <c r="D27" s="80">
        <v>0</v>
      </c>
      <c r="E27" s="81">
        <v>0</v>
      </c>
      <c r="F27" s="103"/>
      <c r="G27" s="83">
        <v>0</v>
      </c>
      <c r="H27" s="84">
        <v>0</v>
      </c>
      <c r="I27" s="84">
        <v>0</v>
      </c>
      <c r="J27" s="83">
        <v>0</v>
      </c>
      <c r="K27" s="103"/>
      <c r="L27" s="86">
        <v>0</v>
      </c>
      <c r="M27" s="86">
        <v>0</v>
      </c>
      <c r="N27" s="89">
        <v>0</v>
      </c>
      <c r="O27" s="86">
        <v>0</v>
      </c>
      <c r="P27" s="86">
        <v>0</v>
      </c>
      <c r="Q27" s="89">
        <v>0</v>
      </c>
      <c r="R27" s="86">
        <v>0</v>
      </c>
      <c r="S27" s="86">
        <v>0</v>
      </c>
      <c r="T27" s="89">
        <v>0</v>
      </c>
      <c r="U27" s="107"/>
    </row>
    <row r="28" spans="1:21" x14ac:dyDescent="0.2">
      <c r="A28" s="18" t="s">
        <v>105</v>
      </c>
      <c r="B28" s="110" t="s">
        <v>105</v>
      </c>
      <c r="C28" s="80">
        <v>0</v>
      </c>
      <c r="D28" s="80">
        <v>0</v>
      </c>
      <c r="E28" s="81">
        <v>0</v>
      </c>
      <c r="F28" s="103"/>
      <c r="G28" s="83">
        <v>0</v>
      </c>
      <c r="H28" s="84">
        <v>0</v>
      </c>
      <c r="I28" s="84">
        <v>0</v>
      </c>
      <c r="J28" s="83">
        <v>0</v>
      </c>
      <c r="K28" s="103"/>
      <c r="L28" s="86">
        <v>0</v>
      </c>
      <c r="M28" s="86">
        <v>0</v>
      </c>
      <c r="N28" s="89">
        <v>0</v>
      </c>
      <c r="O28" s="86">
        <v>0</v>
      </c>
      <c r="P28" s="86">
        <v>0</v>
      </c>
      <c r="Q28" s="89">
        <v>0</v>
      </c>
      <c r="R28" s="86">
        <v>0</v>
      </c>
      <c r="S28" s="86">
        <v>0</v>
      </c>
      <c r="T28" s="89">
        <v>0</v>
      </c>
      <c r="U28" s="107"/>
    </row>
    <row r="29" spans="1:21" x14ac:dyDescent="0.2">
      <c r="A29" s="18" t="s">
        <v>105</v>
      </c>
      <c r="B29" s="110" t="s">
        <v>105</v>
      </c>
      <c r="C29" s="80">
        <v>0</v>
      </c>
      <c r="D29" s="80">
        <v>0</v>
      </c>
      <c r="E29" s="81">
        <v>0</v>
      </c>
      <c r="F29" s="103"/>
      <c r="G29" s="83">
        <v>0</v>
      </c>
      <c r="H29" s="84">
        <v>0</v>
      </c>
      <c r="I29" s="84">
        <v>0</v>
      </c>
      <c r="J29" s="83">
        <v>0</v>
      </c>
      <c r="K29" s="103"/>
      <c r="L29" s="86">
        <v>0</v>
      </c>
      <c r="M29" s="86">
        <v>0</v>
      </c>
      <c r="N29" s="89">
        <v>0</v>
      </c>
      <c r="O29" s="86">
        <v>0</v>
      </c>
      <c r="P29" s="86">
        <v>0</v>
      </c>
      <c r="Q29" s="89">
        <v>0</v>
      </c>
      <c r="R29" s="86">
        <v>0</v>
      </c>
      <c r="S29" s="86">
        <v>0</v>
      </c>
      <c r="T29" s="89">
        <v>0</v>
      </c>
      <c r="U29" s="107"/>
    </row>
    <row r="30" spans="1:21" x14ac:dyDescent="0.2">
      <c r="A30" s="18" t="s">
        <v>105</v>
      </c>
      <c r="B30" s="110" t="s">
        <v>105</v>
      </c>
      <c r="C30" s="80">
        <v>0</v>
      </c>
      <c r="D30" s="80">
        <v>0</v>
      </c>
      <c r="E30" s="81">
        <v>0</v>
      </c>
      <c r="F30" s="103"/>
      <c r="G30" s="83">
        <v>0</v>
      </c>
      <c r="H30" s="84">
        <v>0</v>
      </c>
      <c r="I30" s="84">
        <v>0</v>
      </c>
      <c r="J30" s="83">
        <v>0</v>
      </c>
      <c r="K30" s="103"/>
      <c r="L30" s="86">
        <v>0</v>
      </c>
      <c r="M30" s="86">
        <v>0</v>
      </c>
      <c r="N30" s="89">
        <v>0</v>
      </c>
      <c r="O30" s="86">
        <v>0</v>
      </c>
      <c r="P30" s="86">
        <v>0</v>
      </c>
      <c r="Q30" s="89">
        <v>0</v>
      </c>
      <c r="R30" s="86">
        <v>0</v>
      </c>
      <c r="S30" s="86">
        <v>0</v>
      </c>
      <c r="T30" s="89">
        <v>0</v>
      </c>
      <c r="U30" s="107"/>
    </row>
    <row r="31" spans="1:21" x14ac:dyDescent="0.2">
      <c r="A31" s="18" t="s">
        <v>105</v>
      </c>
      <c r="B31" s="110" t="s">
        <v>105</v>
      </c>
      <c r="C31" s="80">
        <v>0</v>
      </c>
      <c r="D31" s="80">
        <v>0</v>
      </c>
      <c r="E31" s="81">
        <v>0</v>
      </c>
      <c r="F31" s="103"/>
      <c r="G31" s="83">
        <v>0</v>
      </c>
      <c r="H31" s="84">
        <v>0</v>
      </c>
      <c r="I31" s="84">
        <v>0</v>
      </c>
      <c r="J31" s="83">
        <v>0</v>
      </c>
      <c r="K31" s="103"/>
      <c r="L31" s="86">
        <v>0</v>
      </c>
      <c r="M31" s="86">
        <v>0</v>
      </c>
      <c r="N31" s="89">
        <v>0</v>
      </c>
      <c r="O31" s="86">
        <v>0</v>
      </c>
      <c r="P31" s="86">
        <v>0</v>
      </c>
      <c r="Q31" s="89">
        <v>0</v>
      </c>
      <c r="R31" s="86">
        <v>0</v>
      </c>
      <c r="S31" s="86">
        <v>0</v>
      </c>
      <c r="T31" s="89">
        <v>0</v>
      </c>
      <c r="U31" s="107"/>
    </row>
    <row r="32" spans="1:21" x14ac:dyDescent="0.2">
      <c r="A32" s="18" t="s">
        <v>105</v>
      </c>
      <c r="B32" s="110" t="s">
        <v>105</v>
      </c>
      <c r="C32" s="80">
        <v>0</v>
      </c>
      <c r="D32" s="80">
        <v>0</v>
      </c>
      <c r="E32" s="81">
        <v>0</v>
      </c>
      <c r="F32" s="103"/>
      <c r="G32" s="83">
        <v>0</v>
      </c>
      <c r="H32" s="84">
        <v>0</v>
      </c>
      <c r="I32" s="84">
        <v>0</v>
      </c>
      <c r="J32" s="83">
        <v>0</v>
      </c>
      <c r="K32" s="103"/>
      <c r="L32" s="86">
        <v>0</v>
      </c>
      <c r="M32" s="86">
        <v>0</v>
      </c>
      <c r="N32" s="89">
        <v>0</v>
      </c>
      <c r="O32" s="86">
        <v>0</v>
      </c>
      <c r="P32" s="86">
        <v>0</v>
      </c>
      <c r="Q32" s="89">
        <v>0</v>
      </c>
      <c r="R32" s="86">
        <v>0</v>
      </c>
      <c r="S32" s="86">
        <v>0</v>
      </c>
      <c r="T32" s="89">
        <v>0</v>
      </c>
      <c r="U32" s="107"/>
    </row>
    <row r="33" spans="1:21" x14ac:dyDescent="0.2">
      <c r="A33" s="18" t="s">
        <v>105</v>
      </c>
      <c r="B33" s="110" t="s">
        <v>105</v>
      </c>
      <c r="C33" s="80">
        <v>0</v>
      </c>
      <c r="D33" s="80">
        <v>0</v>
      </c>
      <c r="E33" s="81">
        <v>0</v>
      </c>
      <c r="F33" s="103"/>
      <c r="G33" s="83">
        <v>0</v>
      </c>
      <c r="H33" s="84">
        <v>0</v>
      </c>
      <c r="I33" s="84">
        <v>0</v>
      </c>
      <c r="J33" s="83">
        <v>0</v>
      </c>
      <c r="K33" s="103"/>
      <c r="L33" s="86">
        <v>0</v>
      </c>
      <c r="M33" s="86">
        <v>0</v>
      </c>
      <c r="N33" s="89">
        <v>0</v>
      </c>
      <c r="O33" s="86">
        <v>0</v>
      </c>
      <c r="P33" s="86">
        <v>0</v>
      </c>
      <c r="Q33" s="89">
        <v>0</v>
      </c>
      <c r="R33" s="86">
        <v>0</v>
      </c>
      <c r="S33" s="86">
        <v>0</v>
      </c>
      <c r="T33" s="89">
        <v>0</v>
      </c>
      <c r="U33" s="107"/>
    </row>
    <row r="34" spans="1:21" x14ac:dyDescent="0.2">
      <c r="A34" s="18" t="s">
        <v>105</v>
      </c>
      <c r="B34" s="110" t="s">
        <v>105</v>
      </c>
      <c r="C34" s="80">
        <v>0</v>
      </c>
      <c r="D34" s="80">
        <v>0</v>
      </c>
      <c r="E34" s="81">
        <v>0</v>
      </c>
      <c r="F34" s="103"/>
      <c r="G34" s="83">
        <v>0</v>
      </c>
      <c r="H34" s="84">
        <v>0</v>
      </c>
      <c r="I34" s="84">
        <v>0</v>
      </c>
      <c r="J34" s="83">
        <v>0</v>
      </c>
      <c r="K34" s="103"/>
      <c r="L34" s="86">
        <v>0</v>
      </c>
      <c r="M34" s="86">
        <v>0</v>
      </c>
      <c r="N34" s="89">
        <v>0</v>
      </c>
      <c r="O34" s="86">
        <v>0</v>
      </c>
      <c r="P34" s="86">
        <v>0</v>
      </c>
      <c r="Q34" s="89">
        <v>0</v>
      </c>
      <c r="R34" s="86">
        <v>0</v>
      </c>
      <c r="S34" s="86">
        <v>0</v>
      </c>
      <c r="T34" s="89">
        <v>0</v>
      </c>
      <c r="U34" s="107"/>
    </row>
    <row r="35" spans="1:21" x14ac:dyDescent="0.2">
      <c r="A35" s="18" t="s">
        <v>105</v>
      </c>
      <c r="B35" s="110" t="s">
        <v>105</v>
      </c>
      <c r="C35" s="80">
        <v>0</v>
      </c>
      <c r="D35" s="80">
        <v>0</v>
      </c>
      <c r="E35" s="81">
        <v>0</v>
      </c>
      <c r="F35" s="103"/>
      <c r="G35" s="83">
        <v>0</v>
      </c>
      <c r="H35" s="84">
        <v>0</v>
      </c>
      <c r="I35" s="84">
        <v>0</v>
      </c>
      <c r="J35" s="83">
        <v>0</v>
      </c>
      <c r="K35" s="103"/>
      <c r="L35" s="86">
        <v>0</v>
      </c>
      <c r="M35" s="86">
        <v>0</v>
      </c>
      <c r="N35" s="89">
        <v>0</v>
      </c>
      <c r="O35" s="86">
        <v>0</v>
      </c>
      <c r="P35" s="86">
        <v>0</v>
      </c>
      <c r="Q35" s="89">
        <v>0</v>
      </c>
      <c r="R35" s="86">
        <v>0</v>
      </c>
      <c r="S35" s="86">
        <v>0</v>
      </c>
      <c r="T35" s="89">
        <v>0</v>
      </c>
      <c r="U35" s="107"/>
    </row>
    <row r="36" spans="1:21" x14ac:dyDescent="0.2">
      <c r="A36" s="18" t="s">
        <v>105</v>
      </c>
      <c r="B36" s="110" t="s">
        <v>105</v>
      </c>
      <c r="C36" s="80">
        <v>0</v>
      </c>
      <c r="D36" s="80">
        <v>0</v>
      </c>
      <c r="E36" s="81">
        <v>0</v>
      </c>
      <c r="F36" s="103"/>
      <c r="G36" s="83">
        <v>0</v>
      </c>
      <c r="H36" s="84">
        <v>0</v>
      </c>
      <c r="I36" s="84">
        <v>0</v>
      </c>
      <c r="J36" s="83">
        <v>0</v>
      </c>
      <c r="K36" s="103"/>
      <c r="L36" s="86">
        <v>0</v>
      </c>
      <c r="M36" s="86">
        <v>0</v>
      </c>
      <c r="N36" s="89">
        <v>0</v>
      </c>
      <c r="O36" s="86">
        <v>0</v>
      </c>
      <c r="P36" s="86">
        <v>0</v>
      </c>
      <c r="Q36" s="89">
        <v>0</v>
      </c>
      <c r="R36" s="86">
        <v>0</v>
      </c>
      <c r="S36" s="86">
        <v>0</v>
      </c>
      <c r="T36" s="89">
        <v>0</v>
      </c>
      <c r="U36" s="107"/>
    </row>
    <row r="37" spans="1:21" x14ac:dyDescent="0.2">
      <c r="A37" s="18" t="s">
        <v>105</v>
      </c>
      <c r="B37" s="110" t="s">
        <v>105</v>
      </c>
      <c r="C37" s="80">
        <v>0</v>
      </c>
      <c r="D37" s="80">
        <v>0</v>
      </c>
      <c r="E37" s="81">
        <v>0</v>
      </c>
      <c r="F37" s="103"/>
      <c r="G37" s="83">
        <v>0</v>
      </c>
      <c r="H37" s="84">
        <v>0</v>
      </c>
      <c r="I37" s="84">
        <v>0</v>
      </c>
      <c r="J37" s="83">
        <v>0</v>
      </c>
      <c r="K37" s="103"/>
      <c r="L37" s="86">
        <v>0</v>
      </c>
      <c r="M37" s="86">
        <v>0</v>
      </c>
      <c r="N37" s="89">
        <v>0</v>
      </c>
      <c r="O37" s="86">
        <v>0</v>
      </c>
      <c r="P37" s="86">
        <v>0</v>
      </c>
      <c r="Q37" s="89">
        <v>0</v>
      </c>
      <c r="R37" s="86">
        <v>0</v>
      </c>
      <c r="S37" s="86">
        <v>0</v>
      </c>
      <c r="T37" s="89">
        <v>0</v>
      </c>
      <c r="U37" s="107"/>
    </row>
    <row r="38" spans="1:21" x14ac:dyDescent="0.2">
      <c r="A38" s="18" t="s">
        <v>105</v>
      </c>
      <c r="B38" s="110" t="s">
        <v>105</v>
      </c>
      <c r="C38" s="80">
        <v>0</v>
      </c>
      <c r="D38" s="80">
        <v>0</v>
      </c>
      <c r="E38" s="81">
        <v>0</v>
      </c>
      <c r="F38" s="103"/>
      <c r="G38" s="83">
        <v>0</v>
      </c>
      <c r="H38" s="84">
        <v>0</v>
      </c>
      <c r="I38" s="84">
        <v>0</v>
      </c>
      <c r="J38" s="83">
        <v>0</v>
      </c>
      <c r="K38" s="103"/>
      <c r="L38" s="86">
        <v>0</v>
      </c>
      <c r="M38" s="86">
        <v>0</v>
      </c>
      <c r="N38" s="89">
        <v>0</v>
      </c>
      <c r="O38" s="86">
        <v>0</v>
      </c>
      <c r="P38" s="86">
        <v>0</v>
      </c>
      <c r="Q38" s="89">
        <v>0</v>
      </c>
      <c r="R38" s="86">
        <v>0</v>
      </c>
      <c r="S38" s="86">
        <v>0</v>
      </c>
      <c r="T38" s="89">
        <v>0</v>
      </c>
      <c r="U38" s="107"/>
    </row>
    <row r="39" spans="1:21" x14ac:dyDescent="0.2">
      <c r="A39" s="18" t="s">
        <v>105</v>
      </c>
      <c r="B39" s="110" t="s">
        <v>105</v>
      </c>
      <c r="C39" s="80">
        <v>0</v>
      </c>
      <c r="D39" s="80">
        <v>0</v>
      </c>
      <c r="E39" s="81">
        <v>0</v>
      </c>
      <c r="F39" s="103"/>
      <c r="G39" s="83">
        <v>0</v>
      </c>
      <c r="H39" s="84">
        <v>0</v>
      </c>
      <c r="I39" s="84">
        <v>0</v>
      </c>
      <c r="J39" s="83">
        <v>0</v>
      </c>
      <c r="K39" s="103"/>
      <c r="L39" s="86">
        <v>0</v>
      </c>
      <c r="M39" s="86">
        <v>0</v>
      </c>
      <c r="N39" s="89">
        <v>0</v>
      </c>
      <c r="O39" s="86">
        <v>0</v>
      </c>
      <c r="P39" s="86">
        <v>0</v>
      </c>
      <c r="Q39" s="89">
        <v>0</v>
      </c>
      <c r="R39" s="86">
        <v>0</v>
      </c>
      <c r="S39" s="86">
        <v>0</v>
      </c>
      <c r="T39" s="89">
        <v>0</v>
      </c>
      <c r="U39" s="107"/>
    </row>
    <row r="40" spans="1:21" x14ac:dyDescent="0.2">
      <c r="A40" s="18" t="s">
        <v>105</v>
      </c>
      <c r="B40" s="110" t="s">
        <v>105</v>
      </c>
      <c r="C40" s="80">
        <v>0</v>
      </c>
      <c r="D40" s="80">
        <v>0</v>
      </c>
      <c r="E40" s="81">
        <v>0</v>
      </c>
      <c r="F40" s="103"/>
      <c r="G40" s="83">
        <v>0</v>
      </c>
      <c r="H40" s="84">
        <v>0</v>
      </c>
      <c r="I40" s="84">
        <v>0</v>
      </c>
      <c r="J40" s="83">
        <v>0</v>
      </c>
      <c r="K40" s="103"/>
      <c r="L40" s="86">
        <v>0</v>
      </c>
      <c r="M40" s="86">
        <v>0</v>
      </c>
      <c r="N40" s="89">
        <v>0</v>
      </c>
      <c r="O40" s="86">
        <v>0</v>
      </c>
      <c r="P40" s="86">
        <v>0</v>
      </c>
      <c r="Q40" s="89">
        <v>0</v>
      </c>
      <c r="R40" s="86">
        <v>0</v>
      </c>
      <c r="S40" s="86">
        <v>0</v>
      </c>
      <c r="T40" s="89">
        <v>0</v>
      </c>
      <c r="U40" s="107"/>
    </row>
    <row r="41" spans="1:21" x14ac:dyDescent="0.2">
      <c r="A41" s="18" t="s">
        <v>105</v>
      </c>
      <c r="B41" s="110" t="s">
        <v>105</v>
      </c>
      <c r="C41" s="80">
        <v>0</v>
      </c>
      <c r="D41" s="80">
        <v>0</v>
      </c>
      <c r="E41" s="81">
        <v>0</v>
      </c>
      <c r="F41" s="103"/>
      <c r="G41" s="83">
        <v>0</v>
      </c>
      <c r="H41" s="84">
        <v>0</v>
      </c>
      <c r="I41" s="84">
        <v>0</v>
      </c>
      <c r="J41" s="83">
        <v>0</v>
      </c>
      <c r="K41" s="103"/>
      <c r="L41" s="86">
        <v>0</v>
      </c>
      <c r="M41" s="86">
        <v>0</v>
      </c>
      <c r="N41" s="89">
        <v>0</v>
      </c>
      <c r="O41" s="86">
        <v>0</v>
      </c>
      <c r="P41" s="86">
        <v>0</v>
      </c>
      <c r="Q41" s="89">
        <v>0</v>
      </c>
      <c r="R41" s="86">
        <v>0</v>
      </c>
      <c r="S41" s="86">
        <v>0</v>
      </c>
      <c r="T41" s="89">
        <v>0</v>
      </c>
      <c r="U41" s="107"/>
    </row>
    <row r="42" spans="1:21" x14ac:dyDescent="0.2">
      <c r="A42" s="18" t="s">
        <v>105</v>
      </c>
      <c r="B42" s="110" t="s">
        <v>105</v>
      </c>
      <c r="C42" s="80">
        <v>0</v>
      </c>
      <c r="D42" s="80">
        <v>0</v>
      </c>
      <c r="E42" s="81">
        <v>0</v>
      </c>
      <c r="F42" s="103"/>
      <c r="G42" s="83">
        <v>0</v>
      </c>
      <c r="H42" s="84">
        <v>0</v>
      </c>
      <c r="I42" s="84">
        <v>0</v>
      </c>
      <c r="J42" s="83">
        <v>0</v>
      </c>
      <c r="K42" s="103"/>
      <c r="L42" s="86">
        <v>0</v>
      </c>
      <c r="M42" s="86">
        <v>0</v>
      </c>
      <c r="N42" s="89">
        <v>0</v>
      </c>
      <c r="O42" s="86">
        <v>0</v>
      </c>
      <c r="P42" s="86">
        <v>0</v>
      </c>
      <c r="Q42" s="89">
        <v>0</v>
      </c>
      <c r="R42" s="86">
        <v>0</v>
      </c>
      <c r="S42" s="86">
        <v>0</v>
      </c>
      <c r="T42" s="89">
        <v>0</v>
      </c>
      <c r="U42" s="107"/>
    </row>
    <row r="43" spans="1:21" x14ac:dyDescent="0.2">
      <c r="A43" s="18" t="s">
        <v>105</v>
      </c>
      <c r="B43" s="110" t="s">
        <v>105</v>
      </c>
      <c r="C43" s="80">
        <v>0</v>
      </c>
      <c r="D43" s="80">
        <v>0</v>
      </c>
      <c r="E43" s="81">
        <v>0</v>
      </c>
      <c r="F43" s="103"/>
      <c r="G43" s="83">
        <v>0</v>
      </c>
      <c r="H43" s="84">
        <v>0</v>
      </c>
      <c r="I43" s="84">
        <v>0</v>
      </c>
      <c r="J43" s="83">
        <v>0</v>
      </c>
      <c r="K43" s="103"/>
      <c r="L43" s="86">
        <v>0</v>
      </c>
      <c r="M43" s="86">
        <v>0</v>
      </c>
      <c r="N43" s="89">
        <v>0</v>
      </c>
      <c r="O43" s="86">
        <v>0</v>
      </c>
      <c r="P43" s="86">
        <v>0</v>
      </c>
      <c r="Q43" s="89">
        <v>0</v>
      </c>
      <c r="R43" s="86">
        <v>0</v>
      </c>
      <c r="S43" s="86">
        <v>0</v>
      </c>
      <c r="T43" s="89">
        <v>0</v>
      </c>
      <c r="U43" s="107"/>
    </row>
    <row r="44" spans="1:21" x14ac:dyDescent="0.2">
      <c r="A44" s="18" t="s">
        <v>105</v>
      </c>
      <c r="B44" s="110" t="s">
        <v>105</v>
      </c>
      <c r="C44" s="80">
        <v>0</v>
      </c>
      <c r="D44" s="80">
        <v>0</v>
      </c>
      <c r="E44" s="81">
        <v>0</v>
      </c>
      <c r="F44" s="103"/>
      <c r="G44" s="83">
        <v>0</v>
      </c>
      <c r="H44" s="84">
        <v>0</v>
      </c>
      <c r="I44" s="84">
        <v>0</v>
      </c>
      <c r="J44" s="83">
        <v>0</v>
      </c>
      <c r="K44" s="103"/>
      <c r="L44" s="86">
        <v>0</v>
      </c>
      <c r="M44" s="86">
        <v>0</v>
      </c>
      <c r="N44" s="89">
        <v>0</v>
      </c>
      <c r="O44" s="86">
        <v>0</v>
      </c>
      <c r="P44" s="86">
        <v>0</v>
      </c>
      <c r="Q44" s="89">
        <v>0</v>
      </c>
      <c r="R44" s="86">
        <v>0</v>
      </c>
      <c r="S44" s="86">
        <v>0</v>
      </c>
      <c r="T44" s="89">
        <v>0</v>
      </c>
      <c r="U44" s="107"/>
    </row>
    <row r="45" spans="1:21" x14ac:dyDescent="0.2">
      <c r="A45" s="18" t="s">
        <v>105</v>
      </c>
      <c r="B45" s="110" t="s">
        <v>105</v>
      </c>
      <c r="C45" s="80">
        <v>0</v>
      </c>
      <c r="D45" s="80">
        <v>0</v>
      </c>
      <c r="E45" s="81">
        <v>0</v>
      </c>
      <c r="F45" s="103"/>
      <c r="G45" s="83">
        <v>0</v>
      </c>
      <c r="H45" s="84">
        <v>0</v>
      </c>
      <c r="I45" s="84">
        <v>0</v>
      </c>
      <c r="J45" s="83">
        <v>0</v>
      </c>
      <c r="K45" s="103"/>
      <c r="L45" s="86">
        <v>0</v>
      </c>
      <c r="M45" s="86">
        <v>0</v>
      </c>
      <c r="N45" s="89">
        <v>0</v>
      </c>
      <c r="O45" s="86">
        <v>0</v>
      </c>
      <c r="P45" s="86">
        <v>0</v>
      </c>
      <c r="Q45" s="89">
        <v>0</v>
      </c>
      <c r="R45" s="86">
        <v>0</v>
      </c>
      <c r="S45" s="86">
        <v>0</v>
      </c>
      <c r="T45" s="89">
        <v>0</v>
      </c>
      <c r="U45" s="107"/>
    </row>
    <row r="46" spans="1:21" x14ac:dyDescent="0.2">
      <c r="A46" s="18" t="s">
        <v>105</v>
      </c>
      <c r="B46" s="110" t="s">
        <v>105</v>
      </c>
      <c r="C46" s="80">
        <v>0</v>
      </c>
      <c r="D46" s="80">
        <v>0</v>
      </c>
      <c r="E46" s="81">
        <v>0</v>
      </c>
      <c r="F46" s="103"/>
      <c r="G46" s="83">
        <v>0</v>
      </c>
      <c r="H46" s="84">
        <v>0</v>
      </c>
      <c r="I46" s="84">
        <v>0</v>
      </c>
      <c r="J46" s="83">
        <v>0</v>
      </c>
      <c r="K46" s="103"/>
      <c r="L46" s="86">
        <v>0</v>
      </c>
      <c r="M46" s="86">
        <v>0</v>
      </c>
      <c r="N46" s="89">
        <v>0</v>
      </c>
      <c r="O46" s="86">
        <v>0</v>
      </c>
      <c r="P46" s="86">
        <v>0</v>
      </c>
      <c r="Q46" s="89">
        <v>0</v>
      </c>
      <c r="R46" s="86">
        <v>0</v>
      </c>
      <c r="S46" s="86">
        <v>0</v>
      </c>
      <c r="T46" s="89">
        <v>0</v>
      </c>
      <c r="U46" s="107"/>
    </row>
    <row r="47" spans="1:21" x14ac:dyDescent="0.2">
      <c r="A47" s="18" t="s">
        <v>105</v>
      </c>
      <c r="B47" s="110" t="s">
        <v>105</v>
      </c>
      <c r="C47" s="80">
        <v>0</v>
      </c>
      <c r="D47" s="80">
        <v>0</v>
      </c>
      <c r="E47" s="81">
        <v>0</v>
      </c>
      <c r="F47" s="103"/>
      <c r="G47" s="83">
        <v>0</v>
      </c>
      <c r="H47" s="84">
        <v>0</v>
      </c>
      <c r="I47" s="84">
        <v>0</v>
      </c>
      <c r="J47" s="83">
        <v>0</v>
      </c>
      <c r="K47" s="103"/>
      <c r="L47" s="86">
        <v>0</v>
      </c>
      <c r="M47" s="86">
        <v>0</v>
      </c>
      <c r="N47" s="89">
        <v>0</v>
      </c>
      <c r="O47" s="86">
        <v>0</v>
      </c>
      <c r="P47" s="86">
        <v>0</v>
      </c>
      <c r="Q47" s="89">
        <v>0</v>
      </c>
      <c r="R47" s="86">
        <v>0</v>
      </c>
      <c r="S47" s="86">
        <v>0</v>
      </c>
      <c r="T47" s="89">
        <v>0</v>
      </c>
      <c r="U47" s="107"/>
    </row>
    <row r="48" spans="1:21" x14ac:dyDescent="0.2">
      <c r="A48" s="18" t="s">
        <v>105</v>
      </c>
      <c r="B48" s="110" t="s">
        <v>105</v>
      </c>
      <c r="C48" s="80">
        <v>0</v>
      </c>
      <c r="D48" s="80">
        <v>0</v>
      </c>
      <c r="E48" s="81">
        <v>0</v>
      </c>
      <c r="F48" s="103"/>
      <c r="G48" s="83">
        <v>0</v>
      </c>
      <c r="H48" s="84">
        <v>0</v>
      </c>
      <c r="I48" s="84">
        <v>0</v>
      </c>
      <c r="J48" s="83">
        <v>0</v>
      </c>
      <c r="K48" s="103"/>
      <c r="L48" s="86">
        <v>0</v>
      </c>
      <c r="M48" s="86">
        <v>0</v>
      </c>
      <c r="N48" s="89">
        <v>0</v>
      </c>
      <c r="O48" s="86">
        <v>0</v>
      </c>
      <c r="P48" s="86">
        <v>0</v>
      </c>
      <c r="Q48" s="89">
        <v>0</v>
      </c>
      <c r="R48" s="86">
        <v>0</v>
      </c>
      <c r="S48" s="86">
        <v>0</v>
      </c>
      <c r="T48" s="89">
        <v>0</v>
      </c>
      <c r="U48" s="107"/>
    </row>
    <row r="49" spans="1:21" x14ac:dyDescent="0.2">
      <c r="A49" s="18" t="s">
        <v>105</v>
      </c>
      <c r="B49" s="110" t="s">
        <v>105</v>
      </c>
      <c r="C49" s="80">
        <v>0</v>
      </c>
      <c r="D49" s="80">
        <v>0</v>
      </c>
      <c r="E49" s="81">
        <v>0</v>
      </c>
      <c r="F49" s="103"/>
      <c r="G49" s="83">
        <v>0</v>
      </c>
      <c r="H49" s="84">
        <v>0</v>
      </c>
      <c r="I49" s="84">
        <v>0</v>
      </c>
      <c r="J49" s="83">
        <v>0</v>
      </c>
      <c r="K49" s="103"/>
      <c r="L49" s="86">
        <v>0</v>
      </c>
      <c r="M49" s="86">
        <v>0</v>
      </c>
      <c r="N49" s="89">
        <v>0</v>
      </c>
      <c r="O49" s="86">
        <v>0</v>
      </c>
      <c r="P49" s="86">
        <v>0</v>
      </c>
      <c r="Q49" s="89">
        <v>0</v>
      </c>
      <c r="R49" s="86">
        <v>0</v>
      </c>
      <c r="S49" s="86">
        <v>0</v>
      </c>
      <c r="T49" s="89">
        <v>0</v>
      </c>
      <c r="U49" s="107"/>
    </row>
    <row r="50" spans="1:21" x14ac:dyDescent="0.2">
      <c r="A50" s="18" t="s">
        <v>105</v>
      </c>
      <c r="B50" s="110" t="s">
        <v>105</v>
      </c>
      <c r="C50" s="80">
        <v>0</v>
      </c>
      <c r="D50" s="80">
        <v>0</v>
      </c>
      <c r="E50" s="81">
        <v>0</v>
      </c>
      <c r="F50" s="103"/>
      <c r="G50" s="83">
        <v>0</v>
      </c>
      <c r="H50" s="84">
        <v>0</v>
      </c>
      <c r="I50" s="84">
        <v>0</v>
      </c>
      <c r="J50" s="83">
        <v>0</v>
      </c>
      <c r="K50" s="103"/>
      <c r="L50" s="86">
        <v>0</v>
      </c>
      <c r="M50" s="86">
        <v>0</v>
      </c>
      <c r="N50" s="89">
        <v>0</v>
      </c>
      <c r="O50" s="86">
        <v>0</v>
      </c>
      <c r="P50" s="86">
        <v>0</v>
      </c>
      <c r="Q50" s="89">
        <v>0</v>
      </c>
      <c r="R50" s="86">
        <v>0</v>
      </c>
      <c r="S50" s="86">
        <v>0</v>
      </c>
      <c r="T50" s="89">
        <v>0</v>
      </c>
      <c r="U50" s="107"/>
    </row>
    <row r="51" spans="1:21" x14ac:dyDescent="0.2">
      <c r="A51" s="18" t="s">
        <v>105</v>
      </c>
      <c r="B51" s="110" t="s">
        <v>105</v>
      </c>
      <c r="C51" s="80">
        <v>0</v>
      </c>
      <c r="D51" s="80">
        <v>0</v>
      </c>
      <c r="E51" s="81">
        <v>0</v>
      </c>
      <c r="F51" s="103"/>
      <c r="G51" s="83">
        <v>0</v>
      </c>
      <c r="H51" s="84">
        <v>0</v>
      </c>
      <c r="I51" s="84">
        <v>0</v>
      </c>
      <c r="J51" s="83">
        <v>0</v>
      </c>
      <c r="K51" s="103"/>
      <c r="L51" s="86">
        <v>0</v>
      </c>
      <c r="M51" s="86">
        <v>0</v>
      </c>
      <c r="N51" s="89">
        <v>0</v>
      </c>
      <c r="O51" s="86">
        <v>0</v>
      </c>
      <c r="P51" s="86">
        <v>0</v>
      </c>
      <c r="Q51" s="89">
        <v>0</v>
      </c>
      <c r="R51" s="86">
        <v>0</v>
      </c>
      <c r="S51" s="86">
        <v>0</v>
      </c>
      <c r="T51" s="89">
        <v>0</v>
      </c>
      <c r="U51" s="107"/>
    </row>
    <row r="52" spans="1:21" x14ac:dyDescent="0.2">
      <c r="A52" s="18" t="s">
        <v>105</v>
      </c>
      <c r="B52" s="110" t="s">
        <v>105</v>
      </c>
      <c r="C52" s="80">
        <v>0</v>
      </c>
      <c r="D52" s="80">
        <v>0</v>
      </c>
      <c r="E52" s="81">
        <v>0</v>
      </c>
      <c r="F52" s="103"/>
      <c r="G52" s="83">
        <v>0</v>
      </c>
      <c r="H52" s="84">
        <v>0</v>
      </c>
      <c r="I52" s="84">
        <v>0</v>
      </c>
      <c r="J52" s="83">
        <v>0</v>
      </c>
      <c r="K52" s="103"/>
      <c r="L52" s="86">
        <v>0</v>
      </c>
      <c r="M52" s="86">
        <v>0</v>
      </c>
      <c r="N52" s="89">
        <v>0</v>
      </c>
      <c r="O52" s="86">
        <v>0</v>
      </c>
      <c r="P52" s="86">
        <v>0</v>
      </c>
      <c r="Q52" s="89">
        <v>0</v>
      </c>
      <c r="R52" s="86">
        <v>0</v>
      </c>
      <c r="S52" s="86">
        <v>0</v>
      </c>
      <c r="T52" s="89">
        <v>0</v>
      </c>
      <c r="U52" s="107"/>
    </row>
    <row r="53" spans="1:21" x14ac:dyDescent="0.2">
      <c r="A53" s="18" t="s">
        <v>105</v>
      </c>
      <c r="B53" s="110" t="s">
        <v>105</v>
      </c>
      <c r="C53" s="80">
        <v>0</v>
      </c>
      <c r="D53" s="80">
        <v>0</v>
      </c>
      <c r="E53" s="81">
        <v>0</v>
      </c>
      <c r="F53" s="103"/>
      <c r="G53" s="83">
        <v>0</v>
      </c>
      <c r="H53" s="84">
        <v>0</v>
      </c>
      <c r="I53" s="84">
        <v>0</v>
      </c>
      <c r="J53" s="83">
        <v>0</v>
      </c>
      <c r="K53" s="103"/>
      <c r="L53" s="86">
        <v>0</v>
      </c>
      <c r="M53" s="86">
        <v>0</v>
      </c>
      <c r="N53" s="89">
        <v>0</v>
      </c>
      <c r="O53" s="86">
        <v>0</v>
      </c>
      <c r="P53" s="86">
        <v>0</v>
      </c>
      <c r="Q53" s="89">
        <v>0</v>
      </c>
      <c r="R53" s="86">
        <v>0</v>
      </c>
      <c r="S53" s="86">
        <v>0</v>
      </c>
      <c r="T53" s="89">
        <v>0</v>
      </c>
      <c r="U53" s="107"/>
    </row>
    <row r="54" spans="1:21" x14ac:dyDescent="0.2">
      <c r="A54" s="18" t="s">
        <v>105</v>
      </c>
      <c r="B54" s="110" t="s">
        <v>105</v>
      </c>
      <c r="C54" s="80">
        <v>0</v>
      </c>
      <c r="D54" s="80">
        <v>0</v>
      </c>
      <c r="E54" s="81">
        <v>0</v>
      </c>
      <c r="F54" s="103"/>
      <c r="G54" s="83">
        <v>0</v>
      </c>
      <c r="H54" s="84">
        <v>0</v>
      </c>
      <c r="I54" s="84">
        <v>0</v>
      </c>
      <c r="J54" s="83">
        <v>0</v>
      </c>
      <c r="K54" s="103"/>
      <c r="L54" s="86">
        <v>0</v>
      </c>
      <c r="M54" s="86">
        <v>0</v>
      </c>
      <c r="N54" s="89">
        <v>0</v>
      </c>
      <c r="O54" s="86">
        <v>0</v>
      </c>
      <c r="P54" s="86">
        <v>0</v>
      </c>
      <c r="Q54" s="89">
        <v>0</v>
      </c>
      <c r="R54" s="86">
        <v>0</v>
      </c>
      <c r="S54" s="86">
        <v>0</v>
      </c>
      <c r="T54" s="89">
        <v>0</v>
      </c>
      <c r="U54" s="107"/>
    </row>
    <row r="55" spans="1:21" x14ac:dyDescent="0.2">
      <c r="A55" s="18" t="s">
        <v>105</v>
      </c>
      <c r="B55" s="110" t="s">
        <v>105</v>
      </c>
      <c r="C55" s="80">
        <v>0</v>
      </c>
      <c r="D55" s="80">
        <v>0</v>
      </c>
      <c r="E55" s="81">
        <v>0</v>
      </c>
      <c r="F55" s="103"/>
      <c r="G55" s="83">
        <v>0</v>
      </c>
      <c r="H55" s="84">
        <v>0</v>
      </c>
      <c r="I55" s="84">
        <v>0</v>
      </c>
      <c r="J55" s="83">
        <v>0</v>
      </c>
      <c r="K55" s="103"/>
      <c r="L55" s="86">
        <v>0</v>
      </c>
      <c r="M55" s="86">
        <v>0</v>
      </c>
      <c r="N55" s="89">
        <v>0</v>
      </c>
      <c r="O55" s="86">
        <v>0</v>
      </c>
      <c r="P55" s="86">
        <v>0</v>
      </c>
      <c r="Q55" s="89">
        <v>0</v>
      </c>
      <c r="R55" s="86">
        <v>0</v>
      </c>
      <c r="S55" s="86">
        <v>0</v>
      </c>
      <c r="T55" s="89">
        <v>0</v>
      </c>
      <c r="U55" s="107"/>
    </row>
    <row r="56" spans="1:21" x14ac:dyDescent="0.2">
      <c r="A56" s="18" t="s">
        <v>105</v>
      </c>
      <c r="B56" s="110" t="s">
        <v>105</v>
      </c>
      <c r="C56" s="80">
        <v>0</v>
      </c>
      <c r="D56" s="80">
        <v>0</v>
      </c>
      <c r="E56" s="81">
        <v>0</v>
      </c>
      <c r="F56" s="103"/>
      <c r="G56" s="83">
        <v>0</v>
      </c>
      <c r="H56" s="84">
        <v>0</v>
      </c>
      <c r="I56" s="84">
        <v>0</v>
      </c>
      <c r="J56" s="83">
        <v>0</v>
      </c>
      <c r="K56" s="103"/>
      <c r="L56" s="86">
        <v>0</v>
      </c>
      <c r="M56" s="86">
        <v>0</v>
      </c>
      <c r="N56" s="89">
        <v>0</v>
      </c>
      <c r="O56" s="86">
        <v>0</v>
      </c>
      <c r="P56" s="86">
        <v>0</v>
      </c>
      <c r="Q56" s="89">
        <v>0</v>
      </c>
      <c r="R56" s="86">
        <v>0</v>
      </c>
      <c r="S56" s="86">
        <v>0</v>
      </c>
      <c r="T56" s="89">
        <v>0</v>
      </c>
      <c r="U56" s="107"/>
    </row>
    <row r="57" spans="1:21" x14ac:dyDescent="0.2">
      <c r="A57" s="18" t="s">
        <v>105</v>
      </c>
      <c r="B57" s="110" t="s">
        <v>105</v>
      </c>
      <c r="C57" s="80">
        <v>0</v>
      </c>
      <c r="D57" s="80">
        <v>0</v>
      </c>
      <c r="E57" s="81">
        <v>0</v>
      </c>
      <c r="F57" s="103"/>
      <c r="G57" s="83">
        <v>0</v>
      </c>
      <c r="H57" s="84">
        <v>0</v>
      </c>
      <c r="I57" s="84">
        <v>0</v>
      </c>
      <c r="J57" s="83">
        <v>0</v>
      </c>
      <c r="K57" s="103"/>
      <c r="L57" s="86">
        <v>0</v>
      </c>
      <c r="M57" s="86">
        <v>0</v>
      </c>
      <c r="N57" s="89">
        <v>0</v>
      </c>
      <c r="O57" s="86">
        <v>0</v>
      </c>
      <c r="P57" s="86">
        <v>0</v>
      </c>
      <c r="Q57" s="89">
        <v>0</v>
      </c>
      <c r="R57" s="86">
        <v>0</v>
      </c>
      <c r="S57" s="86">
        <v>0</v>
      </c>
      <c r="T57" s="89">
        <v>0</v>
      </c>
      <c r="U57" s="107"/>
    </row>
    <row r="58" spans="1:21" x14ac:dyDescent="0.2">
      <c r="A58" s="18" t="s">
        <v>105</v>
      </c>
      <c r="B58" s="110" t="s">
        <v>105</v>
      </c>
      <c r="C58" s="80">
        <v>0</v>
      </c>
      <c r="D58" s="80">
        <v>0</v>
      </c>
      <c r="E58" s="81">
        <v>0</v>
      </c>
      <c r="F58" s="103"/>
      <c r="G58" s="83">
        <v>0</v>
      </c>
      <c r="H58" s="84">
        <v>0</v>
      </c>
      <c r="I58" s="84">
        <v>0</v>
      </c>
      <c r="J58" s="83">
        <v>0</v>
      </c>
      <c r="K58" s="103"/>
      <c r="L58" s="86">
        <v>0</v>
      </c>
      <c r="M58" s="86">
        <v>0</v>
      </c>
      <c r="N58" s="89">
        <v>0</v>
      </c>
      <c r="O58" s="86">
        <v>0</v>
      </c>
      <c r="P58" s="86">
        <v>0</v>
      </c>
      <c r="Q58" s="89">
        <v>0</v>
      </c>
      <c r="R58" s="86">
        <v>0</v>
      </c>
      <c r="S58" s="86">
        <v>0</v>
      </c>
      <c r="T58" s="89">
        <v>0</v>
      </c>
      <c r="U58" s="107"/>
    </row>
    <row r="59" spans="1:21" x14ac:dyDescent="0.2">
      <c r="A59" s="18" t="s">
        <v>105</v>
      </c>
      <c r="B59" s="110" t="s">
        <v>105</v>
      </c>
      <c r="C59" s="80">
        <v>0</v>
      </c>
      <c r="D59" s="80">
        <v>0</v>
      </c>
      <c r="E59" s="81">
        <v>0</v>
      </c>
      <c r="F59" s="103"/>
      <c r="G59" s="83">
        <v>0</v>
      </c>
      <c r="H59" s="84">
        <v>0</v>
      </c>
      <c r="I59" s="84">
        <v>0</v>
      </c>
      <c r="J59" s="83">
        <v>0</v>
      </c>
      <c r="K59" s="103"/>
      <c r="L59" s="86">
        <v>0</v>
      </c>
      <c r="M59" s="86">
        <v>0</v>
      </c>
      <c r="N59" s="89">
        <v>0</v>
      </c>
      <c r="O59" s="86">
        <v>0</v>
      </c>
      <c r="P59" s="86">
        <v>0</v>
      </c>
      <c r="Q59" s="89">
        <v>0</v>
      </c>
      <c r="R59" s="86">
        <v>0</v>
      </c>
      <c r="S59" s="86">
        <v>0</v>
      </c>
      <c r="T59" s="89">
        <v>0</v>
      </c>
      <c r="U59" s="107"/>
    </row>
    <row r="60" spans="1:21" x14ac:dyDescent="0.2">
      <c r="A60" s="18" t="s">
        <v>105</v>
      </c>
      <c r="B60" s="110" t="s">
        <v>105</v>
      </c>
      <c r="C60" s="80">
        <v>0</v>
      </c>
      <c r="D60" s="80">
        <v>0</v>
      </c>
      <c r="E60" s="81">
        <v>0</v>
      </c>
      <c r="F60" s="103"/>
      <c r="G60" s="83">
        <v>0</v>
      </c>
      <c r="H60" s="84">
        <v>0</v>
      </c>
      <c r="I60" s="84">
        <v>0</v>
      </c>
      <c r="J60" s="83">
        <v>0</v>
      </c>
      <c r="K60" s="103"/>
      <c r="L60" s="86">
        <v>0</v>
      </c>
      <c r="M60" s="86">
        <v>0</v>
      </c>
      <c r="N60" s="89">
        <v>0</v>
      </c>
      <c r="O60" s="86">
        <v>0</v>
      </c>
      <c r="P60" s="86">
        <v>0</v>
      </c>
      <c r="Q60" s="89">
        <v>0</v>
      </c>
      <c r="R60" s="86">
        <v>0</v>
      </c>
      <c r="S60" s="86">
        <v>0</v>
      </c>
      <c r="T60" s="89">
        <v>0</v>
      </c>
      <c r="U60" s="107"/>
    </row>
    <row r="61" spans="1:21" x14ac:dyDescent="0.2">
      <c r="A61" s="18" t="s">
        <v>105</v>
      </c>
      <c r="B61" s="110" t="s">
        <v>105</v>
      </c>
      <c r="C61" s="80">
        <v>0</v>
      </c>
      <c r="D61" s="80">
        <v>0</v>
      </c>
      <c r="E61" s="81">
        <v>0</v>
      </c>
      <c r="F61" s="103"/>
      <c r="G61" s="83">
        <v>0</v>
      </c>
      <c r="H61" s="84">
        <v>0</v>
      </c>
      <c r="I61" s="84">
        <v>0</v>
      </c>
      <c r="J61" s="83">
        <v>0</v>
      </c>
      <c r="K61" s="103"/>
      <c r="L61" s="86">
        <v>0</v>
      </c>
      <c r="M61" s="86">
        <v>0</v>
      </c>
      <c r="N61" s="89">
        <v>0</v>
      </c>
      <c r="O61" s="86">
        <v>0</v>
      </c>
      <c r="P61" s="86">
        <v>0</v>
      </c>
      <c r="Q61" s="89">
        <v>0</v>
      </c>
      <c r="R61" s="86">
        <v>0</v>
      </c>
      <c r="S61" s="86">
        <v>0</v>
      </c>
      <c r="T61" s="89">
        <v>0</v>
      </c>
      <c r="U61" s="107"/>
    </row>
    <row r="62" spans="1:21" x14ac:dyDescent="0.2">
      <c r="A62" s="18" t="s">
        <v>105</v>
      </c>
      <c r="B62" s="110" t="s">
        <v>105</v>
      </c>
      <c r="C62" s="80">
        <v>0</v>
      </c>
      <c r="D62" s="80">
        <v>0</v>
      </c>
      <c r="E62" s="81">
        <v>0</v>
      </c>
      <c r="F62" s="103"/>
      <c r="G62" s="83">
        <v>0</v>
      </c>
      <c r="H62" s="84">
        <v>0</v>
      </c>
      <c r="I62" s="84">
        <v>0</v>
      </c>
      <c r="J62" s="83">
        <v>0</v>
      </c>
      <c r="K62" s="103"/>
      <c r="L62" s="86">
        <v>0</v>
      </c>
      <c r="M62" s="86">
        <v>0</v>
      </c>
      <c r="N62" s="89">
        <v>0</v>
      </c>
      <c r="O62" s="86">
        <v>0</v>
      </c>
      <c r="P62" s="86">
        <v>0</v>
      </c>
      <c r="Q62" s="89">
        <v>0</v>
      </c>
      <c r="R62" s="86">
        <v>0</v>
      </c>
      <c r="S62" s="86">
        <v>0</v>
      </c>
      <c r="T62" s="89">
        <v>0</v>
      </c>
      <c r="U62" s="107"/>
    </row>
    <row r="63" spans="1:21" x14ac:dyDescent="0.2">
      <c r="A63" s="18" t="s">
        <v>105</v>
      </c>
      <c r="B63" s="110" t="s">
        <v>105</v>
      </c>
      <c r="C63" s="80">
        <v>0</v>
      </c>
      <c r="D63" s="80">
        <v>0</v>
      </c>
      <c r="E63" s="81">
        <v>0</v>
      </c>
      <c r="F63" s="103"/>
      <c r="G63" s="83">
        <v>0</v>
      </c>
      <c r="H63" s="84">
        <v>0</v>
      </c>
      <c r="I63" s="84">
        <v>0</v>
      </c>
      <c r="J63" s="83">
        <v>0</v>
      </c>
      <c r="K63" s="103"/>
      <c r="L63" s="86">
        <v>0</v>
      </c>
      <c r="M63" s="86">
        <v>0</v>
      </c>
      <c r="N63" s="89">
        <v>0</v>
      </c>
      <c r="O63" s="86">
        <v>0</v>
      </c>
      <c r="P63" s="86">
        <v>0</v>
      </c>
      <c r="Q63" s="89">
        <v>0</v>
      </c>
      <c r="R63" s="86">
        <v>0</v>
      </c>
      <c r="S63" s="86">
        <v>0</v>
      </c>
      <c r="T63" s="89">
        <v>0</v>
      </c>
      <c r="U63" s="107"/>
    </row>
    <row r="64" spans="1:21" x14ac:dyDescent="0.2">
      <c r="A64" s="18" t="s">
        <v>105</v>
      </c>
      <c r="B64" s="110" t="s">
        <v>105</v>
      </c>
      <c r="C64" s="80">
        <v>0</v>
      </c>
      <c r="D64" s="80">
        <v>0</v>
      </c>
      <c r="E64" s="81">
        <v>0</v>
      </c>
      <c r="F64" s="103"/>
      <c r="G64" s="83">
        <v>0</v>
      </c>
      <c r="H64" s="84">
        <v>0</v>
      </c>
      <c r="I64" s="84">
        <v>0</v>
      </c>
      <c r="J64" s="83">
        <v>0</v>
      </c>
      <c r="K64" s="103"/>
      <c r="L64" s="86">
        <v>0</v>
      </c>
      <c r="M64" s="86">
        <v>0</v>
      </c>
      <c r="N64" s="89">
        <v>0</v>
      </c>
      <c r="O64" s="86">
        <v>0</v>
      </c>
      <c r="P64" s="86">
        <v>0</v>
      </c>
      <c r="Q64" s="89">
        <v>0</v>
      </c>
      <c r="R64" s="86">
        <v>0</v>
      </c>
      <c r="S64" s="86">
        <v>0</v>
      </c>
      <c r="T64" s="89">
        <v>0</v>
      </c>
      <c r="U64" s="107"/>
    </row>
    <row r="65" spans="1:22" x14ac:dyDescent="0.2">
      <c r="A65" s="18" t="s">
        <v>105</v>
      </c>
      <c r="B65" s="110" t="s">
        <v>105</v>
      </c>
      <c r="C65" s="80">
        <v>0</v>
      </c>
      <c r="D65" s="80">
        <v>0</v>
      </c>
      <c r="E65" s="81">
        <v>0</v>
      </c>
      <c r="F65" s="103"/>
      <c r="G65" s="83">
        <v>0</v>
      </c>
      <c r="H65" s="84">
        <v>0</v>
      </c>
      <c r="I65" s="84">
        <v>0</v>
      </c>
      <c r="J65" s="83">
        <v>0</v>
      </c>
      <c r="K65" s="103"/>
      <c r="L65" s="86">
        <v>0</v>
      </c>
      <c r="M65" s="86">
        <v>0</v>
      </c>
      <c r="N65" s="89">
        <v>0</v>
      </c>
      <c r="O65" s="86">
        <v>0</v>
      </c>
      <c r="P65" s="86">
        <v>0</v>
      </c>
      <c r="Q65" s="89">
        <v>0</v>
      </c>
      <c r="R65" s="86">
        <v>0</v>
      </c>
      <c r="S65" s="86">
        <v>0</v>
      </c>
      <c r="T65" s="89">
        <v>0</v>
      </c>
      <c r="U65" s="107"/>
    </row>
    <row r="66" spans="1:22" x14ac:dyDescent="0.2">
      <c r="A66" s="18" t="s">
        <v>105</v>
      </c>
      <c r="B66" s="110" t="s">
        <v>105</v>
      </c>
      <c r="C66" s="80">
        <v>0</v>
      </c>
      <c r="D66" s="80">
        <v>0</v>
      </c>
      <c r="E66" s="81">
        <v>0</v>
      </c>
      <c r="F66" s="103"/>
      <c r="G66" s="83">
        <v>0</v>
      </c>
      <c r="H66" s="84">
        <v>0</v>
      </c>
      <c r="I66" s="84">
        <v>0</v>
      </c>
      <c r="J66" s="83">
        <v>0</v>
      </c>
      <c r="K66" s="103"/>
      <c r="L66" s="86">
        <v>0</v>
      </c>
      <c r="M66" s="86">
        <v>0</v>
      </c>
      <c r="N66" s="89">
        <v>0</v>
      </c>
      <c r="O66" s="86">
        <v>0</v>
      </c>
      <c r="P66" s="86">
        <v>0</v>
      </c>
      <c r="Q66" s="89">
        <v>0</v>
      </c>
      <c r="R66" s="86">
        <v>0</v>
      </c>
      <c r="S66" s="86">
        <v>0</v>
      </c>
      <c r="T66" s="89">
        <v>0</v>
      </c>
      <c r="U66" s="107"/>
    </row>
    <row r="67" spans="1:22" x14ac:dyDescent="0.2">
      <c r="A67" s="18" t="s">
        <v>105</v>
      </c>
      <c r="B67" s="110" t="s">
        <v>105</v>
      </c>
      <c r="C67" s="80">
        <v>0</v>
      </c>
      <c r="D67" s="80">
        <v>0</v>
      </c>
      <c r="E67" s="81">
        <v>0</v>
      </c>
      <c r="F67" s="103"/>
      <c r="G67" s="83">
        <v>0</v>
      </c>
      <c r="H67" s="84">
        <v>0</v>
      </c>
      <c r="I67" s="84">
        <v>0</v>
      </c>
      <c r="J67" s="83">
        <v>0</v>
      </c>
      <c r="K67" s="103"/>
      <c r="L67" s="86">
        <v>0</v>
      </c>
      <c r="M67" s="86">
        <v>0</v>
      </c>
      <c r="N67" s="89">
        <v>0</v>
      </c>
      <c r="O67" s="86">
        <v>0</v>
      </c>
      <c r="P67" s="86">
        <v>0</v>
      </c>
      <c r="Q67" s="89">
        <v>0</v>
      </c>
      <c r="R67" s="86">
        <v>0</v>
      </c>
      <c r="S67" s="86">
        <v>0</v>
      </c>
      <c r="T67" s="89">
        <v>0</v>
      </c>
      <c r="U67" s="107"/>
    </row>
    <row r="68" spans="1:22" x14ac:dyDescent="0.2">
      <c r="A68" s="18" t="s">
        <v>105</v>
      </c>
      <c r="B68" s="110" t="s">
        <v>105</v>
      </c>
      <c r="C68" s="80">
        <v>0</v>
      </c>
      <c r="D68" s="80">
        <v>0</v>
      </c>
      <c r="E68" s="81">
        <v>0</v>
      </c>
      <c r="F68" s="103"/>
      <c r="G68" s="83">
        <v>0</v>
      </c>
      <c r="H68" s="84">
        <v>0</v>
      </c>
      <c r="I68" s="84">
        <v>0</v>
      </c>
      <c r="J68" s="83">
        <v>0</v>
      </c>
      <c r="K68" s="103"/>
      <c r="L68" s="86">
        <v>0</v>
      </c>
      <c r="M68" s="86">
        <v>0</v>
      </c>
      <c r="N68" s="89">
        <v>0</v>
      </c>
      <c r="O68" s="86">
        <v>0</v>
      </c>
      <c r="P68" s="86">
        <v>0</v>
      </c>
      <c r="Q68" s="89">
        <v>0</v>
      </c>
      <c r="R68" s="86">
        <v>0</v>
      </c>
      <c r="S68" s="86">
        <v>0</v>
      </c>
      <c r="T68" s="89">
        <v>0</v>
      </c>
      <c r="U68" s="107"/>
    </row>
    <row r="69" spans="1:22" x14ac:dyDescent="0.2">
      <c r="A69" s="18" t="s">
        <v>105</v>
      </c>
      <c r="B69" s="110" t="s">
        <v>105</v>
      </c>
      <c r="C69" s="80">
        <v>0</v>
      </c>
      <c r="D69" s="80">
        <v>0</v>
      </c>
      <c r="E69" s="81">
        <v>0</v>
      </c>
      <c r="F69" s="103"/>
      <c r="G69" s="83">
        <v>0</v>
      </c>
      <c r="H69" s="84">
        <v>0</v>
      </c>
      <c r="I69" s="84">
        <v>0</v>
      </c>
      <c r="J69" s="83">
        <v>0</v>
      </c>
      <c r="K69" s="103"/>
      <c r="L69" s="86">
        <v>0</v>
      </c>
      <c r="M69" s="86">
        <v>0</v>
      </c>
      <c r="N69" s="89">
        <v>0</v>
      </c>
      <c r="O69" s="86">
        <v>0</v>
      </c>
      <c r="P69" s="86">
        <v>0</v>
      </c>
      <c r="Q69" s="89">
        <v>0</v>
      </c>
      <c r="R69" s="86">
        <v>0</v>
      </c>
      <c r="S69" s="86">
        <v>0</v>
      </c>
      <c r="T69" s="89">
        <v>0</v>
      </c>
      <c r="U69" s="107"/>
      <c r="V69" s="104" t="s">
        <v>5</v>
      </c>
    </row>
    <row r="70" spans="1:22" x14ac:dyDescent="0.2">
      <c r="A70" s="18" t="s">
        <v>105</v>
      </c>
      <c r="B70" s="110" t="s">
        <v>105</v>
      </c>
      <c r="C70" s="80">
        <v>0</v>
      </c>
      <c r="D70" s="80">
        <v>0</v>
      </c>
      <c r="E70" s="81">
        <v>0</v>
      </c>
      <c r="F70" s="103"/>
      <c r="G70" s="83">
        <v>0</v>
      </c>
      <c r="H70" s="84">
        <v>0</v>
      </c>
      <c r="I70" s="84">
        <v>0</v>
      </c>
      <c r="J70" s="83">
        <v>0</v>
      </c>
      <c r="K70" s="103"/>
      <c r="L70" s="86">
        <v>0</v>
      </c>
      <c r="M70" s="86">
        <v>0</v>
      </c>
      <c r="N70" s="89">
        <v>0</v>
      </c>
      <c r="O70" s="86">
        <v>0</v>
      </c>
      <c r="P70" s="86">
        <v>0</v>
      </c>
      <c r="Q70" s="89">
        <v>0</v>
      </c>
      <c r="R70" s="86">
        <v>0</v>
      </c>
      <c r="S70" s="86">
        <v>0</v>
      </c>
      <c r="T70" s="89">
        <v>0</v>
      </c>
      <c r="U70" s="107"/>
    </row>
    <row r="71" spans="1:22" x14ac:dyDescent="0.2">
      <c r="A71" s="18" t="s">
        <v>105</v>
      </c>
      <c r="B71" s="110" t="s">
        <v>105</v>
      </c>
      <c r="C71" s="80">
        <v>0</v>
      </c>
      <c r="D71" s="80">
        <v>0</v>
      </c>
      <c r="E71" s="81">
        <v>0</v>
      </c>
      <c r="F71" s="103"/>
      <c r="G71" s="83">
        <v>0</v>
      </c>
      <c r="H71" s="84">
        <v>0</v>
      </c>
      <c r="I71" s="84">
        <v>0</v>
      </c>
      <c r="J71" s="83">
        <v>0</v>
      </c>
      <c r="K71" s="103"/>
      <c r="L71" s="86">
        <v>0</v>
      </c>
      <c r="M71" s="86">
        <v>0</v>
      </c>
      <c r="N71" s="89">
        <v>0</v>
      </c>
      <c r="O71" s="86">
        <v>0</v>
      </c>
      <c r="P71" s="86">
        <v>0</v>
      </c>
      <c r="Q71" s="89">
        <v>0</v>
      </c>
      <c r="R71" s="86">
        <v>0</v>
      </c>
      <c r="S71" s="86">
        <v>0</v>
      </c>
      <c r="T71" s="89">
        <v>0</v>
      </c>
      <c r="U71" s="107"/>
    </row>
    <row r="72" spans="1:22" x14ac:dyDescent="0.2">
      <c r="A72" s="18" t="s">
        <v>105</v>
      </c>
      <c r="B72" s="110" t="s">
        <v>105</v>
      </c>
      <c r="C72" s="80">
        <v>0</v>
      </c>
      <c r="D72" s="80">
        <v>0</v>
      </c>
      <c r="E72" s="81">
        <v>0</v>
      </c>
      <c r="F72" s="103"/>
      <c r="G72" s="83">
        <v>0</v>
      </c>
      <c r="H72" s="84">
        <v>0</v>
      </c>
      <c r="I72" s="84">
        <v>0</v>
      </c>
      <c r="J72" s="83">
        <v>0</v>
      </c>
      <c r="K72" s="103"/>
      <c r="L72" s="86">
        <v>0</v>
      </c>
      <c r="M72" s="86">
        <v>0</v>
      </c>
      <c r="N72" s="89">
        <v>0</v>
      </c>
      <c r="O72" s="86">
        <v>0</v>
      </c>
      <c r="P72" s="86">
        <v>0</v>
      </c>
      <c r="Q72" s="89">
        <v>0</v>
      </c>
      <c r="R72" s="86">
        <v>0</v>
      </c>
      <c r="S72" s="86">
        <v>0</v>
      </c>
      <c r="T72" s="89">
        <v>0</v>
      </c>
      <c r="U72" s="107"/>
    </row>
    <row r="73" spans="1:22" x14ac:dyDescent="0.2">
      <c r="A73" s="18" t="s">
        <v>105</v>
      </c>
      <c r="B73" s="110" t="s">
        <v>105</v>
      </c>
      <c r="C73" s="80">
        <v>0</v>
      </c>
      <c r="D73" s="80">
        <v>0</v>
      </c>
      <c r="E73" s="81">
        <v>0</v>
      </c>
      <c r="F73" s="103"/>
      <c r="G73" s="83">
        <v>0</v>
      </c>
      <c r="H73" s="84">
        <v>0</v>
      </c>
      <c r="I73" s="84">
        <v>0</v>
      </c>
      <c r="J73" s="83">
        <v>0</v>
      </c>
      <c r="K73" s="103"/>
      <c r="L73" s="86">
        <v>0</v>
      </c>
      <c r="M73" s="86">
        <v>0</v>
      </c>
      <c r="N73" s="89">
        <v>0</v>
      </c>
      <c r="O73" s="86">
        <v>0</v>
      </c>
      <c r="P73" s="86">
        <v>0</v>
      </c>
      <c r="Q73" s="89">
        <v>0</v>
      </c>
      <c r="R73" s="86">
        <v>0</v>
      </c>
      <c r="S73" s="86">
        <v>0</v>
      </c>
      <c r="T73" s="89">
        <v>0</v>
      </c>
      <c r="U73" s="107"/>
    </row>
    <row r="74" spans="1:22" x14ac:dyDescent="0.2">
      <c r="A74" s="18" t="s">
        <v>105</v>
      </c>
      <c r="B74" s="110" t="s">
        <v>105</v>
      </c>
      <c r="C74" s="80">
        <v>0</v>
      </c>
      <c r="D74" s="80">
        <v>0</v>
      </c>
      <c r="E74" s="81">
        <v>0</v>
      </c>
      <c r="F74" s="103"/>
      <c r="G74" s="83">
        <v>0</v>
      </c>
      <c r="H74" s="84">
        <v>0</v>
      </c>
      <c r="I74" s="84">
        <v>0</v>
      </c>
      <c r="J74" s="83">
        <v>0</v>
      </c>
      <c r="K74" s="103"/>
      <c r="L74" s="86">
        <v>0</v>
      </c>
      <c r="M74" s="86">
        <v>0</v>
      </c>
      <c r="N74" s="89">
        <v>0</v>
      </c>
      <c r="O74" s="86">
        <v>0</v>
      </c>
      <c r="P74" s="86">
        <v>0</v>
      </c>
      <c r="Q74" s="89">
        <v>0</v>
      </c>
      <c r="R74" s="86">
        <v>0</v>
      </c>
      <c r="S74" s="86">
        <v>0</v>
      </c>
      <c r="T74" s="89">
        <v>0</v>
      </c>
      <c r="U74" s="107"/>
    </row>
    <row r="75" spans="1:22" x14ac:dyDescent="0.2">
      <c r="A75" s="18" t="s">
        <v>105</v>
      </c>
      <c r="B75" s="110" t="s">
        <v>105</v>
      </c>
      <c r="C75" s="80">
        <v>0</v>
      </c>
      <c r="D75" s="80">
        <v>0</v>
      </c>
      <c r="E75" s="81">
        <v>0</v>
      </c>
      <c r="F75" s="103"/>
      <c r="G75" s="83">
        <v>0</v>
      </c>
      <c r="H75" s="84">
        <v>0</v>
      </c>
      <c r="I75" s="84">
        <v>0</v>
      </c>
      <c r="J75" s="83">
        <v>0</v>
      </c>
      <c r="K75" s="103"/>
      <c r="L75" s="86">
        <v>0</v>
      </c>
      <c r="M75" s="86">
        <v>0</v>
      </c>
      <c r="N75" s="89">
        <v>0</v>
      </c>
      <c r="O75" s="86">
        <v>0</v>
      </c>
      <c r="P75" s="86">
        <v>0</v>
      </c>
      <c r="Q75" s="89">
        <v>0</v>
      </c>
      <c r="R75" s="86">
        <v>0</v>
      </c>
      <c r="S75" s="86">
        <v>0</v>
      </c>
      <c r="T75" s="89">
        <v>0</v>
      </c>
      <c r="U75" s="107"/>
    </row>
    <row r="76" spans="1:22" x14ac:dyDescent="0.2">
      <c r="A76" s="18" t="s">
        <v>105</v>
      </c>
      <c r="B76" s="110" t="s">
        <v>105</v>
      </c>
      <c r="C76" s="80">
        <v>0</v>
      </c>
      <c r="D76" s="80">
        <v>0</v>
      </c>
      <c r="E76" s="81">
        <v>0</v>
      </c>
      <c r="F76" s="103"/>
      <c r="G76" s="83">
        <v>0</v>
      </c>
      <c r="H76" s="84">
        <v>0</v>
      </c>
      <c r="I76" s="84">
        <v>0</v>
      </c>
      <c r="J76" s="83">
        <v>0</v>
      </c>
      <c r="K76" s="103"/>
      <c r="L76" s="86">
        <v>0</v>
      </c>
      <c r="M76" s="86">
        <v>0</v>
      </c>
      <c r="N76" s="89">
        <v>0</v>
      </c>
      <c r="O76" s="86">
        <v>0</v>
      </c>
      <c r="P76" s="86">
        <v>0</v>
      </c>
      <c r="Q76" s="89">
        <v>0</v>
      </c>
      <c r="R76" s="86">
        <v>0</v>
      </c>
      <c r="S76" s="86">
        <v>0</v>
      </c>
      <c r="T76" s="89">
        <v>0</v>
      </c>
      <c r="U76" s="107"/>
    </row>
    <row r="77" spans="1:22" x14ac:dyDescent="0.2">
      <c r="A77" s="18" t="s">
        <v>105</v>
      </c>
      <c r="B77" s="110" t="s">
        <v>105</v>
      </c>
      <c r="C77" s="80">
        <v>0</v>
      </c>
      <c r="D77" s="80">
        <v>0</v>
      </c>
      <c r="E77" s="81">
        <v>0</v>
      </c>
      <c r="F77" s="103"/>
      <c r="G77" s="83">
        <v>0</v>
      </c>
      <c r="H77" s="84">
        <v>0</v>
      </c>
      <c r="I77" s="84">
        <v>0</v>
      </c>
      <c r="J77" s="83">
        <v>0</v>
      </c>
      <c r="K77" s="103"/>
      <c r="L77" s="86">
        <v>0</v>
      </c>
      <c r="M77" s="86">
        <v>0</v>
      </c>
      <c r="N77" s="89">
        <v>0</v>
      </c>
      <c r="O77" s="86">
        <v>0</v>
      </c>
      <c r="P77" s="86">
        <v>0</v>
      </c>
      <c r="Q77" s="89">
        <v>0</v>
      </c>
      <c r="R77" s="86">
        <v>0</v>
      </c>
      <c r="S77" s="86">
        <v>0</v>
      </c>
      <c r="T77" s="89">
        <v>0</v>
      </c>
      <c r="U77" s="107"/>
    </row>
    <row r="78" spans="1:22" x14ac:dyDescent="0.2">
      <c r="A78" s="18" t="s">
        <v>105</v>
      </c>
      <c r="B78" s="110" t="s">
        <v>105</v>
      </c>
      <c r="C78" s="80">
        <v>0</v>
      </c>
      <c r="D78" s="80">
        <v>0</v>
      </c>
      <c r="E78" s="81">
        <v>0</v>
      </c>
      <c r="F78" s="103"/>
      <c r="G78" s="83">
        <v>0</v>
      </c>
      <c r="H78" s="84">
        <v>0</v>
      </c>
      <c r="I78" s="84">
        <v>0</v>
      </c>
      <c r="J78" s="83">
        <v>0</v>
      </c>
      <c r="K78" s="103"/>
      <c r="L78" s="86">
        <v>0</v>
      </c>
      <c r="M78" s="86">
        <v>0</v>
      </c>
      <c r="N78" s="89">
        <v>0</v>
      </c>
      <c r="O78" s="86">
        <v>0</v>
      </c>
      <c r="P78" s="86">
        <v>0</v>
      </c>
      <c r="Q78" s="89">
        <v>0</v>
      </c>
      <c r="R78" s="86">
        <v>0</v>
      </c>
      <c r="S78" s="86">
        <v>0</v>
      </c>
      <c r="T78" s="89">
        <v>0</v>
      </c>
      <c r="U78" s="107"/>
    </row>
    <row r="79" spans="1:22" x14ac:dyDescent="0.2">
      <c r="A79" s="18" t="s">
        <v>105</v>
      </c>
      <c r="B79" s="110" t="s">
        <v>105</v>
      </c>
      <c r="C79" s="80">
        <v>0</v>
      </c>
      <c r="D79" s="80">
        <v>0</v>
      </c>
      <c r="E79" s="81">
        <v>0</v>
      </c>
      <c r="F79" s="103"/>
      <c r="G79" s="83">
        <v>0</v>
      </c>
      <c r="H79" s="84">
        <v>0</v>
      </c>
      <c r="I79" s="84">
        <v>0</v>
      </c>
      <c r="J79" s="83">
        <v>0</v>
      </c>
      <c r="K79" s="103"/>
      <c r="L79" s="86">
        <v>0</v>
      </c>
      <c r="M79" s="86">
        <v>0</v>
      </c>
      <c r="N79" s="89">
        <v>0</v>
      </c>
      <c r="O79" s="86">
        <v>0</v>
      </c>
      <c r="P79" s="86">
        <v>0</v>
      </c>
      <c r="Q79" s="89">
        <v>0</v>
      </c>
      <c r="R79" s="86">
        <v>0</v>
      </c>
      <c r="S79" s="86">
        <v>0</v>
      </c>
      <c r="T79" s="89">
        <v>0</v>
      </c>
      <c r="U79" s="107"/>
    </row>
    <row r="80" spans="1:22" x14ac:dyDescent="0.2">
      <c r="A80" s="18" t="s">
        <v>105</v>
      </c>
      <c r="B80" s="110" t="s">
        <v>105</v>
      </c>
      <c r="C80" s="80">
        <v>0</v>
      </c>
      <c r="D80" s="80">
        <v>0</v>
      </c>
      <c r="E80" s="81">
        <v>0</v>
      </c>
      <c r="F80" s="103"/>
      <c r="G80" s="83">
        <v>0</v>
      </c>
      <c r="H80" s="84">
        <v>0</v>
      </c>
      <c r="I80" s="84">
        <v>0</v>
      </c>
      <c r="J80" s="83">
        <v>0</v>
      </c>
      <c r="K80" s="103"/>
      <c r="L80" s="86">
        <v>0</v>
      </c>
      <c r="M80" s="86">
        <v>0</v>
      </c>
      <c r="N80" s="89">
        <v>0</v>
      </c>
      <c r="O80" s="86">
        <v>0</v>
      </c>
      <c r="P80" s="86">
        <v>0</v>
      </c>
      <c r="Q80" s="89">
        <v>0</v>
      </c>
      <c r="R80" s="86">
        <v>0</v>
      </c>
      <c r="S80" s="86">
        <v>0</v>
      </c>
      <c r="T80" s="89">
        <v>0</v>
      </c>
      <c r="U80" s="107"/>
    </row>
    <row r="81" spans="1:21" x14ac:dyDescent="0.2">
      <c r="A81" s="18" t="s">
        <v>105</v>
      </c>
      <c r="B81" s="110" t="s">
        <v>105</v>
      </c>
      <c r="C81" s="80">
        <v>0</v>
      </c>
      <c r="D81" s="80">
        <v>0</v>
      </c>
      <c r="E81" s="81">
        <v>0</v>
      </c>
      <c r="F81" s="103"/>
      <c r="G81" s="83">
        <v>0</v>
      </c>
      <c r="H81" s="84">
        <v>0</v>
      </c>
      <c r="I81" s="84">
        <v>0</v>
      </c>
      <c r="J81" s="83">
        <v>0</v>
      </c>
      <c r="K81" s="103"/>
      <c r="L81" s="86">
        <v>0</v>
      </c>
      <c r="M81" s="86">
        <v>0</v>
      </c>
      <c r="N81" s="89">
        <v>0</v>
      </c>
      <c r="O81" s="86">
        <v>0</v>
      </c>
      <c r="P81" s="86">
        <v>0</v>
      </c>
      <c r="Q81" s="89">
        <v>0</v>
      </c>
      <c r="R81" s="86">
        <v>0</v>
      </c>
      <c r="S81" s="86">
        <v>0</v>
      </c>
      <c r="T81" s="89">
        <v>0</v>
      </c>
      <c r="U81" s="107"/>
    </row>
    <row r="82" spans="1:21" x14ac:dyDescent="0.2">
      <c r="A82" s="18" t="s">
        <v>105</v>
      </c>
      <c r="B82" s="110" t="s">
        <v>105</v>
      </c>
      <c r="C82" s="80">
        <v>0</v>
      </c>
      <c r="D82" s="80">
        <v>0</v>
      </c>
      <c r="E82" s="81">
        <v>0</v>
      </c>
      <c r="F82" s="103"/>
      <c r="G82" s="83">
        <v>0</v>
      </c>
      <c r="H82" s="84">
        <v>0</v>
      </c>
      <c r="I82" s="84">
        <v>0</v>
      </c>
      <c r="J82" s="83">
        <v>0</v>
      </c>
      <c r="K82" s="103"/>
      <c r="L82" s="86">
        <v>0</v>
      </c>
      <c r="M82" s="86">
        <v>0</v>
      </c>
      <c r="N82" s="89">
        <v>0</v>
      </c>
      <c r="O82" s="86">
        <v>0</v>
      </c>
      <c r="P82" s="86">
        <v>0</v>
      </c>
      <c r="Q82" s="89">
        <v>0</v>
      </c>
      <c r="R82" s="86">
        <v>0</v>
      </c>
      <c r="S82" s="86">
        <v>0</v>
      </c>
      <c r="T82" s="89">
        <v>0</v>
      </c>
      <c r="U82" s="107"/>
    </row>
    <row r="83" spans="1:21" x14ac:dyDescent="0.2">
      <c r="A83" s="18" t="s">
        <v>105</v>
      </c>
      <c r="B83" s="110" t="s">
        <v>105</v>
      </c>
      <c r="C83" s="80">
        <v>0</v>
      </c>
      <c r="D83" s="80">
        <v>0</v>
      </c>
      <c r="E83" s="81">
        <v>0</v>
      </c>
      <c r="F83" s="103"/>
      <c r="G83" s="83">
        <v>0</v>
      </c>
      <c r="H83" s="84">
        <v>0</v>
      </c>
      <c r="I83" s="84">
        <v>0</v>
      </c>
      <c r="J83" s="83">
        <v>0</v>
      </c>
      <c r="K83" s="103"/>
      <c r="L83" s="86">
        <v>0</v>
      </c>
      <c r="M83" s="86">
        <v>0</v>
      </c>
      <c r="N83" s="89">
        <v>0</v>
      </c>
      <c r="O83" s="86">
        <v>0</v>
      </c>
      <c r="P83" s="86">
        <v>0</v>
      </c>
      <c r="Q83" s="89">
        <v>0</v>
      </c>
      <c r="R83" s="86">
        <v>0</v>
      </c>
      <c r="S83" s="86">
        <v>0</v>
      </c>
      <c r="T83" s="89">
        <v>0</v>
      </c>
      <c r="U83" s="107"/>
    </row>
    <row r="84" spans="1:21" x14ac:dyDescent="0.2">
      <c r="A84" s="18" t="s">
        <v>105</v>
      </c>
      <c r="B84" s="110" t="s">
        <v>105</v>
      </c>
      <c r="C84" s="80">
        <v>0</v>
      </c>
      <c r="D84" s="80">
        <v>0</v>
      </c>
      <c r="E84" s="81">
        <v>0</v>
      </c>
      <c r="F84" s="103"/>
      <c r="G84" s="83">
        <v>0</v>
      </c>
      <c r="H84" s="84">
        <v>0</v>
      </c>
      <c r="I84" s="84">
        <v>0</v>
      </c>
      <c r="J84" s="83">
        <v>0</v>
      </c>
      <c r="K84" s="103"/>
      <c r="L84" s="86">
        <v>0</v>
      </c>
      <c r="M84" s="86">
        <v>0</v>
      </c>
      <c r="N84" s="89">
        <v>0</v>
      </c>
      <c r="O84" s="86">
        <v>0</v>
      </c>
      <c r="P84" s="86">
        <v>0</v>
      </c>
      <c r="Q84" s="89">
        <v>0</v>
      </c>
      <c r="R84" s="86">
        <v>0</v>
      </c>
      <c r="S84" s="86">
        <v>0</v>
      </c>
      <c r="T84" s="89">
        <v>0</v>
      </c>
      <c r="U84" s="107"/>
    </row>
    <row r="85" spans="1:21" x14ac:dyDescent="0.2">
      <c r="A85" s="18" t="s">
        <v>105</v>
      </c>
      <c r="B85" s="110" t="s">
        <v>105</v>
      </c>
      <c r="C85" s="80">
        <v>0</v>
      </c>
      <c r="D85" s="80">
        <v>0</v>
      </c>
      <c r="E85" s="81">
        <v>0</v>
      </c>
      <c r="F85" s="103"/>
      <c r="G85" s="83">
        <v>0</v>
      </c>
      <c r="H85" s="84">
        <v>0</v>
      </c>
      <c r="I85" s="84">
        <v>0</v>
      </c>
      <c r="J85" s="83">
        <v>0</v>
      </c>
      <c r="K85" s="103"/>
      <c r="L85" s="86">
        <v>0</v>
      </c>
      <c r="M85" s="86">
        <v>0</v>
      </c>
      <c r="N85" s="89">
        <v>0</v>
      </c>
      <c r="O85" s="86">
        <v>0</v>
      </c>
      <c r="P85" s="86">
        <v>0</v>
      </c>
      <c r="Q85" s="89">
        <v>0</v>
      </c>
      <c r="R85" s="86">
        <v>0</v>
      </c>
      <c r="S85" s="86">
        <v>0</v>
      </c>
      <c r="T85" s="89">
        <v>0</v>
      </c>
      <c r="U85" s="107"/>
    </row>
    <row r="86" spans="1:21" x14ac:dyDescent="0.2">
      <c r="A86" s="18" t="s">
        <v>105</v>
      </c>
      <c r="B86" s="110" t="s">
        <v>105</v>
      </c>
      <c r="C86" s="80">
        <v>0</v>
      </c>
      <c r="D86" s="80">
        <v>0</v>
      </c>
      <c r="E86" s="81">
        <v>0</v>
      </c>
      <c r="F86" s="103"/>
      <c r="G86" s="83">
        <v>0</v>
      </c>
      <c r="H86" s="84">
        <v>0</v>
      </c>
      <c r="I86" s="84">
        <v>0</v>
      </c>
      <c r="J86" s="83">
        <v>0</v>
      </c>
      <c r="K86" s="103"/>
      <c r="L86" s="86">
        <v>0</v>
      </c>
      <c r="M86" s="86">
        <v>0</v>
      </c>
      <c r="N86" s="89">
        <v>0</v>
      </c>
      <c r="O86" s="86">
        <v>0</v>
      </c>
      <c r="P86" s="86">
        <v>0</v>
      </c>
      <c r="Q86" s="89">
        <v>0</v>
      </c>
      <c r="R86" s="86">
        <v>0</v>
      </c>
      <c r="S86" s="86">
        <v>0</v>
      </c>
      <c r="T86" s="89">
        <v>0</v>
      </c>
      <c r="U86" s="107"/>
    </row>
    <row r="87" spans="1:21" x14ac:dyDescent="0.2">
      <c r="A87" s="18" t="s">
        <v>105</v>
      </c>
      <c r="B87" s="110" t="s">
        <v>105</v>
      </c>
      <c r="C87" s="80">
        <v>0</v>
      </c>
      <c r="D87" s="80">
        <v>0</v>
      </c>
      <c r="E87" s="81">
        <v>0</v>
      </c>
      <c r="F87" s="103"/>
      <c r="G87" s="83">
        <v>0</v>
      </c>
      <c r="H87" s="84">
        <v>0</v>
      </c>
      <c r="I87" s="84">
        <v>0</v>
      </c>
      <c r="J87" s="83">
        <v>0</v>
      </c>
      <c r="K87" s="103"/>
      <c r="L87" s="86">
        <v>0</v>
      </c>
      <c r="M87" s="86">
        <v>0</v>
      </c>
      <c r="N87" s="89">
        <v>0</v>
      </c>
      <c r="O87" s="86">
        <v>0</v>
      </c>
      <c r="P87" s="86">
        <v>0</v>
      </c>
      <c r="Q87" s="89">
        <v>0</v>
      </c>
      <c r="R87" s="86">
        <v>0</v>
      </c>
      <c r="S87" s="86">
        <v>0</v>
      </c>
      <c r="T87" s="89">
        <v>0</v>
      </c>
      <c r="U87" s="107"/>
    </row>
    <row r="88" spans="1:21" x14ac:dyDescent="0.2">
      <c r="A88" s="18" t="s">
        <v>105</v>
      </c>
      <c r="B88" s="110" t="s">
        <v>105</v>
      </c>
      <c r="C88" s="80">
        <v>0</v>
      </c>
      <c r="D88" s="80">
        <v>0</v>
      </c>
      <c r="E88" s="81">
        <v>0</v>
      </c>
      <c r="F88" s="103"/>
      <c r="G88" s="83">
        <v>0</v>
      </c>
      <c r="H88" s="84">
        <v>0</v>
      </c>
      <c r="I88" s="84">
        <v>0</v>
      </c>
      <c r="J88" s="83">
        <v>0</v>
      </c>
      <c r="K88" s="103"/>
      <c r="L88" s="86">
        <v>0</v>
      </c>
      <c r="M88" s="86">
        <v>0</v>
      </c>
      <c r="N88" s="89">
        <v>0</v>
      </c>
      <c r="O88" s="86">
        <v>0</v>
      </c>
      <c r="P88" s="86">
        <v>0</v>
      </c>
      <c r="Q88" s="89">
        <v>0</v>
      </c>
      <c r="R88" s="86">
        <v>0</v>
      </c>
      <c r="S88" s="86">
        <v>0</v>
      </c>
      <c r="T88" s="89">
        <v>0</v>
      </c>
      <c r="U88" s="107"/>
    </row>
    <row r="89" spans="1:21" x14ac:dyDescent="0.2">
      <c r="A89" s="18" t="s">
        <v>105</v>
      </c>
      <c r="B89" s="110" t="s">
        <v>105</v>
      </c>
      <c r="C89" s="80">
        <v>0</v>
      </c>
      <c r="D89" s="80">
        <v>0</v>
      </c>
      <c r="E89" s="81">
        <v>0</v>
      </c>
      <c r="F89" s="103"/>
      <c r="G89" s="83">
        <v>0</v>
      </c>
      <c r="H89" s="84">
        <v>0</v>
      </c>
      <c r="I89" s="84">
        <v>0</v>
      </c>
      <c r="J89" s="83">
        <v>0</v>
      </c>
      <c r="K89" s="103"/>
      <c r="L89" s="86">
        <v>0</v>
      </c>
      <c r="M89" s="86">
        <v>0</v>
      </c>
      <c r="N89" s="89">
        <v>0</v>
      </c>
      <c r="O89" s="86">
        <v>0</v>
      </c>
      <c r="P89" s="86">
        <v>0</v>
      </c>
      <c r="Q89" s="89">
        <v>0</v>
      </c>
      <c r="R89" s="86">
        <v>0</v>
      </c>
      <c r="S89" s="86">
        <v>0</v>
      </c>
      <c r="T89" s="89">
        <v>0</v>
      </c>
      <c r="U89" s="107"/>
    </row>
    <row r="90" spans="1:21" x14ac:dyDescent="0.2">
      <c r="A90" s="18" t="s">
        <v>105</v>
      </c>
      <c r="B90" s="110" t="s">
        <v>105</v>
      </c>
      <c r="C90" s="80">
        <v>0</v>
      </c>
      <c r="D90" s="80">
        <v>0</v>
      </c>
      <c r="E90" s="81">
        <v>0</v>
      </c>
      <c r="F90" s="103"/>
      <c r="G90" s="83">
        <v>0</v>
      </c>
      <c r="H90" s="84">
        <v>0</v>
      </c>
      <c r="I90" s="84">
        <v>0</v>
      </c>
      <c r="J90" s="83">
        <v>0</v>
      </c>
      <c r="K90" s="103"/>
      <c r="L90" s="86">
        <v>0</v>
      </c>
      <c r="M90" s="86">
        <v>0</v>
      </c>
      <c r="N90" s="89">
        <v>0</v>
      </c>
      <c r="O90" s="86">
        <v>0</v>
      </c>
      <c r="P90" s="86">
        <v>0</v>
      </c>
      <c r="Q90" s="89">
        <v>0</v>
      </c>
      <c r="R90" s="86">
        <v>0</v>
      </c>
      <c r="S90" s="86">
        <v>0</v>
      </c>
      <c r="T90" s="89">
        <v>0</v>
      </c>
      <c r="U90" s="107"/>
    </row>
    <row r="91" spans="1:21" x14ac:dyDescent="0.2">
      <c r="A91" s="18" t="s">
        <v>105</v>
      </c>
      <c r="B91" s="110" t="s">
        <v>105</v>
      </c>
      <c r="C91" s="80">
        <v>0</v>
      </c>
      <c r="D91" s="80">
        <v>0</v>
      </c>
      <c r="E91" s="81">
        <v>0</v>
      </c>
      <c r="F91" s="103"/>
      <c r="G91" s="83">
        <v>0</v>
      </c>
      <c r="H91" s="84">
        <v>0</v>
      </c>
      <c r="I91" s="84">
        <v>0</v>
      </c>
      <c r="J91" s="83">
        <v>0</v>
      </c>
      <c r="K91" s="103"/>
      <c r="L91" s="86">
        <v>0</v>
      </c>
      <c r="M91" s="86">
        <v>0</v>
      </c>
      <c r="N91" s="89">
        <v>0</v>
      </c>
      <c r="O91" s="86">
        <v>0</v>
      </c>
      <c r="P91" s="86">
        <v>0</v>
      </c>
      <c r="Q91" s="89">
        <v>0</v>
      </c>
      <c r="R91" s="86">
        <v>0</v>
      </c>
      <c r="S91" s="86">
        <v>0</v>
      </c>
      <c r="T91" s="89">
        <v>0</v>
      </c>
      <c r="U91" s="107"/>
    </row>
    <row r="92" spans="1:21" x14ac:dyDescent="0.2">
      <c r="A92" s="18" t="s">
        <v>105</v>
      </c>
      <c r="B92" s="110" t="s">
        <v>105</v>
      </c>
      <c r="C92" s="80">
        <v>0</v>
      </c>
      <c r="D92" s="80">
        <v>0</v>
      </c>
      <c r="E92" s="81">
        <v>0</v>
      </c>
      <c r="F92" s="103"/>
      <c r="G92" s="83">
        <v>0</v>
      </c>
      <c r="H92" s="84">
        <v>0</v>
      </c>
      <c r="I92" s="84">
        <v>0</v>
      </c>
      <c r="J92" s="83">
        <v>0</v>
      </c>
      <c r="K92" s="103"/>
      <c r="L92" s="86">
        <v>0</v>
      </c>
      <c r="M92" s="86">
        <v>0</v>
      </c>
      <c r="N92" s="89">
        <v>0</v>
      </c>
      <c r="O92" s="86">
        <v>0</v>
      </c>
      <c r="P92" s="86">
        <v>0</v>
      </c>
      <c r="Q92" s="89">
        <v>0</v>
      </c>
      <c r="R92" s="86">
        <v>0</v>
      </c>
      <c r="S92" s="86">
        <v>0</v>
      </c>
      <c r="T92" s="89">
        <v>0</v>
      </c>
      <c r="U92" s="107"/>
    </row>
    <row r="93" spans="1:21" x14ac:dyDescent="0.2">
      <c r="A93" s="18" t="s">
        <v>105</v>
      </c>
      <c r="B93" s="110" t="s">
        <v>105</v>
      </c>
      <c r="C93" s="80">
        <v>0</v>
      </c>
      <c r="D93" s="80">
        <v>0</v>
      </c>
      <c r="E93" s="81">
        <v>0</v>
      </c>
      <c r="F93" s="103"/>
      <c r="G93" s="83">
        <v>0</v>
      </c>
      <c r="H93" s="84">
        <v>0</v>
      </c>
      <c r="I93" s="84">
        <v>0</v>
      </c>
      <c r="J93" s="83">
        <v>0</v>
      </c>
      <c r="K93" s="103"/>
      <c r="L93" s="86">
        <v>0</v>
      </c>
      <c r="M93" s="86">
        <v>0</v>
      </c>
      <c r="N93" s="89">
        <v>0</v>
      </c>
      <c r="O93" s="86">
        <v>0</v>
      </c>
      <c r="P93" s="86">
        <v>0</v>
      </c>
      <c r="Q93" s="89">
        <v>0</v>
      </c>
      <c r="R93" s="86">
        <v>0</v>
      </c>
      <c r="S93" s="86">
        <v>0</v>
      </c>
      <c r="T93" s="89">
        <v>0</v>
      </c>
      <c r="U93" s="107"/>
    </row>
    <row r="94" spans="1:21" x14ac:dyDescent="0.2">
      <c r="A94" s="18" t="s">
        <v>105</v>
      </c>
      <c r="B94" s="110" t="s">
        <v>105</v>
      </c>
      <c r="C94" s="80">
        <v>0</v>
      </c>
      <c r="D94" s="80">
        <v>0</v>
      </c>
      <c r="E94" s="81">
        <v>0</v>
      </c>
      <c r="F94" s="103"/>
      <c r="G94" s="83">
        <v>0</v>
      </c>
      <c r="H94" s="84">
        <v>0</v>
      </c>
      <c r="I94" s="84">
        <v>0</v>
      </c>
      <c r="J94" s="83">
        <v>0</v>
      </c>
      <c r="K94" s="103"/>
      <c r="L94" s="86">
        <v>0</v>
      </c>
      <c r="M94" s="86">
        <v>0</v>
      </c>
      <c r="N94" s="89">
        <v>0</v>
      </c>
      <c r="O94" s="86">
        <v>0</v>
      </c>
      <c r="P94" s="86">
        <v>0</v>
      </c>
      <c r="Q94" s="89">
        <v>0</v>
      </c>
      <c r="R94" s="86">
        <v>0</v>
      </c>
      <c r="S94" s="86">
        <v>0</v>
      </c>
      <c r="T94" s="89">
        <v>0</v>
      </c>
      <c r="U94" s="107"/>
    </row>
    <row r="95" spans="1:21" x14ac:dyDescent="0.2">
      <c r="A95" s="18" t="s">
        <v>105</v>
      </c>
      <c r="B95" s="110" t="s">
        <v>105</v>
      </c>
      <c r="C95" s="80">
        <v>0</v>
      </c>
      <c r="D95" s="80">
        <v>0</v>
      </c>
      <c r="E95" s="81">
        <v>0</v>
      </c>
      <c r="F95" s="103"/>
      <c r="G95" s="83">
        <v>0</v>
      </c>
      <c r="H95" s="84">
        <v>0</v>
      </c>
      <c r="I95" s="84">
        <v>0</v>
      </c>
      <c r="J95" s="83">
        <v>0</v>
      </c>
      <c r="K95" s="103"/>
      <c r="L95" s="86">
        <v>0</v>
      </c>
      <c r="M95" s="86">
        <v>0</v>
      </c>
      <c r="N95" s="89">
        <v>0</v>
      </c>
      <c r="O95" s="86">
        <v>0</v>
      </c>
      <c r="P95" s="86">
        <v>0</v>
      </c>
      <c r="Q95" s="89">
        <v>0</v>
      </c>
      <c r="R95" s="86">
        <v>0</v>
      </c>
      <c r="S95" s="86">
        <v>0</v>
      </c>
      <c r="T95" s="89">
        <v>0</v>
      </c>
      <c r="U95" s="107"/>
    </row>
    <row r="96" spans="1:21" x14ac:dyDescent="0.2">
      <c r="A96" s="18" t="s">
        <v>105</v>
      </c>
      <c r="B96" s="110" t="s">
        <v>105</v>
      </c>
      <c r="C96" s="80">
        <v>0</v>
      </c>
      <c r="D96" s="80">
        <v>0</v>
      </c>
      <c r="E96" s="81">
        <v>0</v>
      </c>
      <c r="F96" s="103"/>
      <c r="G96" s="83">
        <v>0</v>
      </c>
      <c r="H96" s="84">
        <v>0</v>
      </c>
      <c r="I96" s="84">
        <v>0</v>
      </c>
      <c r="J96" s="83">
        <v>0</v>
      </c>
      <c r="K96" s="103"/>
      <c r="L96" s="86">
        <v>0</v>
      </c>
      <c r="M96" s="86">
        <v>0</v>
      </c>
      <c r="N96" s="89">
        <v>0</v>
      </c>
      <c r="O96" s="86">
        <v>0</v>
      </c>
      <c r="P96" s="86">
        <v>0</v>
      </c>
      <c r="Q96" s="89">
        <v>0</v>
      </c>
      <c r="R96" s="86">
        <v>0</v>
      </c>
      <c r="S96" s="86">
        <v>0</v>
      </c>
      <c r="T96" s="89">
        <v>0</v>
      </c>
      <c r="U96" s="107"/>
    </row>
    <row r="97" spans="1:21" x14ac:dyDescent="0.2">
      <c r="A97" s="18" t="s">
        <v>105</v>
      </c>
      <c r="B97" s="110" t="s">
        <v>105</v>
      </c>
      <c r="C97" s="80">
        <v>0</v>
      </c>
      <c r="D97" s="80">
        <v>0</v>
      </c>
      <c r="E97" s="81">
        <v>0</v>
      </c>
      <c r="F97" s="103"/>
      <c r="G97" s="83">
        <v>0</v>
      </c>
      <c r="H97" s="84">
        <v>0</v>
      </c>
      <c r="I97" s="84">
        <v>0</v>
      </c>
      <c r="J97" s="83">
        <v>0</v>
      </c>
      <c r="K97" s="103"/>
      <c r="L97" s="86">
        <v>0</v>
      </c>
      <c r="M97" s="86">
        <v>0</v>
      </c>
      <c r="N97" s="89">
        <v>0</v>
      </c>
      <c r="O97" s="86">
        <v>0</v>
      </c>
      <c r="P97" s="86">
        <v>0</v>
      </c>
      <c r="Q97" s="89">
        <v>0</v>
      </c>
      <c r="R97" s="86">
        <v>0</v>
      </c>
      <c r="S97" s="86">
        <v>0</v>
      </c>
      <c r="T97" s="89">
        <v>0</v>
      </c>
      <c r="U97" s="107"/>
    </row>
    <row r="98" spans="1:21" x14ac:dyDescent="0.2">
      <c r="A98" s="18" t="s">
        <v>105</v>
      </c>
      <c r="B98" s="110" t="s">
        <v>105</v>
      </c>
      <c r="C98" s="80">
        <v>0</v>
      </c>
      <c r="D98" s="80">
        <v>0</v>
      </c>
      <c r="E98" s="81">
        <v>0</v>
      </c>
      <c r="F98" s="103"/>
      <c r="G98" s="83">
        <v>0</v>
      </c>
      <c r="H98" s="84">
        <v>0</v>
      </c>
      <c r="I98" s="84">
        <v>0</v>
      </c>
      <c r="J98" s="83">
        <v>0</v>
      </c>
      <c r="K98" s="103"/>
      <c r="L98" s="86">
        <v>0</v>
      </c>
      <c r="M98" s="86">
        <v>0</v>
      </c>
      <c r="N98" s="89">
        <v>0</v>
      </c>
      <c r="O98" s="86">
        <v>0</v>
      </c>
      <c r="P98" s="86">
        <v>0</v>
      </c>
      <c r="Q98" s="89">
        <v>0</v>
      </c>
      <c r="R98" s="86">
        <v>0</v>
      </c>
      <c r="S98" s="86">
        <v>0</v>
      </c>
      <c r="T98" s="89">
        <v>0</v>
      </c>
      <c r="U98" s="107"/>
    </row>
    <row r="99" spans="1:21" x14ac:dyDescent="0.2">
      <c r="A99" s="18" t="s">
        <v>105</v>
      </c>
      <c r="B99" s="110" t="s">
        <v>105</v>
      </c>
      <c r="C99" s="80">
        <v>0</v>
      </c>
      <c r="D99" s="80">
        <v>0</v>
      </c>
      <c r="E99" s="81">
        <v>0</v>
      </c>
      <c r="F99" s="103"/>
      <c r="G99" s="83">
        <v>0</v>
      </c>
      <c r="H99" s="84">
        <v>0</v>
      </c>
      <c r="I99" s="84">
        <v>0</v>
      </c>
      <c r="J99" s="83">
        <v>0</v>
      </c>
      <c r="K99" s="103"/>
      <c r="L99" s="86">
        <v>0</v>
      </c>
      <c r="M99" s="86">
        <v>0</v>
      </c>
      <c r="N99" s="89">
        <v>0</v>
      </c>
      <c r="O99" s="86">
        <v>0</v>
      </c>
      <c r="P99" s="86">
        <v>0</v>
      </c>
      <c r="Q99" s="89">
        <v>0</v>
      </c>
      <c r="R99" s="86">
        <v>0</v>
      </c>
      <c r="S99" s="86">
        <v>0</v>
      </c>
      <c r="T99" s="89">
        <v>0</v>
      </c>
      <c r="U99" s="107"/>
    </row>
    <row r="100" spans="1:21" x14ac:dyDescent="0.2">
      <c r="A100" s="18" t="s">
        <v>105</v>
      </c>
      <c r="B100" s="110" t="s">
        <v>105</v>
      </c>
      <c r="C100" s="80">
        <v>0</v>
      </c>
      <c r="D100" s="80">
        <v>0</v>
      </c>
      <c r="E100" s="81">
        <v>0</v>
      </c>
      <c r="F100" s="103"/>
      <c r="G100" s="83">
        <v>0</v>
      </c>
      <c r="H100" s="84">
        <v>0</v>
      </c>
      <c r="I100" s="84">
        <v>0</v>
      </c>
      <c r="J100" s="83">
        <v>0</v>
      </c>
      <c r="K100" s="103"/>
      <c r="L100" s="86">
        <v>0</v>
      </c>
      <c r="M100" s="86">
        <v>0</v>
      </c>
      <c r="N100" s="89">
        <v>0</v>
      </c>
      <c r="O100" s="86">
        <v>0</v>
      </c>
      <c r="P100" s="86">
        <v>0</v>
      </c>
      <c r="Q100" s="89">
        <v>0</v>
      </c>
      <c r="R100" s="86">
        <v>0</v>
      </c>
      <c r="S100" s="86">
        <v>0</v>
      </c>
      <c r="T100" s="89">
        <v>0</v>
      </c>
      <c r="U100" s="107"/>
    </row>
    <row r="101" spans="1:21" x14ac:dyDescent="0.2">
      <c r="A101" s="18" t="s">
        <v>105</v>
      </c>
      <c r="B101" s="110" t="s">
        <v>105</v>
      </c>
      <c r="C101" s="80">
        <v>0</v>
      </c>
      <c r="D101" s="80">
        <v>0</v>
      </c>
      <c r="E101" s="81">
        <v>0</v>
      </c>
      <c r="F101" s="103"/>
      <c r="G101" s="83">
        <v>0</v>
      </c>
      <c r="H101" s="84">
        <v>0</v>
      </c>
      <c r="I101" s="84">
        <v>0</v>
      </c>
      <c r="J101" s="83">
        <v>0</v>
      </c>
      <c r="K101" s="103"/>
      <c r="L101" s="86">
        <v>0</v>
      </c>
      <c r="M101" s="86">
        <v>0</v>
      </c>
      <c r="N101" s="89">
        <v>0</v>
      </c>
      <c r="O101" s="86">
        <v>0</v>
      </c>
      <c r="P101" s="86">
        <v>0</v>
      </c>
      <c r="Q101" s="89">
        <v>0</v>
      </c>
      <c r="R101" s="86">
        <v>0</v>
      </c>
      <c r="S101" s="86">
        <v>0</v>
      </c>
      <c r="T101" s="89">
        <v>0</v>
      </c>
      <c r="U101" s="107"/>
    </row>
    <row r="102" spans="1:21" x14ac:dyDescent="0.2">
      <c r="A102" s="18" t="s">
        <v>105</v>
      </c>
      <c r="B102" s="110" t="s">
        <v>105</v>
      </c>
      <c r="C102" s="80">
        <v>0</v>
      </c>
      <c r="D102" s="80">
        <v>0</v>
      </c>
      <c r="E102" s="81">
        <v>0</v>
      </c>
      <c r="F102" s="103"/>
      <c r="G102" s="83">
        <v>0</v>
      </c>
      <c r="H102" s="84">
        <v>0</v>
      </c>
      <c r="I102" s="84">
        <v>0</v>
      </c>
      <c r="J102" s="83">
        <v>0</v>
      </c>
      <c r="K102" s="103"/>
      <c r="L102" s="86">
        <v>0</v>
      </c>
      <c r="M102" s="86">
        <v>0</v>
      </c>
      <c r="N102" s="89">
        <v>0</v>
      </c>
      <c r="O102" s="86">
        <v>0</v>
      </c>
      <c r="P102" s="86">
        <v>0</v>
      </c>
      <c r="Q102" s="89">
        <v>0</v>
      </c>
      <c r="R102" s="86">
        <v>0</v>
      </c>
      <c r="S102" s="86">
        <v>0</v>
      </c>
      <c r="T102" s="89">
        <v>0</v>
      </c>
      <c r="U102" s="107"/>
    </row>
    <row r="103" spans="1:21" x14ac:dyDescent="0.2">
      <c r="A103" s="18" t="s">
        <v>105</v>
      </c>
      <c r="B103" s="110" t="s">
        <v>105</v>
      </c>
      <c r="C103" s="80">
        <v>0</v>
      </c>
      <c r="D103" s="80">
        <v>0</v>
      </c>
      <c r="E103" s="81">
        <v>0</v>
      </c>
      <c r="F103" s="103"/>
      <c r="G103" s="83">
        <v>0</v>
      </c>
      <c r="H103" s="84">
        <v>0</v>
      </c>
      <c r="I103" s="84">
        <v>0</v>
      </c>
      <c r="J103" s="83">
        <v>0</v>
      </c>
      <c r="K103" s="103"/>
      <c r="L103" s="86">
        <v>0</v>
      </c>
      <c r="M103" s="86">
        <v>0</v>
      </c>
      <c r="N103" s="89">
        <v>0</v>
      </c>
      <c r="O103" s="86">
        <v>0</v>
      </c>
      <c r="P103" s="86">
        <v>0</v>
      </c>
      <c r="Q103" s="89">
        <v>0</v>
      </c>
      <c r="R103" s="86">
        <v>0</v>
      </c>
      <c r="S103" s="86">
        <v>0</v>
      </c>
      <c r="T103" s="89">
        <v>0</v>
      </c>
      <c r="U103" s="107"/>
    </row>
    <row r="104" spans="1:21" x14ac:dyDescent="0.2">
      <c r="A104" s="18" t="s">
        <v>105</v>
      </c>
      <c r="B104" s="110" t="s">
        <v>105</v>
      </c>
      <c r="C104" s="80">
        <v>0</v>
      </c>
      <c r="D104" s="80">
        <v>0</v>
      </c>
      <c r="E104" s="81">
        <v>0</v>
      </c>
      <c r="F104" s="103"/>
      <c r="G104" s="83">
        <v>0</v>
      </c>
      <c r="H104" s="84">
        <v>0</v>
      </c>
      <c r="I104" s="84">
        <v>0</v>
      </c>
      <c r="J104" s="83">
        <v>0</v>
      </c>
      <c r="K104" s="103"/>
      <c r="L104" s="86">
        <v>0</v>
      </c>
      <c r="M104" s="86">
        <v>0</v>
      </c>
      <c r="N104" s="89">
        <v>0</v>
      </c>
      <c r="O104" s="86">
        <v>0</v>
      </c>
      <c r="P104" s="86">
        <v>0</v>
      </c>
      <c r="Q104" s="89">
        <v>0</v>
      </c>
      <c r="R104" s="86">
        <v>0</v>
      </c>
      <c r="S104" s="86">
        <v>0</v>
      </c>
      <c r="T104" s="89">
        <v>0</v>
      </c>
      <c r="U104" s="107"/>
    </row>
    <row r="105" spans="1:21" x14ac:dyDescent="0.2">
      <c r="A105" s="18" t="s">
        <v>105</v>
      </c>
      <c r="B105" s="110" t="s">
        <v>105</v>
      </c>
      <c r="C105" s="80">
        <v>0</v>
      </c>
      <c r="D105" s="80">
        <v>0</v>
      </c>
      <c r="E105" s="81">
        <v>0</v>
      </c>
      <c r="F105" s="103"/>
      <c r="G105" s="83">
        <v>0</v>
      </c>
      <c r="H105" s="84">
        <v>0</v>
      </c>
      <c r="I105" s="84">
        <v>0</v>
      </c>
      <c r="J105" s="83">
        <v>0</v>
      </c>
      <c r="K105" s="103"/>
      <c r="L105" s="86">
        <v>0</v>
      </c>
      <c r="M105" s="86">
        <v>0</v>
      </c>
      <c r="N105" s="89">
        <v>0</v>
      </c>
      <c r="O105" s="86">
        <v>0</v>
      </c>
      <c r="P105" s="86">
        <v>0</v>
      </c>
      <c r="Q105" s="89">
        <v>0</v>
      </c>
      <c r="R105" s="86">
        <v>0</v>
      </c>
      <c r="S105" s="86">
        <v>0</v>
      </c>
      <c r="T105" s="89">
        <v>0</v>
      </c>
      <c r="U105" s="107"/>
    </row>
    <row r="106" spans="1:21" x14ac:dyDescent="0.2">
      <c r="A106" s="18" t="s">
        <v>105</v>
      </c>
      <c r="B106" s="110" t="s">
        <v>105</v>
      </c>
      <c r="C106" s="80">
        <v>0</v>
      </c>
      <c r="D106" s="80">
        <v>0</v>
      </c>
      <c r="E106" s="81">
        <v>0</v>
      </c>
      <c r="F106" s="103"/>
      <c r="G106" s="83">
        <v>0</v>
      </c>
      <c r="H106" s="84">
        <v>0</v>
      </c>
      <c r="I106" s="84">
        <v>0</v>
      </c>
      <c r="J106" s="83">
        <v>0</v>
      </c>
      <c r="K106" s="103"/>
      <c r="L106" s="86">
        <v>0</v>
      </c>
      <c r="M106" s="86">
        <v>0</v>
      </c>
      <c r="N106" s="89">
        <v>0</v>
      </c>
      <c r="O106" s="86">
        <v>0</v>
      </c>
      <c r="P106" s="86">
        <v>0</v>
      </c>
      <c r="Q106" s="89">
        <v>0</v>
      </c>
      <c r="R106" s="86">
        <v>0</v>
      </c>
      <c r="S106" s="86">
        <v>0</v>
      </c>
      <c r="T106" s="89">
        <v>0</v>
      </c>
      <c r="U106" s="107"/>
    </row>
    <row r="107" spans="1:21" x14ac:dyDescent="0.2">
      <c r="A107" s="18" t="s">
        <v>105</v>
      </c>
      <c r="B107" s="110" t="s">
        <v>105</v>
      </c>
      <c r="C107" s="80">
        <v>0</v>
      </c>
      <c r="D107" s="80">
        <v>0</v>
      </c>
      <c r="E107" s="81">
        <v>0</v>
      </c>
      <c r="F107" s="103"/>
      <c r="G107" s="83">
        <v>0</v>
      </c>
      <c r="H107" s="84">
        <v>0</v>
      </c>
      <c r="I107" s="84">
        <v>0</v>
      </c>
      <c r="J107" s="83">
        <v>0</v>
      </c>
      <c r="K107" s="103"/>
      <c r="L107" s="86">
        <v>0</v>
      </c>
      <c r="M107" s="86">
        <v>0</v>
      </c>
      <c r="N107" s="89">
        <v>0</v>
      </c>
      <c r="O107" s="86">
        <v>0</v>
      </c>
      <c r="P107" s="86">
        <v>0</v>
      </c>
      <c r="Q107" s="89">
        <v>0</v>
      </c>
      <c r="R107" s="86">
        <v>0</v>
      </c>
      <c r="S107" s="86">
        <v>0</v>
      </c>
      <c r="T107" s="89">
        <v>0</v>
      </c>
      <c r="U107" s="107"/>
    </row>
    <row r="108" spans="1:21" x14ac:dyDescent="0.2">
      <c r="A108" s="18" t="s">
        <v>105</v>
      </c>
      <c r="B108" s="110" t="s">
        <v>105</v>
      </c>
      <c r="C108" s="80">
        <v>0</v>
      </c>
      <c r="D108" s="80">
        <v>0</v>
      </c>
      <c r="E108" s="81">
        <v>0</v>
      </c>
      <c r="F108" s="103"/>
      <c r="G108" s="83">
        <v>0</v>
      </c>
      <c r="H108" s="84">
        <v>0</v>
      </c>
      <c r="I108" s="84">
        <v>0</v>
      </c>
      <c r="J108" s="83">
        <v>0</v>
      </c>
      <c r="K108" s="103"/>
      <c r="L108" s="86">
        <v>0</v>
      </c>
      <c r="M108" s="86">
        <v>0</v>
      </c>
      <c r="N108" s="89">
        <v>0</v>
      </c>
      <c r="O108" s="86">
        <v>0</v>
      </c>
      <c r="P108" s="86">
        <v>0</v>
      </c>
      <c r="Q108" s="89">
        <v>0</v>
      </c>
      <c r="R108" s="86">
        <v>0</v>
      </c>
      <c r="S108" s="86">
        <v>0</v>
      </c>
      <c r="T108" s="89">
        <v>0</v>
      </c>
      <c r="U108" s="107"/>
    </row>
    <row r="109" spans="1:21" x14ac:dyDescent="0.2">
      <c r="A109" s="18" t="s">
        <v>105</v>
      </c>
      <c r="B109" s="110" t="s">
        <v>105</v>
      </c>
      <c r="C109" s="80">
        <v>0</v>
      </c>
      <c r="D109" s="80">
        <v>0</v>
      </c>
      <c r="E109" s="81">
        <v>0</v>
      </c>
      <c r="F109" s="103"/>
      <c r="G109" s="83">
        <v>0</v>
      </c>
      <c r="H109" s="84">
        <v>0</v>
      </c>
      <c r="I109" s="84">
        <v>0</v>
      </c>
      <c r="J109" s="83">
        <v>0</v>
      </c>
      <c r="K109" s="103"/>
      <c r="L109" s="86">
        <v>0</v>
      </c>
      <c r="M109" s="86">
        <v>0</v>
      </c>
      <c r="N109" s="89">
        <v>0</v>
      </c>
      <c r="O109" s="86">
        <v>0</v>
      </c>
      <c r="P109" s="86">
        <v>0</v>
      </c>
      <c r="Q109" s="89">
        <v>0</v>
      </c>
      <c r="R109" s="86">
        <v>0</v>
      </c>
      <c r="S109" s="86">
        <v>0</v>
      </c>
      <c r="T109" s="89">
        <v>0</v>
      </c>
      <c r="U109" s="107"/>
    </row>
    <row r="110" spans="1:21" x14ac:dyDescent="0.2">
      <c r="A110" s="18" t="s">
        <v>105</v>
      </c>
      <c r="B110" s="110" t="s">
        <v>105</v>
      </c>
      <c r="C110" s="80">
        <v>0</v>
      </c>
      <c r="D110" s="80">
        <v>0</v>
      </c>
      <c r="E110" s="81">
        <v>0</v>
      </c>
      <c r="F110" s="103"/>
      <c r="G110" s="83">
        <v>0</v>
      </c>
      <c r="H110" s="84">
        <v>0</v>
      </c>
      <c r="I110" s="84">
        <v>0</v>
      </c>
      <c r="J110" s="83">
        <v>0</v>
      </c>
      <c r="K110" s="103"/>
      <c r="L110" s="86">
        <v>0</v>
      </c>
      <c r="M110" s="86">
        <v>0</v>
      </c>
      <c r="N110" s="89">
        <v>0</v>
      </c>
      <c r="O110" s="86">
        <v>0</v>
      </c>
      <c r="P110" s="86">
        <v>0</v>
      </c>
      <c r="Q110" s="89">
        <v>0</v>
      </c>
      <c r="R110" s="86">
        <v>0</v>
      </c>
      <c r="S110" s="86">
        <v>0</v>
      </c>
      <c r="T110" s="89">
        <v>0</v>
      </c>
      <c r="U110" s="107"/>
    </row>
    <row r="111" spans="1:21" x14ac:dyDescent="0.2">
      <c r="A111" s="18" t="s">
        <v>105</v>
      </c>
      <c r="B111" s="110" t="s">
        <v>105</v>
      </c>
      <c r="C111" s="80">
        <v>0</v>
      </c>
      <c r="D111" s="80">
        <v>0</v>
      </c>
      <c r="E111" s="81">
        <v>0</v>
      </c>
      <c r="F111" s="103"/>
      <c r="G111" s="83">
        <v>0</v>
      </c>
      <c r="H111" s="84">
        <v>0</v>
      </c>
      <c r="I111" s="84">
        <v>0</v>
      </c>
      <c r="J111" s="83">
        <v>0</v>
      </c>
      <c r="K111" s="103"/>
      <c r="L111" s="86">
        <v>0</v>
      </c>
      <c r="M111" s="86">
        <v>0</v>
      </c>
      <c r="N111" s="89">
        <v>0</v>
      </c>
      <c r="O111" s="86">
        <v>0</v>
      </c>
      <c r="P111" s="86">
        <v>0</v>
      </c>
      <c r="Q111" s="89">
        <v>0</v>
      </c>
      <c r="R111" s="86">
        <v>0</v>
      </c>
      <c r="S111" s="86">
        <v>0</v>
      </c>
      <c r="T111" s="89">
        <v>0</v>
      </c>
      <c r="U111" s="107"/>
    </row>
    <row r="112" spans="1:21" x14ac:dyDescent="0.2">
      <c r="A112" s="18" t="s">
        <v>105</v>
      </c>
      <c r="B112" s="110" t="s">
        <v>105</v>
      </c>
      <c r="C112" s="80">
        <v>0</v>
      </c>
      <c r="D112" s="80">
        <v>0</v>
      </c>
      <c r="E112" s="81">
        <v>0</v>
      </c>
      <c r="F112" s="103"/>
      <c r="G112" s="83">
        <v>0</v>
      </c>
      <c r="H112" s="84">
        <v>0</v>
      </c>
      <c r="I112" s="84">
        <v>0</v>
      </c>
      <c r="J112" s="83">
        <v>0</v>
      </c>
      <c r="K112" s="103"/>
      <c r="L112" s="86">
        <v>0</v>
      </c>
      <c r="M112" s="86">
        <v>0</v>
      </c>
      <c r="N112" s="89">
        <v>0</v>
      </c>
      <c r="O112" s="86">
        <v>0</v>
      </c>
      <c r="P112" s="86">
        <v>0</v>
      </c>
      <c r="Q112" s="89">
        <v>0</v>
      </c>
      <c r="R112" s="86">
        <v>0</v>
      </c>
      <c r="S112" s="86">
        <v>0</v>
      </c>
      <c r="T112" s="89">
        <v>0</v>
      </c>
      <c r="U112" s="107"/>
    </row>
    <row r="113" spans="1:21" x14ac:dyDescent="0.2">
      <c r="A113" s="18" t="s">
        <v>105</v>
      </c>
      <c r="B113" s="110" t="s">
        <v>105</v>
      </c>
      <c r="C113" s="80">
        <v>0</v>
      </c>
      <c r="D113" s="80">
        <v>0</v>
      </c>
      <c r="E113" s="81">
        <v>0</v>
      </c>
      <c r="F113" s="103"/>
      <c r="G113" s="83">
        <v>0</v>
      </c>
      <c r="H113" s="84">
        <v>0</v>
      </c>
      <c r="I113" s="84">
        <v>0</v>
      </c>
      <c r="J113" s="83">
        <v>0</v>
      </c>
      <c r="K113" s="103"/>
      <c r="L113" s="86">
        <v>0</v>
      </c>
      <c r="M113" s="86">
        <v>0</v>
      </c>
      <c r="N113" s="89">
        <v>0</v>
      </c>
      <c r="O113" s="86">
        <v>0</v>
      </c>
      <c r="P113" s="86">
        <v>0</v>
      </c>
      <c r="Q113" s="89">
        <v>0</v>
      </c>
      <c r="R113" s="86">
        <v>0</v>
      </c>
      <c r="S113" s="86">
        <v>0</v>
      </c>
      <c r="T113" s="89">
        <v>0</v>
      </c>
      <c r="U113" s="107"/>
    </row>
    <row r="114" spans="1:21" x14ac:dyDescent="0.2">
      <c r="A114" s="18" t="s">
        <v>105</v>
      </c>
      <c r="B114" s="110" t="s">
        <v>105</v>
      </c>
      <c r="C114" s="80">
        <v>0</v>
      </c>
      <c r="D114" s="80">
        <v>0</v>
      </c>
      <c r="E114" s="81">
        <v>0</v>
      </c>
      <c r="F114" s="103"/>
      <c r="G114" s="83">
        <v>0</v>
      </c>
      <c r="H114" s="84">
        <v>0</v>
      </c>
      <c r="I114" s="84">
        <v>0</v>
      </c>
      <c r="J114" s="83">
        <v>0</v>
      </c>
      <c r="K114" s="103"/>
      <c r="L114" s="86">
        <v>0</v>
      </c>
      <c r="M114" s="86">
        <v>0</v>
      </c>
      <c r="N114" s="89">
        <v>0</v>
      </c>
      <c r="O114" s="86">
        <v>0</v>
      </c>
      <c r="P114" s="86">
        <v>0</v>
      </c>
      <c r="Q114" s="89">
        <v>0</v>
      </c>
      <c r="R114" s="86">
        <v>0</v>
      </c>
      <c r="S114" s="86">
        <v>0</v>
      </c>
      <c r="T114" s="89">
        <v>0</v>
      </c>
      <c r="U114" s="107"/>
    </row>
    <row r="115" spans="1:21" x14ac:dyDescent="0.2">
      <c r="A115" s="18" t="s">
        <v>105</v>
      </c>
      <c r="B115" s="110" t="s">
        <v>105</v>
      </c>
      <c r="C115" s="80">
        <v>0</v>
      </c>
      <c r="D115" s="80">
        <v>0</v>
      </c>
      <c r="E115" s="81">
        <v>0</v>
      </c>
      <c r="F115" s="103"/>
      <c r="G115" s="83">
        <v>0</v>
      </c>
      <c r="H115" s="84">
        <v>0</v>
      </c>
      <c r="I115" s="84">
        <v>0</v>
      </c>
      <c r="J115" s="83">
        <v>0</v>
      </c>
      <c r="K115" s="103"/>
      <c r="L115" s="86">
        <v>0</v>
      </c>
      <c r="M115" s="86">
        <v>0</v>
      </c>
      <c r="N115" s="89">
        <v>0</v>
      </c>
      <c r="O115" s="86">
        <v>0</v>
      </c>
      <c r="P115" s="86">
        <v>0</v>
      </c>
      <c r="Q115" s="89">
        <v>0</v>
      </c>
      <c r="R115" s="86">
        <v>0</v>
      </c>
      <c r="S115" s="86">
        <v>0</v>
      </c>
      <c r="T115" s="89">
        <v>0</v>
      </c>
      <c r="U115" s="107"/>
    </row>
    <row r="116" spans="1:21" x14ac:dyDescent="0.2">
      <c r="A116" s="18" t="s">
        <v>105</v>
      </c>
      <c r="B116" s="110" t="s">
        <v>105</v>
      </c>
      <c r="C116" s="80">
        <v>0</v>
      </c>
      <c r="D116" s="80">
        <v>0</v>
      </c>
      <c r="E116" s="81">
        <v>0</v>
      </c>
      <c r="F116" s="103"/>
      <c r="G116" s="83">
        <v>0</v>
      </c>
      <c r="H116" s="84">
        <v>0</v>
      </c>
      <c r="I116" s="84">
        <v>0</v>
      </c>
      <c r="J116" s="83">
        <v>0</v>
      </c>
      <c r="K116" s="103"/>
      <c r="L116" s="86">
        <v>0</v>
      </c>
      <c r="M116" s="86">
        <v>0</v>
      </c>
      <c r="N116" s="89">
        <v>0</v>
      </c>
      <c r="O116" s="86">
        <v>0</v>
      </c>
      <c r="P116" s="86">
        <v>0</v>
      </c>
      <c r="Q116" s="89">
        <v>0</v>
      </c>
      <c r="R116" s="86">
        <v>0</v>
      </c>
      <c r="S116" s="86">
        <v>0</v>
      </c>
      <c r="T116" s="89">
        <v>0</v>
      </c>
      <c r="U116" s="107"/>
    </row>
    <row r="117" spans="1:21" x14ac:dyDescent="0.2">
      <c r="A117" s="18" t="s">
        <v>105</v>
      </c>
      <c r="B117" s="110" t="s">
        <v>105</v>
      </c>
      <c r="C117" s="80">
        <v>0</v>
      </c>
      <c r="D117" s="80">
        <v>0</v>
      </c>
      <c r="E117" s="81">
        <v>0</v>
      </c>
      <c r="F117" s="103"/>
      <c r="G117" s="83">
        <v>0</v>
      </c>
      <c r="H117" s="84">
        <v>0</v>
      </c>
      <c r="I117" s="84">
        <v>0</v>
      </c>
      <c r="J117" s="83">
        <v>0</v>
      </c>
      <c r="K117" s="103"/>
      <c r="L117" s="86">
        <v>0</v>
      </c>
      <c r="M117" s="86">
        <v>0</v>
      </c>
      <c r="N117" s="89">
        <v>0</v>
      </c>
      <c r="O117" s="86">
        <v>0</v>
      </c>
      <c r="P117" s="86">
        <v>0</v>
      </c>
      <c r="Q117" s="89">
        <v>0</v>
      </c>
      <c r="R117" s="86">
        <v>0</v>
      </c>
      <c r="S117" s="86">
        <v>0</v>
      </c>
      <c r="T117" s="89">
        <v>0</v>
      </c>
      <c r="U117" s="107"/>
    </row>
    <row r="118" spans="1:21" x14ac:dyDescent="0.2">
      <c r="A118" s="18" t="s">
        <v>105</v>
      </c>
      <c r="B118" s="110" t="s">
        <v>105</v>
      </c>
      <c r="C118" s="80">
        <v>0</v>
      </c>
      <c r="D118" s="80">
        <v>0</v>
      </c>
      <c r="E118" s="81">
        <v>0</v>
      </c>
      <c r="F118" s="103"/>
      <c r="G118" s="83">
        <v>0</v>
      </c>
      <c r="H118" s="84">
        <v>0</v>
      </c>
      <c r="I118" s="84">
        <v>0</v>
      </c>
      <c r="J118" s="83">
        <v>0</v>
      </c>
      <c r="K118" s="103"/>
      <c r="L118" s="86">
        <v>0</v>
      </c>
      <c r="M118" s="86">
        <v>0</v>
      </c>
      <c r="N118" s="89">
        <v>0</v>
      </c>
      <c r="O118" s="86">
        <v>0</v>
      </c>
      <c r="P118" s="86">
        <v>0</v>
      </c>
      <c r="Q118" s="89">
        <v>0</v>
      </c>
      <c r="R118" s="86">
        <v>0</v>
      </c>
      <c r="S118" s="86">
        <v>0</v>
      </c>
      <c r="T118" s="89">
        <v>0</v>
      </c>
      <c r="U118" s="107"/>
    </row>
    <row r="119" spans="1:21" x14ac:dyDescent="0.2">
      <c r="A119" s="18" t="s">
        <v>105</v>
      </c>
      <c r="B119" s="110" t="s">
        <v>105</v>
      </c>
      <c r="C119" s="80">
        <v>0</v>
      </c>
      <c r="D119" s="80">
        <v>0</v>
      </c>
      <c r="E119" s="81">
        <v>0</v>
      </c>
      <c r="F119" s="103"/>
      <c r="G119" s="83">
        <v>0</v>
      </c>
      <c r="H119" s="84">
        <v>0</v>
      </c>
      <c r="I119" s="84">
        <v>0</v>
      </c>
      <c r="J119" s="83">
        <v>0</v>
      </c>
      <c r="K119" s="103"/>
      <c r="L119" s="86">
        <v>0</v>
      </c>
      <c r="M119" s="86">
        <v>0</v>
      </c>
      <c r="N119" s="89">
        <v>0</v>
      </c>
      <c r="O119" s="86">
        <v>0</v>
      </c>
      <c r="P119" s="86">
        <v>0</v>
      </c>
      <c r="Q119" s="89">
        <v>0</v>
      </c>
      <c r="R119" s="86">
        <v>0</v>
      </c>
      <c r="S119" s="86">
        <v>0</v>
      </c>
      <c r="T119" s="89">
        <v>0</v>
      </c>
      <c r="U119" s="107"/>
    </row>
    <row r="120" spans="1:21" x14ac:dyDescent="0.2">
      <c r="A120" s="18" t="s">
        <v>105</v>
      </c>
      <c r="B120" s="110" t="s">
        <v>105</v>
      </c>
      <c r="C120" s="80">
        <v>0</v>
      </c>
      <c r="D120" s="80">
        <v>0</v>
      </c>
      <c r="E120" s="81">
        <v>0</v>
      </c>
      <c r="F120" s="103"/>
      <c r="G120" s="83">
        <v>0</v>
      </c>
      <c r="H120" s="84">
        <v>0</v>
      </c>
      <c r="I120" s="84">
        <v>0</v>
      </c>
      <c r="J120" s="83">
        <v>0</v>
      </c>
      <c r="K120" s="103"/>
      <c r="L120" s="86">
        <v>0</v>
      </c>
      <c r="M120" s="86">
        <v>0</v>
      </c>
      <c r="N120" s="89">
        <v>0</v>
      </c>
      <c r="O120" s="86">
        <v>0</v>
      </c>
      <c r="P120" s="86">
        <v>0</v>
      </c>
      <c r="Q120" s="89">
        <v>0</v>
      </c>
      <c r="R120" s="86">
        <v>0</v>
      </c>
      <c r="S120" s="86">
        <v>0</v>
      </c>
      <c r="T120" s="89">
        <v>0</v>
      </c>
      <c r="U120" s="107"/>
    </row>
    <row r="121" spans="1:21" x14ac:dyDescent="0.2">
      <c r="A121" s="18" t="s">
        <v>105</v>
      </c>
      <c r="B121" s="110" t="s">
        <v>105</v>
      </c>
      <c r="C121" s="80">
        <v>0</v>
      </c>
      <c r="D121" s="80">
        <v>0</v>
      </c>
      <c r="E121" s="81">
        <v>0</v>
      </c>
      <c r="F121" s="103"/>
      <c r="G121" s="83">
        <v>0</v>
      </c>
      <c r="H121" s="84">
        <v>0</v>
      </c>
      <c r="I121" s="84">
        <v>0</v>
      </c>
      <c r="J121" s="83">
        <v>0</v>
      </c>
      <c r="K121" s="103"/>
      <c r="L121" s="86">
        <v>0</v>
      </c>
      <c r="M121" s="86">
        <v>0</v>
      </c>
      <c r="N121" s="89">
        <v>0</v>
      </c>
      <c r="O121" s="86">
        <v>0</v>
      </c>
      <c r="P121" s="86">
        <v>0</v>
      </c>
      <c r="Q121" s="89">
        <v>0</v>
      </c>
      <c r="R121" s="86">
        <v>0</v>
      </c>
      <c r="S121" s="86">
        <v>0</v>
      </c>
      <c r="T121" s="89">
        <v>0</v>
      </c>
      <c r="U121" s="107"/>
    </row>
    <row r="122" spans="1:21" x14ac:dyDescent="0.2">
      <c r="A122" s="18" t="s">
        <v>105</v>
      </c>
      <c r="B122" s="110" t="s">
        <v>105</v>
      </c>
      <c r="C122" s="80">
        <v>0</v>
      </c>
      <c r="D122" s="80">
        <v>0</v>
      </c>
      <c r="E122" s="81">
        <v>0</v>
      </c>
      <c r="F122" s="103"/>
      <c r="G122" s="83">
        <v>0</v>
      </c>
      <c r="H122" s="84">
        <v>0</v>
      </c>
      <c r="I122" s="84">
        <v>0</v>
      </c>
      <c r="J122" s="83">
        <v>0</v>
      </c>
      <c r="K122" s="103"/>
      <c r="L122" s="86">
        <v>0</v>
      </c>
      <c r="M122" s="86">
        <v>0</v>
      </c>
      <c r="N122" s="89">
        <v>0</v>
      </c>
      <c r="O122" s="86">
        <v>0</v>
      </c>
      <c r="P122" s="86">
        <v>0</v>
      </c>
      <c r="Q122" s="89">
        <v>0</v>
      </c>
      <c r="R122" s="86">
        <v>0</v>
      </c>
      <c r="S122" s="86">
        <v>0</v>
      </c>
      <c r="T122" s="89">
        <v>0</v>
      </c>
      <c r="U122" s="107"/>
    </row>
    <row r="123" spans="1:21" x14ac:dyDescent="0.2">
      <c r="A123" s="18" t="s">
        <v>105</v>
      </c>
      <c r="B123" s="110" t="s">
        <v>105</v>
      </c>
      <c r="C123" s="80">
        <v>0</v>
      </c>
      <c r="D123" s="80">
        <v>0</v>
      </c>
      <c r="E123" s="81">
        <v>0</v>
      </c>
      <c r="F123" s="103"/>
      <c r="G123" s="83">
        <v>0</v>
      </c>
      <c r="H123" s="84">
        <v>0</v>
      </c>
      <c r="I123" s="84">
        <v>0</v>
      </c>
      <c r="J123" s="83">
        <v>0</v>
      </c>
      <c r="K123" s="103"/>
      <c r="L123" s="86">
        <v>0</v>
      </c>
      <c r="M123" s="86">
        <v>0</v>
      </c>
      <c r="N123" s="89">
        <v>0</v>
      </c>
      <c r="O123" s="86">
        <v>0</v>
      </c>
      <c r="P123" s="86">
        <v>0</v>
      </c>
      <c r="Q123" s="89">
        <v>0</v>
      </c>
      <c r="R123" s="86">
        <v>0</v>
      </c>
      <c r="S123" s="86">
        <v>0</v>
      </c>
      <c r="T123" s="89">
        <v>0</v>
      </c>
      <c r="U123" s="107"/>
    </row>
    <row r="124" spans="1:21" x14ac:dyDescent="0.2">
      <c r="A124" s="18" t="s">
        <v>105</v>
      </c>
      <c r="B124" s="110" t="s">
        <v>105</v>
      </c>
      <c r="C124" s="80">
        <v>0</v>
      </c>
      <c r="D124" s="80">
        <v>0</v>
      </c>
      <c r="E124" s="81">
        <v>0</v>
      </c>
      <c r="F124" s="103"/>
      <c r="G124" s="83">
        <v>0</v>
      </c>
      <c r="H124" s="84">
        <v>0</v>
      </c>
      <c r="I124" s="84">
        <v>0</v>
      </c>
      <c r="J124" s="83">
        <v>0</v>
      </c>
      <c r="K124" s="103"/>
      <c r="L124" s="86">
        <v>0</v>
      </c>
      <c r="M124" s="86">
        <v>0</v>
      </c>
      <c r="N124" s="89">
        <v>0</v>
      </c>
      <c r="O124" s="86">
        <v>0</v>
      </c>
      <c r="P124" s="86">
        <v>0</v>
      </c>
      <c r="Q124" s="89">
        <v>0</v>
      </c>
      <c r="R124" s="86">
        <v>0</v>
      </c>
      <c r="S124" s="86">
        <v>0</v>
      </c>
      <c r="T124" s="89">
        <v>0</v>
      </c>
      <c r="U124" s="107"/>
    </row>
    <row r="125" spans="1:21" x14ac:dyDescent="0.2">
      <c r="A125" s="18" t="s">
        <v>105</v>
      </c>
      <c r="B125" s="110" t="s">
        <v>105</v>
      </c>
      <c r="C125" s="80">
        <v>0</v>
      </c>
      <c r="D125" s="80">
        <v>0</v>
      </c>
      <c r="E125" s="81">
        <v>0</v>
      </c>
      <c r="F125" s="103"/>
      <c r="G125" s="83">
        <v>0</v>
      </c>
      <c r="H125" s="84">
        <v>0</v>
      </c>
      <c r="I125" s="84">
        <v>0</v>
      </c>
      <c r="J125" s="83">
        <v>0</v>
      </c>
      <c r="K125" s="103"/>
      <c r="L125" s="86">
        <v>0</v>
      </c>
      <c r="M125" s="86">
        <v>0</v>
      </c>
      <c r="N125" s="89">
        <v>0</v>
      </c>
      <c r="O125" s="86">
        <v>0</v>
      </c>
      <c r="P125" s="86">
        <v>0</v>
      </c>
      <c r="Q125" s="89">
        <v>0</v>
      </c>
      <c r="R125" s="86">
        <v>0</v>
      </c>
      <c r="S125" s="86">
        <v>0</v>
      </c>
      <c r="T125" s="89">
        <v>0</v>
      </c>
      <c r="U125" s="107"/>
    </row>
    <row r="126" spans="1:21" x14ac:dyDescent="0.2">
      <c r="A126" s="18" t="s">
        <v>105</v>
      </c>
      <c r="B126" s="110" t="s">
        <v>105</v>
      </c>
      <c r="C126" s="80">
        <v>0</v>
      </c>
      <c r="D126" s="80">
        <v>0</v>
      </c>
      <c r="E126" s="81">
        <v>0</v>
      </c>
      <c r="F126" s="103"/>
      <c r="G126" s="83">
        <v>0</v>
      </c>
      <c r="H126" s="84">
        <v>0</v>
      </c>
      <c r="I126" s="84">
        <v>0</v>
      </c>
      <c r="J126" s="83">
        <v>0</v>
      </c>
      <c r="K126" s="103"/>
      <c r="L126" s="86">
        <v>0</v>
      </c>
      <c r="M126" s="86">
        <v>0</v>
      </c>
      <c r="N126" s="89">
        <v>0</v>
      </c>
      <c r="O126" s="86">
        <v>0</v>
      </c>
      <c r="P126" s="86">
        <v>0</v>
      </c>
      <c r="Q126" s="89">
        <v>0</v>
      </c>
      <c r="R126" s="86">
        <v>0</v>
      </c>
      <c r="S126" s="86">
        <v>0</v>
      </c>
      <c r="T126" s="89">
        <v>0</v>
      </c>
      <c r="U126" s="107"/>
    </row>
    <row r="127" spans="1:21" x14ac:dyDescent="0.2">
      <c r="A127" s="18" t="s">
        <v>105</v>
      </c>
      <c r="B127" s="110" t="s">
        <v>105</v>
      </c>
      <c r="C127" s="80">
        <v>0</v>
      </c>
      <c r="D127" s="80">
        <v>0</v>
      </c>
      <c r="E127" s="81">
        <v>0</v>
      </c>
      <c r="F127" s="103"/>
      <c r="G127" s="83">
        <v>0</v>
      </c>
      <c r="H127" s="84">
        <v>0</v>
      </c>
      <c r="I127" s="84">
        <v>0</v>
      </c>
      <c r="J127" s="83">
        <v>0</v>
      </c>
      <c r="K127" s="103"/>
      <c r="L127" s="86">
        <v>0</v>
      </c>
      <c r="M127" s="86">
        <v>0</v>
      </c>
      <c r="N127" s="89">
        <v>0</v>
      </c>
      <c r="O127" s="86">
        <v>0</v>
      </c>
      <c r="P127" s="86">
        <v>0</v>
      </c>
      <c r="Q127" s="89">
        <v>0</v>
      </c>
      <c r="R127" s="86">
        <v>0</v>
      </c>
      <c r="S127" s="86">
        <v>0</v>
      </c>
      <c r="T127" s="89">
        <v>0</v>
      </c>
      <c r="U127" s="107"/>
    </row>
    <row r="128" spans="1:21" x14ac:dyDescent="0.2">
      <c r="A128" s="18" t="s">
        <v>105</v>
      </c>
      <c r="B128" s="110" t="s">
        <v>105</v>
      </c>
      <c r="C128" s="80">
        <v>0</v>
      </c>
      <c r="D128" s="80">
        <v>0</v>
      </c>
      <c r="E128" s="81">
        <v>0</v>
      </c>
      <c r="F128" s="103"/>
      <c r="G128" s="83">
        <v>0</v>
      </c>
      <c r="H128" s="84">
        <v>0</v>
      </c>
      <c r="I128" s="84">
        <v>0</v>
      </c>
      <c r="J128" s="83">
        <v>0</v>
      </c>
      <c r="K128" s="103"/>
      <c r="L128" s="86">
        <v>0</v>
      </c>
      <c r="M128" s="86">
        <v>0</v>
      </c>
      <c r="N128" s="89">
        <v>0</v>
      </c>
      <c r="O128" s="86">
        <v>0</v>
      </c>
      <c r="P128" s="86">
        <v>0</v>
      </c>
      <c r="Q128" s="89">
        <v>0</v>
      </c>
      <c r="R128" s="86">
        <v>0</v>
      </c>
      <c r="S128" s="86">
        <v>0</v>
      </c>
      <c r="T128" s="89">
        <v>0</v>
      </c>
      <c r="U128" s="107"/>
    </row>
    <row r="129" spans="1:22" x14ac:dyDescent="0.2">
      <c r="A129" s="18" t="s">
        <v>105</v>
      </c>
      <c r="B129" s="110" t="s">
        <v>105</v>
      </c>
      <c r="C129" s="80">
        <v>0</v>
      </c>
      <c r="D129" s="80">
        <v>0</v>
      </c>
      <c r="E129" s="81">
        <v>0</v>
      </c>
      <c r="F129" s="103"/>
      <c r="G129" s="83">
        <v>0</v>
      </c>
      <c r="H129" s="84">
        <v>0</v>
      </c>
      <c r="I129" s="84">
        <v>0</v>
      </c>
      <c r="J129" s="83">
        <v>0</v>
      </c>
      <c r="K129" s="103"/>
      <c r="L129" s="86">
        <v>0</v>
      </c>
      <c r="M129" s="86">
        <v>0</v>
      </c>
      <c r="N129" s="89">
        <v>0</v>
      </c>
      <c r="O129" s="86">
        <v>0</v>
      </c>
      <c r="P129" s="86">
        <v>0</v>
      </c>
      <c r="Q129" s="89">
        <v>0</v>
      </c>
      <c r="R129" s="86">
        <v>0</v>
      </c>
      <c r="S129" s="86">
        <v>0</v>
      </c>
      <c r="T129" s="89">
        <v>0</v>
      </c>
      <c r="U129" s="107"/>
    </row>
    <row r="130" spans="1:22" x14ac:dyDescent="0.2">
      <c r="A130" s="18" t="s">
        <v>105</v>
      </c>
      <c r="B130" s="110" t="s">
        <v>105</v>
      </c>
      <c r="C130" s="80">
        <v>0</v>
      </c>
      <c r="D130" s="80">
        <v>0</v>
      </c>
      <c r="E130" s="81">
        <v>0</v>
      </c>
      <c r="F130" s="103"/>
      <c r="G130" s="83">
        <v>0</v>
      </c>
      <c r="H130" s="84">
        <v>0</v>
      </c>
      <c r="I130" s="84">
        <v>0</v>
      </c>
      <c r="J130" s="83">
        <v>0</v>
      </c>
      <c r="K130" s="103"/>
      <c r="L130" s="86">
        <v>0</v>
      </c>
      <c r="M130" s="86">
        <v>0</v>
      </c>
      <c r="N130" s="89">
        <v>0</v>
      </c>
      <c r="O130" s="86">
        <v>0</v>
      </c>
      <c r="P130" s="86">
        <v>0</v>
      </c>
      <c r="Q130" s="89">
        <v>0</v>
      </c>
      <c r="R130" s="86">
        <v>0</v>
      </c>
      <c r="S130" s="86">
        <v>0</v>
      </c>
      <c r="T130" s="89">
        <v>0</v>
      </c>
      <c r="U130" s="107"/>
    </row>
    <row r="131" spans="1:22" x14ac:dyDescent="0.2">
      <c r="A131" s="18" t="s">
        <v>105</v>
      </c>
      <c r="B131" s="110" t="s">
        <v>105</v>
      </c>
      <c r="C131" s="80">
        <v>0</v>
      </c>
      <c r="D131" s="80">
        <v>0</v>
      </c>
      <c r="E131" s="81">
        <v>0</v>
      </c>
      <c r="F131" s="103"/>
      <c r="G131" s="83">
        <v>0</v>
      </c>
      <c r="H131" s="84">
        <v>0</v>
      </c>
      <c r="I131" s="84">
        <v>0</v>
      </c>
      <c r="J131" s="83">
        <v>0</v>
      </c>
      <c r="K131" s="103"/>
      <c r="L131" s="86">
        <v>0</v>
      </c>
      <c r="M131" s="86">
        <v>0</v>
      </c>
      <c r="N131" s="89">
        <v>0</v>
      </c>
      <c r="O131" s="86">
        <v>0</v>
      </c>
      <c r="P131" s="86">
        <v>0</v>
      </c>
      <c r="Q131" s="89">
        <v>0</v>
      </c>
      <c r="R131" s="86">
        <v>0</v>
      </c>
      <c r="S131" s="86">
        <v>0</v>
      </c>
      <c r="T131" s="89">
        <v>0</v>
      </c>
      <c r="U131" s="107"/>
    </row>
    <row r="132" spans="1:22" x14ac:dyDescent="0.2">
      <c r="A132" s="18" t="s">
        <v>105</v>
      </c>
      <c r="B132" s="110" t="s">
        <v>105</v>
      </c>
      <c r="C132" s="80">
        <v>0</v>
      </c>
      <c r="D132" s="80">
        <v>0</v>
      </c>
      <c r="E132" s="81">
        <v>0</v>
      </c>
      <c r="F132" s="103"/>
      <c r="G132" s="83">
        <v>0</v>
      </c>
      <c r="H132" s="84">
        <v>0</v>
      </c>
      <c r="I132" s="84">
        <v>0</v>
      </c>
      <c r="J132" s="83">
        <v>0</v>
      </c>
      <c r="K132" s="103"/>
      <c r="L132" s="86">
        <v>0</v>
      </c>
      <c r="M132" s="86">
        <v>0</v>
      </c>
      <c r="N132" s="89">
        <v>0</v>
      </c>
      <c r="O132" s="86">
        <v>0</v>
      </c>
      <c r="P132" s="86">
        <v>0</v>
      </c>
      <c r="Q132" s="89">
        <v>0</v>
      </c>
      <c r="R132" s="86">
        <v>0</v>
      </c>
      <c r="S132" s="86">
        <v>0</v>
      </c>
      <c r="T132" s="89">
        <v>0</v>
      </c>
      <c r="U132" s="107"/>
      <c r="V132" s="104" t="s">
        <v>5</v>
      </c>
    </row>
    <row r="133" spans="1:22" x14ac:dyDescent="0.2">
      <c r="A133" s="18" t="s">
        <v>105</v>
      </c>
      <c r="B133" s="110" t="s">
        <v>105</v>
      </c>
      <c r="C133" s="80">
        <v>0</v>
      </c>
      <c r="D133" s="80">
        <v>0</v>
      </c>
      <c r="E133" s="81">
        <v>0</v>
      </c>
      <c r="F133" s="103"/>
      <c r="G133" s="83">
        <v>0</v>
      </c>
      <c r="H133" s="84">
        <v>0</v>
      </c>
      <c r="I133" s="84">
        <v>0</v>
      </c>
      <c r="J133" s="83">
        <v>0</v>
      </c>
      <c r="K133" s="103"/>
      <c r="L133" s="86">
        <v>0</v>
      </c>
      <c r="M133" s="86">
        <v>0</v>
      </c>
      <c r="N133" s="89">
        <v>0</v>
      </c>
      <c r="O133" s="86">
        <v>0</v>
      </c>
      <c r="P133" s="86">
        <v>0</v>
      </c>
      <c r="Q133" s="89">
        <v>0</v>
      </c>
      <c r="R133" s="86">
        <v>0</v>
      </c>
      <c r="S133" s="86">
        <v>0</v>
      </c>
      <c r="T133" s="89">
        <v>0</v>
      </c>
      <c r="U133" s="107"/>
    </row>
    <row r="134" spans="1:22" x14ac:dyDescent="0.2">
      <c r="A134" s="18" t="s">
        <v>105</v>
      </c>
      <c r="B134" s="110" t="s">
        <v>105</v>
      </c>
      <c r="C134" s="80">
        <v>0</v>
      </c>
      <c r="D134" s="80">
        <v>0</v>
      </c>
      <c r="E134" s="81">
        <v>0</v>
      </c>
      <c r="F134" s="103"/>
      <c r="G134" s="83">
        <v>0</v>
      </c>
      <c r="H134" s="84">
        <v>0</v>
      </c>
      <c r="I134" s="84">
        <v>0</v>
      </c>
      <c r="J134" s="83">
        <v>0</v>
      </c>
      <c r="K134" s="103"/>
      <c r="L134" s="86">
        <v>0</v>
      </c>
      <c r="M134" s="86">
        <v>0</v>
      </c>
      <c r="N134" s="89">
        <v>0</v>
      </c>
      <c r="O134" s="86">
        <v>0</v>
      </c>
      <c r="P134" s="86">
        <v>0</v>
      </c>
      <c r="Q134" s="89">
        <v>0</v>
      </c>
      <c r="R134" s="86">
        <v>0</v>
      </c>
      <c r="S134" s="86">
        <v>0</v>
      </c>
      <c r="T134" s="89">
        <v>0</v>
      </c>
      <c r="U134" s="107"/>
    </row>
    <row r="135" spans="1:22" x14ac:dyDescent="0.2">
      <c r="A135" s="18" t="s">
        <v>105</v>
      </c>
      <c r="B135" s="110" t="s">
        <v>105</v>
      </c>
      <c r="C135" s="80">
        <v>0</v>
      </c>
      <c r="D135" s="80">
        <v>0</v>
      </c>
      <c r="E135" s="81">
        <v>0</v>
      </c>
      <c r="F135" s="103"/>
      <c r="G135" s="83">
        <v>0</v>
      </c>
      <c r="H135" s="84">
        <v>0</v>
      </c>
      <c r="I135" s="84">
        <v>0</v>
      </c>
      <c r="J135" s="83">
        <v>0</v>
      </c>
      <c r="K135" s="103"/>
      <c r="L135" s="86">
        <v>0</v>
      </c>
      <c r="M135" s="86">
        <v>0</v>
      </c>
      <c r="N135" s="89">
        <v>0</v>
      </c>
      <c r="O135" s="86">
        <v>0</v>
      </c>
      <c r="P135" s="86">
        <v>0</v>
      </c>
      <c r="Q135" s="89">
        <v>0</v>
      </c>
      <c r="R135" s="86">
        <v>0</v>
      </c>
      <c r="S135" s="86">
        <v>0</v>
      </c>
      <c r="T135" s="89">
        <v>0</v>
      </c>
      <c r="U135" s="107"/>
    </row>
    <row r="136" spans="1:22" x14ac:dyDescent="0.2">
      <c r="A136" s="18" t="s">
        <v>105</v>
      </c>
      <c r="B136" s="110" t="s">
        <v>105</v>
      </c>
      <c r="C136" s="80">
        <v>0</v>
      </c>
      <c r="D136" s="80">
        <v>0</v>
      </c>
      <c r="E136" s="81">
        <v>0</v>
      </c>
      <c r="F136" s="103"/>
      <c r="G136" s="83">
        <v>0</v>
      </c>
      <c r="H136" s="84">
        <v>0</v>
      </c>
      <c r="I136" s="84">
        <v>0</v>
      </c>
      <c r="J136" s="83">
        <v>0</v>
      </c>
      <c r="K136" s="103"/>
      <c r="L136" s="86">
        <v>0</v>
      </c>
      <c r="M136" s="86">
        <v>0</v>
      </c>
      <c r="N136" s="89">
        <v>0</v>
      </c>
      <c r="O136" s="86">
        <v>0</v>
      </c>
      <c r="P136" s="86">
        <v>0</v>
      </c>
      <c r="Q136" s="89">
        <v>0</v>
      </c>
      <c r="R136" s="86">
        <v>0</v>
      </c>
      <c r="S136" s="86">
        <v>0</v>
      </c>
      <c r="T136" s="89">
        <v>0</v>
      </c>
      <c r="U136" s="107"/>
    </row>
    <row r="137" spans="1:22" x14ac:dyDescent="0.2">
      <c r="A137" s="18" t="s">
        <v>105</v>
      </c>
      <c r="B137" s="110" t="s">
        <v>105</v>
      </c>
      <c r="C137" s="80">
        <v>0</v>
      </c>
      <c r="D137" s="80">
        <v>0</v>
      </c>
      <c r="E137" s="81">
        <v>0</v>
      </c>
      <c r="F137" s="103"/>
      <c r="G137" s="83">
        <v>0</v>
      </c>
      <c r="H137" s="84">
        <v>0</v>
      </c>
      <c r="I137" s="84">
        <v>0</v>
      </c>
      <c r="J137" s="83">
        <v>0</v>
      </c>
      <c r="K137" s="103"/>
      <c r="L137" s="86">
        <v>0</v>
      </c>
      <c r="M137" s="86">
        <v>0</v>
      </c>
      <c r="N137" s="89">
        <v>0</v>
      </c>
      <c r="O137" s="86">
        <v>0</v>
      </c>
      <c r="P137" s="86">
        <v>0</v>
      </c>
      <c r="Q137" s="89">
        <v>0</v>
      </c>
      <c r="R137" s="86">
        <v>0</v>
      </c>
      <c r="S137" s="86">
        <v>0</v>
      </c>
      <c r="T137" s="89">
        <v>0</v>
      </c>
      <c r="U137" s="107"/>
    </row>
    <row r="138" spans="1:22" x14ac:dyDescent="0.2">
      <c r="A138" s="18" t="s">
        <v>105</v>
      </c>
      <c r="B138" s="110" t="s">
        <v>105</v>
      </c>
      <c r="C138" s="80">
        <v>0</v>
      </c>
      <c r="D138" s="80">
        <v>0</v>
      </c>
      <c r="E138" s="81">
        <v>0</v>
      </c>
      <c r="F138" s="103"/>
      <c r="G138" s="83">
        <v>0</v>
      </c>
      <c r="H138" s="84">
        <v>0</v>
      </c>
      <c r="I138" s="84">
        <v>0</v>
      </c>
      <c r="J138" s="83">
        <v>0</v>
      </c>
      <c r="K138" s="103"/>
      <c r="L138" s="86">
        <v>0</v>
      </c>
      <c r="M138" s="86">
        <v>0</v>
      </c>
      <c r="N138" s="89">
        <v>0</v>
      </c>
      <c r="O138" s="86">
        <v>0</v>
      </c>
      <c r="P138" s="86">
        <v>0</v>
      </c>
      <c r="Q138" s="89">
        <v>0</v>
      </c>
      <c r="R138" s="86">
        <v>0</v>
      </c>
      <c r="S138" s="86">
        <v>0</v>
      </c>
      <c r="T138" s="89">
        <v>0</v>
      </c>
      <c r="U138" s="107"/>
    </row>
    <row r="139" spans="1:22" x14ac:dyDescent="0.2">
      <c r="A139" s="18" t="s">
        <v>105</v>
      </c>
      <c r="B139" s="110" t="s">
        <v>105</v>
      </c>
      <c r="C139" s="80">
        <v>0</v>
      </c>
      <c r="D139" s="80">
        <v>0</v>
      </c>
      <c r="E139" s="81">
        <v>0</v>
      </c>
      <c r="F139" s="103"/>
      <c r="G139" s="83">
        <v>0</v>
      </c>
      <c r="H139" s="84">
        <v>0</v>
      </c>
      <c r="I139" s="84">
        <v>0</v>
      </c>
      <c r="J139" s="83">
        <v>0</v>
      </c>
      <c r="K139" s="103"/>
      <c r="L139" s="86">
        <v>0</v>
      </c>
      <c r="M139" s="86">
        <v>0</v>
      </c>
      <c r="N139" s="89">
        <v>0</v>
      </c>
      <c r="O139" s="86">
        <v>0</v>
      </c>
      <c r="P139" s="86">
        <v>0</v>
      </c>
      <c r="Q139" s="89">
        <v>0</v>
      </c>
      <c r="R139" s="86">
        <v>0</v>
      </c>
      <c r="S139" s="86">
        <v>0</v>
      </c>
      <c r="T139" s="89">
        <v>0</v>
      </c>
      <c r="U139" s="107"/>
    </row>
    <row r="140" spans="1:22" x14ac:dyDescent="0.2">
      <c r="A140" s="18" t="s">
        <v>105</v>
      </c>
      <c r="B140" s="110" t="s">
        <v>105</v>
      </c>
      <c r="C140" s="80">
        <v>0</v>
      </c>
      <c r="D140" s="80">
        <v>0</v>
      </c>
      <c r="E140" s="81">
        <v>0</v>
      </c>
      <c r="F140" s="103"/>
      <c r="G140" s="83">
        <v>0</v>
      </c>
      <c r="H140" s="84">
        <v>0</v>
      </c>
      <c r="I140" s="84">
        <v>0</v>
      </c>
      <c r="J140" s="83">
        <v>0</v>
      </c>
      <c r="K140" s="103"/>
      <c r="L140" s="86">
        <v>0</v>
      </c>
      <c r="M140" s="86">
        <v>0</v>
      </c>
      <c r="N140" s="89">
        <v>0</v>
      </c>
      <c r="O140" s="86">
        <v>0</v>
      </c>
      <c r="P140" s="86">
        <v>0</v>
      </c>
      <c r="Q140" s="89">
        <v>0</v>
      </c>
      <c r="R140" s="86">
        <v>0</v>
      </c>
      <c r="S140" s="86">
        <v>0</v>
      </c>
      <c r="T140" s="89">
        <v>0</v>
      </c>
      <c r="U140" s="107"/>
    </row>
    <row r="141" spans="1:22" x14ac:dyDescent="0.2">
      <c r="A141" s="18" t="s">
        <v>105</v>
      </c>
      <c r="B141" s="110" t="s">
        <v>105</v>
      </c>
      <c r="C141" s="80">
        <v>0</v>
      </c>
      <c r="D141" s="80">
        <v>0</v>
      </c>
      <c r="E141" s="81">
        <v>0</v>
      </c>
      <c r="F141" s="103"/>
      <c r="G141" s="83">
        <v>0</v>
      </c>
      <c r="H141" s="84">
        <v>0</v>
      </c>
      <c r="I141" s="84">
        <v>0</v>
      </c>
      <c r="J141" s="83">
        <v>0</v>
      </c>
      <c r="K141" s="103"/>
      <c r="L141" s="86">
        <v>0</v>
      </c>
      <c r="M141" s="86">
        <v>0</v>
      </c>
      <c r="N141" s="89">
        <v>0</v>
      </c>
      <c r="O141" s="86">
        <v>0</v>
      </c>
      <c r="P141" s="86">
        <v>0</v>
      </c>
      <c r="Q141" s="89">
        <v>0</v>
      </c>
      <c r="R141" s="86">
        <v>0</v>
      </c>
      <c r="S141" s="86">
        <v>0</v>
      </c>
      <c r="T141" s="89">
        <v>0</v>
      </c>
      <c r="U141" s="107"/>
    </row>
    <row r="142" spans="1:22" x14ac:dyDescent="0.2">
      <c r="A142" s="18" t="s">
        <v>105</v>
      </c>
      <c r="B142" s="110" t="s">
        <v>105</v>
      </c>
      <c r="C142" s="80">
        <v>0</v>
      </c>
      <c r="D142" s="80">
        <v>0</v>
      </c>
      <c r="E142" s="81">
        <v>0</v>
      </c>
      <c r="F142" s="103"/>
      <c r="G142" s="83">
        <v>0</v>
      </c>
      <c r="H142" s="84">
        <v>0</v>
      </c>
      <c r="I142" s="84">
        <v>0</v>
      </c>
      <c r="J142" s="83">
        <v>0</v>
      </c>
      <c r="K142" s="103"/>
      <c r="L142" s="86">
        <v>0</v>
      </c>
      <c r="M142" s="86">
        <v>0</v>
      </c>
      <c r="N142" s="89">
        <v>0</v>
      </c>
      <c r="O142" s="86">
        <v>0</v>
      </c>
      <c r="P142" s="86">
        <v>0</v>
      </c>
      <c r="Q142" s="89">
        <v>0</v>
      </c>
      <c r="R142" s="86">
        <v>0</v>
      </c>
      <c r="S142" s="86">
        <v>0</v>
      </c>
      <c r="T142" s="89">
        <v>0</v>
      </c>
      <c r="U142" s="107"/>
    </row>
    <row r="143" spans="1:22" x14ac:dyDescent="0.2">
      <c r="A143" s="18" t="s">
        <v>105</v>
      </c>
      <c r="B143" s="110" t="s">
        <v>105</v>
      </c>
      <c r="C143" s="80">
        <v>0</v>
      </c>
      <c r="D143" s="80">
        <v>0</v>
      </c>
      <c r="E143" s="81">
        <v>0</v>
      </c>
      <c r="F143" s="103"/>
      <c r="G143" s="83">
        <v>0</v>
      </c>
      <c r="H143" s="84">
        <v>0</v>
      </c>
      <c r="I143" s="84">
        <v>0</v>
      </c>
      <c r="J143" s="83">
        <v>0</v>
      </c>
      <c r="K143" s="103"/>
      <c r="L143" s="86">
        <v>0</v>
      </c>
      <c r="M143" s="86">
        <v>0</v>
      </c>
      <c r="N143" s="89">
        <v>0</v>
      </c>
      <c r="O143" s="86">
        <v>0</v>
      </c>
      <c r="P143" s="86">
        <v>0</v>
      </c>
      <c r="Q143" s="89">
        <v>0</v>
      </c>
      <c r="R143" s="86">
        <v>0</v>
      </c>
      <c r="S143" s="86">
        <v>0</v>
      </c>
      <c r="T143" s="89">
        <v>0</v>
      </c>
      <c r="U143" s="107"/>
    </row>
    <row r="144" spans="1:22" x14ac:dyDescent="0.2">
      <c r="A144" s="18" t="s">
        <v>105</v>
      </c>
      <c r="B144" s="110" t="s">
        <v>105</v>
      </c>
      <c r="C144" s="80">
        <v>0</v>
      </c>
      <c r="D144" s="80">
        <v>0</v>
      </c>
      <c r="E144" s="81">
        <v>0</v>
      </c>
      <c r="F144" s="103"/>
      <c r="G144" s="83">
        <v>0</v>
      </c>
      <c r="H144" s="84">
        <v>0</v>
      </c>
      <c r="I144" s="84">
        <v>0</v>
      </c>
      <c r="J144" s="83">
        <v>0</v>
      </c>
      <c r="K144" s="103"/>
      <c r="L144" s="86">
        <v>0</v>
      </c>
      <c r="M144" s="86">
        <v>0</v>
      </c>
      <c r="N144" s="89">
        <v>0</v>
      </c>
      <c r="O144" s="86">
        <v>0</v>
      </c>
      <c r="P144" s="86">
        <v>0</v>
      </c>
      <c r="Q144" s="89">
        <v>0</v>
      </c>
      <c r="R144" s="86">
        <v>0</v>
      </c>
      <c r="S144" s="86">
        <v>0</v>
      </c>
      <c r="T144" s="89">
        <v>0</v>
      </c>
      <c r="U144" s="107"/>
    </row>
    <row r="145" spans="1:21" x14ac:dyDescent="0.2">
      <c r="A145" s="18" t="s">
        <v>105</v>
      </c>
      <c r="B145" s="110" t="s">
        <v>105</v>
      </c>
      <c r="C145" s="80">
        <v>0</v>
      </c>
      <c r="D145" s="80">
        <v>0</v>
      </c>
      <c r="E145" s="81">
        <v>0</v>
      </c>
      <c r="F145" s="103"/>
      <c r="G145" s="83">
        <v>0</v>
      </c>
      <c r="H145" s="84">
        <v>0</v>
      </c>
      <c r="I145" s="84">
        <v>0</v>
      </c>
      <c r="J145" s="83">
        <v>0</v>
      </c>
      <c r="K145" s="103"/>
      <c r="L145" s="86">
        <v>0</v>
      </c>
      <c r="M145" s="86">
        <v>0</v>
      </c>
      <c r="N145" s="89">
        <v>0</v>
      </c>
      <c r="O145" s="86">
        <v>0</v>
      </c>
      <c r="P145" s="86">
        <v>0</v>
      </c>
      <c r="Q145" s="89">
        <v>0</v>
      </c>
      <c r="R145" s="86">
        <v>0</v>
      </c>
      <c r="S145" s="86">
        <v>0</v>
      </c>
      <c r="T145" s="89">
        <v>0</v>
      </c>
      <c r="U145" s="107"/>
    </row>
    <row r="146" spans="1:21" x14ac:dyDescent="0.2">
      <c r="A146" s="18" t="s">
        <v>105</v>
      </c>
      <c r="B146" s="110" t="s">
        <v>105</v>
      </c>
      <c r="C146" s="80">
        <v>0</v>
      </c>
      <c r="D146" s="80">
        <v>0</v>
      </c>
      <c r="E146" s="81">
        <v>0</v>
      </c>
      <c r="F146" s="103"/>
      <c r="G146" s="83">
        <v>0</v>
      </c>
      <c r="H146" s="84">
        <v>0</v>
      </c>
      <c r="I146" s="84">
        <v>0</v>
      </c>
      <c r="J146" s="83">
        <v>0</v>
      </c>
      <c r="K146" s="103"/>
      <c r="L146" s="86">
        <v>0</v>
      </c>
      <c r="M146" s="86">
        <v>0</v>
      </c>
      <c r="N146" s="89">
        <v>0</v>
      </c>
      <c r="O146" s="86">
        <v>0</v>
      </c>
      <c r="P146" s="86">
        <v>0</v>
      </c>
      <c r="Q146" s="89">
        <v>0</v>
      </c>
      <c r="R146" s="86">
        <v>0</v>
      </c>
      <c r="S146" s="86">
        <v>0</v>
      </c>
      <c r="T146" s="89">
        <v>0</v>
      </c>
      <c r="U146" s="107"/>
    </row>
    <row r="147" spans="1:21" x14ac:dyDescent="0.2">
      <c r="A147" s="18" t="s">
        <v>105</v>
      </c>
      <c r="B147" s="110" t="s">
        <v>105</v>
      </c>
      <c r="C147" s="80">
        <v>0</v>
      </c>
      <c r="D147" s="80">
        <v>0</v>
      </c>
      <c r="E147" s="81">
        <v>0</v>
      </c>
      <c r="F147" s="103"/>
      <c r="G147" s="83">
        <v>0</v>
      </c>
      <c r="H147" s="84">
        <v>0</v>
      </c>
      <c r="I147" s="84">
        <v>0</v>
      </c>
      <c r="J147" s="83">
        <v>0</v>
      </c>
      <c r="K147" s="103"/>
      <c r="L147" s="86">
        <v>0</v>
      </c>
      <c r="M147" s="86">
        <v>0</v>
      </c>
      <c r="N147" s="89">
        <v>0</v>
      </c>
      <c r="O147" s="86">
        <v>0</v>
      </c>
      <c r="P147" s="86">
        <v>0</v>
      </c>
      <c r="Q147" s="89">
        <v>0</v>
      </c>
      <c r="R147" s="86">
        <v>0</v>
      </c>
      <c r="S147" s="86">
        <v>0</v>
      </c>
      <c r="T147" s="89">
        <v>0</v>
      </c>
      <c r="U147" s="107"/>
    </row>
    <row r="148" spans="1:21" x14ac:dyDescent="0.2">
      <c r="A148" s="18" t="s">
        <v>105</v>
      </c>
      <c r="B148" s="110" t="s">
        <v>105</v>
      </c>
      <c r="C148" s="80">
        <v>0</v>
      </c>
      <c r="D148" s="80">
        <v>0</v>
      </c>
      <c r="E148" s="81">
        <v>0</v>
      </c>
      <c r="F148" s="103"/>
      <c r="G148" s="83">
        <v>0</v>
      </c>
      <c r="H148" s="84">
        <v>0</v>
      </c>
      <c r="I148" s="84">
        <v>0</v>
      </c>
      <c r="J148" s="83">
        <v>0</v>
      </c>
      <c r="K148" s="103"/>
      <c r="L148" s="86">
        <v>0</v>
      </c>
      <c r="M148" s="86">
        <v>0</v>
      </c>
      <c r="N148" s="89">
        <v>0</v>
      </c>
      <c r="O148" s="86">
        <v>0</v>
      </c>
      <c r="P148" s="86">
        <v>0</v>
      </c>
      <c r="Q148" s="89">
        <v>0</v>
      </c>
      <c r="R148" s="86">
        <v>0</v>
      </c>
      <c r="S148" s="86">
        <v>0</v>
      </c>
      <c r="T148" s="89">
        <v>0</v>
      </c>
      <c r="U148" s="107"/>
    </row>
    <row r="149" spans="1:21" x14ac:dyDescent="0.2">
      <c r="A149" s="18" t="s">
        <v>105</v>
      </c>
      <c r="B149" s="110" t="s">
        <v>105</v>
      </c>
      <c r="C149" s="80">
        <v>0</v>
      </c>
      <c r="D149" s="80">
        <v>0</v>
      </c>
      <c r="E149" s="81">
        <v>0</v>
      </c>
      <c r="F149" s="103"/>
      <c r="G149" s="83">
        <v>0</v>
      </c>
      <c r="H149" s="84">
        <v>0</v>
      </c>
      <c r="I149" s="84">
        <v>0</v>
      </c>
      <c r="J149" s="83">
        <v>0</v>
      </c>
      <c r="K149" s="103"/>
      <c r="L149" s="86">
        <v>0</v>
      </c>
      <c r="M149" s="86">
        <v>0</v>
      </c>
      <c r="N149" s="89">
        <v>0</v>
      </c>
      <c r="O149" s="86">
        <v>0</v>
      </c>
      <c r="P149" s="86">
        <v>0</v>
      </c>
      <c r="Q149" s="89">
        <v>0</v>
      </c>
      <c r="R149" s="86">
        <v>0</v>
      </c>
      <c r="S149" s="86">
        <v>0</v>
      </c>
      <c r="T149" s="89">
        <v>0</v>
      </c>
      <c r="U149" s="107"/>
    </row>
    <row r="150" spans="1:21" x14ac:dyDescent="0.2">
      <c r="A150" s="18" t="s">
        <v>105</v>
      </c>
      <c r="B150" s="110" t="s">
        <v>105</v>
      </c>
      <c r="C150" s="80">
        <v>0</v>
      </c>
      <c r="D150" s="80">
        <v>0</v>
      </c>
      <c r="E150" s="81">
        <v>0</v>
      </c>
      <c r="F150" s="103"/>
      <c r="G150" s="83">
        <v>0</v>
      </c>
      <c r="H150" s="84">
        <v>0</v>
      </c>
      <c r="I150" s="84">
        <v>0</v>
      </c>
      <c r="J150" s="83">
        <v>0</v>
      </c>
      <c r="K150" s="103"/>
      <c r="L150" s="86">
        <v>0</v>
      </c>
      <c r="M150" s="86">
        <v>0</v>
      </c>
      <c r="N150" s="89">
        <v>0</v>
      </c>
      <c r="O150" s="86">
        <v>0</v>
      </c>
      <c r="P150" s="86">
        <v>0</v>
      </c>
      <c r="Q150" s="89">
        <v>0</v>
      </c>
      <c r="R150" s="86">
        <v>0</v>
      </c>
      <c r="S150" s="86">
        <v>0</v>
      </c>
      <c r="T150" s="89">
        <v>0</v>
      </c>
      <c r="U150" s="107"/>
    </row>
    <row r="151" spans="1:21" x14ac:dyDescent="0.2">
      <c r="A151" s="18" t="s">
        <v>105</v>
      </c>
      <c r="B151" s="110" t="s">
        <v>105</v>
      </c>
      <c r="C151" s="80">
        <v>0</v>
      </c>
      <c r="D151" s="80">
        <v>0</v>
      </c>
      <c r="E151" s="81">
        <v>0</v>
      </c>
      <c r="F151" s="103"/>
      <c r="G151" s="83">
        <v>0</v>
      </c>
      <c r="H151" s="84">
        <v>0</v>
      </c>
      <c r="I151" s="84">
        <v>0</v>
      </c>
      <c r="J151" s="83">
        <v>0</v>
      </c>
      <c r="K151" s="103"/>
      <c r="L151" s="86">
        <v>0</v>
      </c>
      <c r="M151" s="86">
        <v>0</v>
      </c>
      <c r="N151" s="89">
        <v>0</v>
      </c>
      <c r="O151" s="86">
        <v>0</v>
      </c>
      <c r="P151" s="86">
        <v>0</v>
      </c>
      <c r="Q151" s="89">
        <v>0</v>
      </c>
      <c r="R151" s="86">
        <v>0</v>
      </c>
      <c r="S151" s="86">
        <v>0</v>
      </c>
      <c r="T151" s="89">
        <v>0</v>
      </c>
      <c r="U151" s="107"/>
    </row>
    <row r="152" spans="1:21" x14ac:dyDescent="0.2">
      <c r="A152" s="18" t="s">
        <v>105</v>
      </c>
      <c r="B152" s="110" t="s">
        <v>105</v>
      </c>
      <c r="C152" s="80">
        <v>0</v>
      </c>
      <c r="D152" s="80">
        <v>0</v>
      </c>
      <c r="E152" s="81">
        <v>0</v>
      </c>
      <c r="F152" s="103"/>
      <c r="G152" s="83">
        <v>0</v>
      </c>
      <c r="H152" s="84">
        <v>0</v>
      </c>
      <c r="I152" s="84">
        <v>0</v>
      </c>
      <c r="J152" s="83">
        <v>0</v>
      </c>
      <c r="K152" s="103"/>
      <c r="L152" s="86">
        <v>0</v>
      </c>
      <c r="M152" s="86">
        <v>0</v>
      </c>
      <c r="N152" s="89">
        <v>0</v>
      </c>
      <c r="O152" s="86">
        <v>0</v>
      </c>
      <c r="P152" s="86">
        <v>0</v>
      </c>
      <c r="Q152" s="89">
        <v>0</v>
      </c>
      <c r="R152" s="86">
        <v>0</v>
      </c>
      <c r="S152" s="86">
        <v>0</v>
      </c>
      <c r="T152" s="89">
        <v>0</v>
      </c>
      <c r="U152" s="107"/>
    </row>
    <row r="153" spans="1:21" x14ac:dyDescent="0.2">
      <c r="A153" s="18" t="s">
        <v>105</v>
      </c>
      <c r="B153" s="110" t="s">
        <v>105</v>
      </c>
      <c r="C153" s="80">
        <v>0</v>
      </c>
      <c r="D153" s="80">
        <v>0</v>
      </c>
      <c r="E153" s="81">
        <v>0</v>
      </c>
      <c r="F153" s="103"/>
      <c r="G153" s="83">
        <v>0</v>
      </c>
      <c r="H153" s="84">
        <v>0</v>
      </c>
      <c r="I153" s="84">
        <v>0</v>
      </c>
      <c r="J153" s="83">
        <v>0</v>
      </c>
      <c r="K153" s="103"/>
      <c r="L153" s="86">
        <v>0</v>
      </c>
      <c r="M153" s="86">
        <v>0</v>
      </c>
      <c r="N153" s="89">
        <v>0</v>
      </c>
      <c r="O153" s="86">
        <v>0</v>
      </c>
      <c r="P153" s="86">
        <v>0</v>
      </c>
      <c r="Q153" s="89">
        <v>0</v>
      </c>
      <c r="R153" s="86">
        <v>0</v>
      </c>
      <c r="S153" s="86">
        <v>0</v>
      </c>
      <c r="T153" s="89">
        <v>0</v>
      </c>
      <c r="U153" s="107"/>
    </row>
    <row r="154" spans="1:21" x14ac:dyDescent="0.2">
      <c r="A154" s="18" t="s">
        <v>105</v>
      </c>
      <c r="B154" s="110" t="s">
        <v>105</v>
      </c>
      <c r="C154" s="80">
        <v>0</v>
      </c>
      <c r="D154" s="80">
        <v>0</v>
      </c>
      <c r="E154" s="81">
        <v>0</v>
      </c>
      <c r="F154" s="103"/>
      <c r="G154" s="83">
        <v>0</v>
      </c>
      <c r="H154" s="84">
        <v>0</v>
      </c>
      <c r="I154" s="84">
        <v>0</v>
      </c>
      <c r="J154" s="83">
        <v>0</v>
      </c>
      <c r="K154" s="103"/>
      <c r="L154" s="86">
        <v>0</v>
      </c>
      <c r="M154" s="86">
        <v>0</v>
      </c>
      <c r="N154" s="89">
        <v>0</v>
      </c>
      <c r="O154" s="86">
        <v>0</v>
      </c>
      <c r="P154" s="86">
        <v>0</v>
      </c>
      <c r="Q154" s="89">
        <v>0</v>
      </c>
      <c r="R154" s="86">
        <v>0</v>
      </c>
      <c r="S154" s="86">
        <v>0</v>
      </c>
      <c r="T154" s="89">
        <v>0</v>
      </c>
      <c r="U154" s="107"/>
    </row>
    <row r="155" spans="1:21" x14ac:dyDescent="0.2">
      <c r="A155" s="18" t="s">
        <v>105</v>
      </c>
      <c r="B155" s="110" t="s">
        <v>105</v>
      </c>
      <c r="C155" s="80">
        <v>0</v>
      </c>
      <c r="D155" s="80">
        <v>0</v>
      </c>
      <c r="E155" s="81">
        <v>0</v>
      </c>
      <c r="F155" s="103"/>
      <c r="G155" s="83">
        <v>0</v>
      </c>
      <c r="H155" s="84">
        <v>0</v>
      </c>
      <c r="I155" s="84">
        <v>0</v>
      </c>
      <c r="J155" s="83">
        <v>0</v>
      </c>
      <c r="K155" s="103"/>
      <c r="L155" s="86">
        <v>0</v>
      </c>
      <c r="M155" s="86">
        <v>0</v>
      </c>
      <c r="N155" s="89">
        <v>0</v>
      </c>
      <c r="O155" s="86">
        <v>0</v>
      </c>
      <c r="P155" s="86">
        <v>0</v>
      </c>
      <c r="Q155" s="89">
        <v>0</v>
      </c>
      <c r="R155" s="86">
        <v>0</v>
      </c>
      <c r="S155" s="86">
        <v>0</v>
      </c>
      <c r="T155" s="89">
        <v>0</v>
      </c>
      <c r="U155" s="107"/>
    </row>
    <row r="156" spans="1:21" x14ac:dyDescent="0.2">
      <c r="A156" s="18" t="s">
        <v>105</v>
      </c>
      <c r="B156" s="110" t="s">
        <v>105</v>
      </c>
      <c r="C156" s="80">
        <v>0</v>
      </c>
      <c r="D156" s="80">
        <v>0</v>
      </c>
      <c r="E156" s="81">
        <v>0</v>
      </c>
      <c r="F156" s="103"/>
      <c r="G156" s="83">
        <v>0</v>
      </c>
      <c r="H156" s="84">
        <v>0</v>
      </c>
      <c r="I156" s="84">
        <v>0</v>
      </c>
      <c r="J156" s="83">
        <v>0</v>
      </c>
      <c r="K156" s="103"/>
      <c r="L156" s="86">
        <v>0</v>
      </c>
      <c r="M156" s="86">
        <v>0</v>
      </c>
      <c r="N156" s="89">
        <v>0</v>
      </c>
      <c r="O156" s="86">
        <v>0</v>
      </c>
      <c r="P156" s="86">
        <v>0</v>
      </c>
      <c r="Q156" s="89">
        <v>0</v>
      </c>
      <c r="R156" s="86">
        <v>0</v>
      </c>
      <c r="S156" s="86">
        <v>0</v>
      </c>
      <c r="T156" s="89">
        <v>0</v>
      </c>
      <c r="U156" s="107"/>
    </row>
    <row r="157" spans="1:21" x14ac:dyDescent="0.2">
      <c r="A157" s="18" t="s">
        <v>105</v>
      </c>
      <c r="B157" s="110" t="s">
        <v>105</v>
      </c>
      <c r="C157" s="80">
        <v>0</v>
      </c>
      <c r="D157" s="80">
        <v>0</v>
      </c>
      <c r="E157" s="81">
        <v>0</v>
      </c>
      <c r="F157" s="103"/>
      <c r="G157" s="83">
        <v>0</v>
      </c>
      <c r="H157" s="84">
        <v>0</v>
      </c>
      <c r="I157" s="84">
        <v>0</v>
      </c>
      <c r="J157" s="83">
        <v>0</v>
      </c>
      <c r="K157" s="103"/>
      <c r="L157" s="86">
        <v>0</v>
      </c>
      <c r="M157" s="86">
        <v>0</v>
      </c>
      <c r="N157" s="89">
        <v>0</v>
      </c>
      <c r="O157" s="86">
        <v>0</v>
      </c>
      <c r="P157" s="86">
        <v>0</v>
      </c>
      <c r="Q157" s="89">
        <v>0</v>
      </c>
      <c r="R157" s="86">
        <v>0</v>
      </c>
      <c r="S157" s="86">
        <v>0</v>
      </c>
      <c r="T157" s="89">
        <v>0</v>
      </c>
      <c r="U157" s="107"/>
    </row>
    <row r="158" spans="1:21" x14ac:dyDescent="0.2">
      <c r="A158" s="18" t="s">
        <v>105</v>
      </c>
      <c r="B158" s="110" t="s">
        <v>105</v>
      </c>
      <c r="C158" s="80">
        <v>0</v>
      </c>
      <c r="D158" s="80">
        <v>0</v>
      </c>
      <c r="E158" s="81">
        <v>0</v>
      </c>
      <c r="F158" s="103"/>
      <c r="G158" s="83">
        <v>0</v>
      </c>
      <c r="H158" s="84">
        <v>0</v>
      </c>
      <c r="I158" s="84">
        <v>0</v>
      </c>
      <c r="J158" s="83">
        <v>0</v>
      </c>
      <c r="K158" s="103"/>
      <c r="L158" s="86">
        <v>0</v>
      </c>
      <c r="M158" s="86">
        <v>0</v>
      </c>
      <c r="N158" s="89">
        <v>0</v>
      </c>
      <c r="O158" s="86">
        <v>0</v>
      </c>
      <c r="P158" s="86">
        <v>0</v>
      </c>
      <c r="Q158" s="89">
        <v>0</v>
      </c>
      <c r="R158" s="86">
        <v>0</v>
      </c>
      <c r="S158" s="86">
        <v>0</v>
      </c>
      <c r="T158" s="89">
        <v>0</v>
      </c>
      <c r="U158" s="107"/>
    </row>
    <row r="159" spans="1:21" x14ac:dyDescent="0.2">
      <c r="A159" s="18" t="s">
        <v>105</v>
      </c>
      <c r="B159" s="110" t="s">
        <v>105</v>
      </c>
      <c r="C159" s="80">
        <v>0</v>
      </c>
      <c r="D159" s="80">
        <v>0</v>
      </c>
      <c r="E159" s="81">
        <v>0</v>
      </c>
      <c r="F159" s="103"/>
      <c r="G159" s="83">
        <v>0</v>
      </c>
      <c r="H159" s="84">
        <v>0</v>
      </c>
      <c r="I159" s="84">
        <v>0</v>
      </c>
      <c r="J159" s="83">
        <v>0</v>
      </c>
      <c r="K159" s="103"/>
      <c r="L159" s="86">
        <v>0</v>
      </c>
      <c r="M159" s="86">
        <v>0</v>
      </c>
      <c r="N159" s="89">
        <v>0</v>
      </c>
      <c r="O159" s="86">
        <v>0</v>
      </c>
      <c r="P159" s="86">
        <v>0</v>
      </c>
      <c r="Q159" s="89">
        <v>0</v>
      </c>
      <c r="R159" s="86">
        <v>0</v>
      </c>
      <c r="S159" s="86">
        <v>0</v>
      </c>
      <c r="T159" s="89">
        <v>0</v>
      </c>
      <c r="U159" s="107"/>
    </row>
    <row r="160" spans="1:21" x14ac:dyDescent="0.2">
      <c r="A160" s="18" t="s">
        <v>105</v>
      </c>
      <c r="B160" s="110" t="s">
        <v>105</v>
      </c>
      <c r="C160" s="80">
        <v>0</v>
      </c>
      <c r="D160" s="80">
        <v>0</v>
      </c>
      <c r="E160" s="81">
        <v>0</v>
      </c>
      <c r="F160" s="103"/>
      <c r="G160" s="83">
        <v>0</v>
      </c>
      <c r="H160" s="84">
        <v>0</v>
      </c>
      <c r="I160" s="84">
        <v>0</v>
      </c>
      <c r="J160" s="83">
        <v>0</v>
      </c>
      <c r="K160" s="103"/>
      <c r="L160" s="86">
        <v>0</v>
      </c>
      <c r="M160" s="86">
        <v>0</v>
      </c>
      <c r="N160" s="89">
        <v>0</v>
      </c>
      <c r="O160" s="86">
        <v>0</v>
      </c>
      <c r="P160" s="86">
        <v>0</v>
      </c>
      <c r="Q160" s="89">
        <v>0</v>
      </c>
      <c r="R160" s="86">
        <v>0</v>
      </c>
      <c r="S160" s="86">
        <v>0</v>
      </c>
      <c r="T160" s="89">
        <v>0</v>
      </c>
      <c r="U160" s="107"/>
    </row>
    <row r="161" spans="1:21" x14ac:dyDescent="0.2">
      <c r="A161" s="18" t="s">
        <v>105</v>
      </c>
      <c r="B161" s="110" t="s">
        <v>105</v>
      </c>
      <c r="C161" s="80">
        <v>0</v>
      </c>
      <c r="D161" s="80">
        <v>0</v>
      </c>
      <c r="E161" s="81">
        <v>0</v>
      </c>
      <c r="F161" s="103"/>
      <c r="G161" s="83">
        <v>0</v>
      </c>
      <c r="H161" s="84">
        <v>0</v>
      </c>
      <c r="I161" s="84">
        <v>0</v>
      </c>
      <c r="J161" s="83">
        <v>0</v>
      </c>
      <c r="K161" s="103"/>
      <c r="L161" s="86">
        <v>0</v>
      </c>
      <c r="M161" s="86">
        <v>0</v>
      </c>
      <c r="N161" s="89">
        <v>0</v>
      </c>
      <c r="O161" s="86">
        <v>0</v>
      </c>
      <c r="P161" s="86">
        <v>0</v>
      </c>
      <c r="Q161" s="89">
        <v>0</v>
      </c>
      <c r="R161" s="86">
        <v>0</v>
      </c>
      <c r="S161" s="86">
        <v>0</v>
      </c>
      <c r="T161" s="89">
        <v>0</v>
      </c>
      <c r="U161" s="107"/>
    </row>
    <row r="162" spans="1:21" x14ac:dyDescent="0.2">
      <c r="A162" s="18" t="s">
        <v>105</v>
      </c>
      <c r="B162" s="110" t="s">
        <v>105</v>
      </c>
      <c r="C162" s="80">
        <v>0</v>
      </c>
      <c r="D162" s="80">
        <v>0</v>
      </c>
      <c r="E162" s="81">
        <v>0</v>
      </c>
      <c r="F162" s="103"/>
      <c r="G162" s="83">
        <v>0</v>
      </c>
      <c r="H162" s="84">
        <v>0</v>
      </c>
      <c r="I162" s="84">
        <v>0</v>
      </c>
      <c r="J162" s="83">
        <v>0</v>
      </c>
      <c r="K162" s="103"/>
      <c r="L162" s="86">
        <v>0</v>
      </c>
      <c r="M162" s="86">
        <v>0</v>
      </c>
      <c r="N162" s="89">
        <v>0</v>
      </c>
      <c r="O162" s="86">
        <v>0</v>
      </c>
      <c r="P162" s="86">
        <v>0</v>
      </c>
      <c r="Q162" s="89">
        <v>0</v>
      </c>
      <c r="R162" s="86">
        <v>0</v>
      </c>
      <c r="S162" s="86">
        <v>0</v>
      </c>
      <c r="T162" s="89">
        <v>0</v>
      </c>
      <c r="U162" s="107"/>
    </row>
    <row r="163" spans="1:21" x14ac:dyDescent="0.2">
      <c r="A163" s="18" t="s">
        <v>105</v>
      </c>
      <c r="B163" s="110" t="s">
        <v>105</v>
      </c>
      <c r="C163" s="80">
        <v>0</v>
      </c>
      <c r="D163" s="80">
        <v>0</v>
      </c>
      <c r="E163" s="81">
        <v>0</v>
      </c>
      <c r="F163" s="103"/>
      <c r="G163" s="83">
        <v>0</v>
      </c>
      <c r="H163" s="84">
        <v>0</v>
      </c>
      <c r="I163" s="84">
        <v>0</v>
      </c>
      <c r="J163" s="83">
        <v>0</v>
      </c>
      <c r="K163" s="103"/>
      <c r="L163" s="86">
        <v>0</v>
      </c>
      <c r="M163" s="86">
        <v>0</v>
      </c>
      <c r="N163" s="89">
        <v>0</v>
      </c>
      <c r="O163" s="86">
        <v>0</v>
      </c>
      <c r="P163" s="86">
        <v>0</v>
      </c>
      <c r="Q163" s="89">
        <v>0</v>
      </c>
      <c r="R163" s="86">
        <v>0</v>
      </c>
      <c r="S163" s="86">
        <v>0</v>
      </c>
      <c r="T163" s="89">
        <v>0</v>
      </c>
      <c r="U163" s="107"/>
    </row>
    <row r="164" spans="1:21" x14ac:dyDescent="0.2">
      <c r="A164" s="18" t="s">
        <v>105</v>
      </c>
      <c r="B164" s="110" t="s">
        <v>105</v>
      </c>
      <c r="C164" s="80">
        <v>0</v>
      </c>
      <c r="D164" s="80">
        <v>0</v>
      </c>
      <c r="E164" s="81">
        <v>0</v>
      </c>
      <c r="F164" s="103"/>
      <c r="G164" s="83">
        <v>0</v>
      </c>
      <c r="H164" s="84">
        <v>0</v>
      </c>
      <c r="I164" s="84">
        <v>0</v>
      </c>
      <c r="J164" s="83">
        <v>0</v>
      </c>
      <c r="K164" s="103"/>
      <c r="L164" s="86">
        <v>0</v>
      </c>
      <c r="M164" s="86">
        <v>0</v>
      </c>
      <c r="N164" s="89">
        <v>0</v>
      </c>
      <c r="O164" s="86">
        <v>0</v>
      </c>
      <c r="P164" s="86">
        <v>0</v>
      </c>
      <c r="Q164" s="89">
        <v>0</v>
      </c>
      <c r="R164" s="86">
        <v>0</v>
      </c>
      <c r="S164" s="86">
        <v>0</v>
      </c>
      <c r="T164" s="89">
        <v>0</v>
      </c>
      <c r="U164" s="107"/>
    </row>
    <row r="165" spans="1:21" x14ac:dyDescent="0.2">
      <c r="A165" s="18" t="s">
        <v>105</v>
      </c>
      <c r="B165" s="110" t="s">
        <v>105</v>
      </c>
      <c r="C165" s="80">
        <v>0</v>
      </c>
      <c r="D165" s="80">
        <v>0</v>
      </c>
      <c r="E165" s="81">
        <v>0</v>
      </c>
      <c r="F165" s="103"/>
      <c r="G165" s="83">
        <v>0</v>
      </c>
      <c r="H165" s="84">
        <v>0</v>
      </c>
      <c r="I165" s="84">
        <v>0</v>
      </c>
      <c r="J165" s="83">
        <v>0</v>
      </c>
      <c r="K165" s="103"/>
      <c r="L165" s="86">
        <v>0</v>
      </c>
      <c r="M165" s="86">
        <v>0</v>
      </c>
      <c r="N165" s="89">
        <v>0</v>
      </c>
      <c r="O165" s="86">
        <v>0</v>
      </c>
      <c r="P165" s="86">
        <v>0</v>
      </c>
      <c r="Q165" s="89">
        <v>0</v>
      </c>
      <c r="R165" s="86">
        <v>0</v>
      </c>
      <c r="S165" s="86">
        <v>0</v>
      </c>
      <c r="T165" s="89">
        <v>0</v>
      </c>
      <c r="U165" s="107"/>
    </row>
    <row r="166" spans="1:21" x14ac:dyDescent="0.2">
      <c r="A166" s="18" t="s">
        <v>105</v>
      </c>
      <c r="B166" s="110" t="s">
        <v>105</v>
      </c>
      <c r="C166" s="80">
        <v>0</v>
      </c>
      <c r="D166" s="80">
        <v>0</v>
      </c>
      <c r="E166" s="81">
        <v>0</v>
      </c>
      <c r="F166" s="103"/>
      <c r="G166" s="83">
        <v>0</v>
      </c>
      <c r="H166" s="84">
        <v>0</v>
      </c>
      <c r="I166" s="84">
        <v>0</v>
      </c>
      <c r="J166" s="83">
        <v>0</v>
      </c>
      <c r="K166" s="103"/>
      <c r="L166" s="86">
        <v>0</v>
      </c>
      <c r="M166" s="86">
        <v>0</v>
      </c>
      <c r="N166" s="89">
        <v>0</v>
      </c>
      <c r="O166" s="86">
        <v>0</v>
      </c>
      <c r="P166" s="86">
        <v>0</v>
      </c>
      <c r="Q166" s="89">
        <v>0</v>
      </c>
      <c r="R166" s="86">
        <v>0</v>
      </c>
      <c r="S166" s="86">
        <v>0</v>
      </c>
      <c r="T166" s="89">
        <v>0</v>
      </c>
      <c r="U166" s="107"/>
    </row>
    <row r="167" spans="1:21" x14ac:dyDescent="0.2">
      <c r="A167" s="18" t="s">
        <v>105</v>
      </c>
      <c r="B167" s="110" t="s">
        <v>105</v>
      </c>
      <c r="C167" s="80">
        <v>0</v>
      </c>
      <c r="D167" s="80">
        <v>0</v>
      </c>
      <c r="E167" s="81">
        <v>0</v>
      </c>
      <c r="F167" s="103"/>
      <c r="G167" s="83">
        <v>0</v>
      </c>
      <c r="H167" s="84">
        <v>0</v>
      </c>
      <c r="I167" s="84">
        <v>0</v>
      </c>
      <c r="J167" s="83">
        <v>0</v>
      </c>
      <c r="K167" s="103"/>
      <c r="L167" s="86">
        <v>0</v>
      </c>
      <c r="M167" s="86">
        <v>0</v>
      </c>
      <c r="N167" s="89">
        <v>0</v>
      </c>
      <c r="O167" s="86">
        <v>0</v>
      </c>
      <c r="P167" s="86">
        <v>0</v>
      </c>
      <c r="Q167" s="89">
        <v>0</v>
      </c>
      <c r="R167" s="86">
        <v>0</v>
      </c>
      <c r="S167" s="86">
        <v>0</v>
      </c>
      <c r="T167" s="89">
        <v>0</v>
      </c>
      <c r="U167" s="107"/>
    </row>
    <row r="168" spans="1:21" x14ac:dyDescent="0.2">
      <c r="A168" s="18" t="s">
        <v>105</v>
      </c>
      <c r="B168" s="110" t="s">
        <v>105</v>
      </c>
      <c r="C168" s="80">
        <v>0</v>
      </c>
      <c r="D168" s="80">
        <v>0</v>
      </c>
      <c r="E168" s="81">
        <v>0</v>
      </c>
      <c r="F168" s="103"/>
      <c r="G168" s="83">
        <v>0</v>
      </c>
      <c r="H168" s="84">
        <v>0</v>
      </c>
      <c r="I168" s="84">
        <v>0</v>
      </c>
      <c r="J168" s="83">
        <v>0</v>
      </c>
      <c r="K168" s="103"/>
      <c r="L168" s="86">
        <v>0</v>
      </c>
      <c r="M168" s="86">
        <v>0</v>
      </c>
      <c r="N168" s="89">
        <v>0</v>
      </c>
      <c r="O168" s="86">
        <v>0</v>
      </c>
      <c r="P168" s="86">
        <v>0</v>
      </c>
      <c r="Q168" s="89">
        <v>0</v>
      </c>
      <c r="R168" s="86">
        <v>0</v>
      </c>
      <c r="S168" s="86">
        <v>0</v>
      </c>
      <c r="T168" s="89">
        <v>0</v>
      </c>
      <c r="U168" s="107"/>
    </row>
    <row r="169" spans="1:21" x14ac:dyDescent="0.2">
      <c r="A169" s="18" t="s">
        <v>105</v>
      </c>
      <c r="B169" s="110" t="s">
        <v>105</v>
      </c>
      <c r="C169" s="80">
        <v>0</v>
      </c>
      <c r="D169" s="80">
        <v>0</v>
      </c>
      <c r="E169" s="81">
        <v>0</v>
      </c>
      <c r="F169" s="103"/>
      <c r="G169" s="83">
        <v>0</v>
      </c>
      <c r="H169" s="84">
        <v>0</v>
      </c>
      <c r="I169" s="84">
        <v>0</v>
      </c>
      <c r="J169" s="83">
        <v>0</v>
      </c>
      <c r="K169" s="103"/>
      <c r="L169" s="86">
        <v>0</v>
      </c>
      <c r="M169" s="86">
        <v>0</v>
      </c>
      <c r="N169" s="89">
        <v>0</v>
      </c>
      <c r="O169" s="86">
        <v>0</v>
      </c>
      <c r="P169" s="86">
        <v>0</v>
      </c>
      <c r="Q169" s="89">
        <v>0</v>
      </c>
      <c r="R169" s="86">
        <v>0</v>
      </c>
      <c r="S169" s="86">
        <v>0</v>
      </c>
      <c r="T169" s="89">
        <v>0</v>
      </c>
      <c r="U169" s="107"/>
    </row>
    <row r="170" spans="1:21" x14ac:dyDescent="0.2">
      <c r="A170" s="18" t="s">
        <v>105</v>
      </c>
      <c r="B170" s="110" t="s">
        <v>105</v>
      </c>
      <c r="C170" s="80">
        <v>0</v>
      </c>
      <c r="D170" s="80">
        <v>0</v>
      </c>
      <c r="E170" s="81">
        <v>0</v>
      </c>
      <c r="F170" s="103"/>
      <c r="G170" s="83">
        <v>0</v>
      </c>
      <c r="H170" s="84">
        <v>0</v>
      </c>
      <c r="I170" s="84">
        <v>0</v>
      </c>
      <c r="J170" s="83">
        <v>0</v>
      </c>
      <c r="K170" s="103"/>
      <c r="L170" s="86">
        <v>0</v>
      </c>
      <c r="M170" s="86">
        <v>0</v>
      </c>
      <c r="N170" s="89">
        <v>0</v>
      </c>
      <c r="O170" s="86">
        <v>0</v>
      </c>
      <c r="P170" s="86">
        <v>0</v>
      </c>
      <c r="Q170" s="89">
        <v>0</v>
      </c>
      <c r="R170" s="86">
        <v>0</v>
      </c>
      <c r="S170" s="86">
        <v>0</v>
      </c>
      <c r="T170" s="89">
        <v>0</v>
      </c>
      <c r="U170" s="107"/>
    </row>
    <row r="171" spans="1:21" x14ac:dyDescent="0.2">
      <c r="A171" s="18" t="s">
        <v>105</v>
      </c>
      <c r="B171" s="110" t="s">
        <v>105</v>
      </c>
      <c r="C171" s="80">
        <v>0</v>
      </c>
      <c r="D171" s="80">
        <v>0</v>
      </c>
      <c r="E171" s="81">
        <v>0</v>
      </c>
      <c r="F171" s="103"/>
      <c r="G171" s="83">
        <v>0</v>
      </c>
      <c r="H171" s="84">
        <v>0</v>
      </c>
      <c r="I171" s="84">
        <v>0</v>
      </c>
      <c r="J171" s="83">
        <v>0</v>
      </c>
      <c r="K171" s="103"/>
      <c r="L171" s="86">
        <v>0</v>
      </c>
      <c r="M171" s="86">
        <v>0</v>
      </c>
      <c r="N171" s="89">
        <v>0</v>
      </c>
      <c r="O171" s="86">
        <v>0</v>
      </c>
      <c r="P171" s="86">
        <v>0</v>
      </c>
      <c r="Q171" s="89">
        <v>0</v>
      </c>
      <c r="R171" s="86">
        <v>0</v>
      </c>
      <c r="S171" s="86">
        <v>0</v>
      </c>
      <c r="T171" s="89">
        <v>0</v>
      </c>
      <c r="U171" s="107"/>
    </row>
    <row r="172" spans="1:21" x14ac:dyDescent="0.2">
      <c r="A172" s="18" t="s">
        <v>105</v>
      </c>
      <c r="B172" s="110" t="s">
        <v>105</v>
      </c>
      <c r="C172" s="80">
        <v>0</v>
      </c>
      <c r="D172" s="80">
        <v>0</v>
      </c>
      <c r="E172" s="81">
        <v>0</v>
      </c>
      <c r="F172" s="103"/>
      <c r="G172" s="83">
        <v>0</v>
      </c>
      <c r="H172" s="84">
        <v>0</v>
      </c>
      <c r="I172" s="84">
        <v>0</v>
      </c>
      <c r="J172" s="83">
        <v>0</v>
      </c>
      <c r="K172" s="103"/>
      <c r="L172" s="86">
        <v>0</v>
      </c>
      <c r="M172" s="86">
        <v>0</v>
      </c>
      <c r="N172" s="89">
        <v>0</v>
      </c>
      <c r="O172" s="86">
        <v>0</v>
      </c>
      <c r="P172" s="86">
        <v>0</v>
      </c>
      <c r="Q172" s="89">
        <v>0</v>
      </c>
      <c r="R172" s="86">
        <v>0</v>
      </c>
      <c r="S172" s="86">
        <v>0</v>
      </c>
      <c r="T172" s="89">
        <v>0</v>
      </c>
      <c r="U172" s="107"/>
    </row>
    <row r="173" spans="1:21" x14ac:dyDescent="0.2">
      <c r="A173" s="18" t="s">
        <v>105</v>
      </c>
      <c r="B173" s="110" t="s">
        <v>105</v>
      </c>
      <c r="C173" s="80">
        <v>0</v>
      </c>
      <c r="D173" s="80">
        <v>0</v>
      </c>
      <c r="E173" s="81">
        <v>0</v>
      </c>
      <c r="F173" s="103"/>
      <c r="G173" s="83">
        <v>0</v>
      </c>
      <c r="H173" s="84">
        <v>0</v>
      </c>
      <c r="I173" s="84">
        <v>0</v>
      </c>
      <c r="J173" s="83">
        <v>0</v>
      </c>
      <c r="K173" s="103"/>
      <c r="L173" s="86">
        <v>0</v>
      </c>
      <c r="M173" s="86">
        <v>0</v>
      </c>
      <c r="N173" s="89">
        <v>0</v>
      </c>
      <c r="O173" s="86">
        <v>0</v>
      </c>
      <c r="P173" s="86">
        <v>0</v>
      </c>
      <c r="Q173" s="89">
        <v>0</v>
      </c>
      <c r="R173" s="86">
        <v>0</v>
      </c>
      <c r="S173" s="86">
        <v>0</v>
      </c>
      <c r="T173" s="89">
        <v>0</v>
      </c>
      <c r="U173" s="107"/>
    </row>
    <row r="174" spans="1:21" x14ac:dyDescent="0.2">
      <c r="A174" s="18" t="s">
        <v>105</v>
      </c>
      <c r="B174" s="110" t="s">
        <v>105</v>
      </c>
      <c r="C174" s="80">
        <v>0</v>
      </c>
      <c r="D174" s="80">
        <v>0</v>
      </c>
      <c r="E174" s="81">
        <v>0</v>
      </c>
      <c r="F174" s="103"/>
      <c r="G174" s="83">
        <v>0</v>
      </c>
      <c r="H174" s="84">
        <v>0</v>
      </c>
      <c r="I174" s="84">
        <v>0</v>
      </c>
      <c r="J174" s="83">
        <v>0</v>
      </c>
      <c r="K174" s="103"/>
      <c r="L174" s="86">
        <v>0</v>
      </c>
      <c r="M174" s="86">
        <v>0</v>
      </c>
      <c r="N174" s="89">
        <v>0</v>
      </c>
      <c r="O174" s="86">
        <v>0</v>
      </c>
      <c r="P174" s="86">
        <v>0</v>
      </c>
      <c r="Q174" s="89">
        <v>0</v>
      </c>
      <c r="R174" s="86">
        <v>0</v>
      </c>
      <c r="S174" s="86">
        <v>0</v>
      </c>
      <c r="T174" s="89">
        <v>0</v>
      </c>
      <c r="U174" s="107"/>
    </row>
    <row r="175" spans="1:21" x14ac:dyDescent="0.2">
      <c r="A175" s="18" t="s">
        <v>105</v>
      </c>
      <c r="B175" s="110" t="s">
        <v>105</v>
      </c>
      <c r="C175" s="80">
        <v>0</v>
      </c>
      <c r="D175" s="80">
        <v>0</v>
      </c>
      <c r="E175" s="81">
        <v>0</v>
      </c>
      <c r="F175" s="103"/>
      <c r="G175" s="83">
        <v>0</v>
      </c>
      <c r="H175" s="84">
        <v>0</v>
      </c>
      <c r="I175" s="84">
        <v>0</v>
      </c>
      <c r="J175" s="83">
        <v>0</v>
      </c>
      <c r="K175" s="103"/>
      <c r="L175" s="86">
        <v>0</v>
      </c>
      <c r="M175" s="86">
        <v>0</v>
      </c>
      <c r="N175" s="89">
        <v>0</v>
      </c>
      <c r="O175" s="86">
        <v>0</v>
      </c>
      <c r="P175" s="86">
        <v>0</v>
      </c>
      <c r="Q175" s="89">
        <v>0</v>
      </c>
      <c r="R175" s="86">
        <v>0</v>
      </c>
      <c r="S175" s="86">
        <v>0</v>
      </c>
      <c r="T175" s="89">
        <v>0</v>
      </c>
      <c r="U175" s="107"/>
    </row>
    <row r="176" spans="1:21" x14ac:dyDescent="0.2">
      <c r="A176" s="18" t="s">
        <v>105</v>
      </c>
      <c r="B176" s="110" t="s">
        <v>105</v>
      </c>
      <c r="C176" s="80">
        <v>0</v>
      </c>
      <c r="D176" s="80">
        <v>0</v>
      </c>
      <c r="E176" s="81">
        <v>0</v>
      </c>
      <c r="F176" s="103"/>
      <c r="G176" s="83">
        <v>0</v>
      </c>
      <c r="H176" s="84">
        <v>0</v>
      </c>
      <c r="I176" s="84">
        <v>0</v>
      </c>
      <c r="J176" s="83">
        <v>0</v>
      </c>
      <c r="K176" s="103"/>
      <c r="L176" s="86">
        <v>0</v>
      </c>
      <c r="M176" s="86">
        <v>0</v>
      </c>
      <c r="N176" s="89">
        <v>0</v>
      </c>
      <c r="O176" s="86">
        <v>0</v>
      </c>
      <c r="P176" s="86">
        <v>0</v>
      </c>
      <c r="Q176" s="89">
        <v>0</v>
      </c>
      <c r="R176" s="86">
        <v>0</v>
      </c>
      <c r="S176" s="86">
        <v>0</v>
      </c>
      <c r="T176" s="89">
        <v>0</v>
      </c>
      <c r="U176" s="107"/>
    </row>
    <row r="177" spans="1:22" x14ac:dyDescent="0.2">
      <c r="A177" s="18" t="s">
        <v>105</v>
      </c>
      <c r="B177" s="110" t="s">
        <v>105</v>
      </c>
      <c r="C177" s="80">
        <v>0</v>
      </c>
      <c r="D177" s="80">
        <v>0</v>
      </c>
      <c r="E177" s="81">
        <v>0</v>
      </c>
      <c r="F177" s="103"/>
      <c r="G177" s="83">
        <v>0</v>
      </c>
      <c r="H177" s="84">
        <v>0</v>
      </c>
      <c r="I177" s="84">
        <v>0</v>
      </c>
      <c r="J177" s="83">
        <v>0</v>
      </c>
      <c r="K177" s="103"/>
      <c r="L177" s="86">
        <v>0</v>
      </c>
      <c r="M177" s="86">
        <v>0</v>
      </c>
      <c r="N177" s="89">
        <v>0</v>
      </c>
      <c r="O177" s="86">
        <v>0</v>
      </c>
      <c r="P177" s="86">
        <v>0</v>
      </c>
      <c r="Q177" s="89">
        <v>0</v>
      </c>
      <c r="R177" s="86">
        <v>0</v>
      </c>
      <c r="S177" s="86">
        <v>0</v>
      </c>
      <c r="T177" s="89">
        <v>0</v>
      </c>
      <c r="U177" s="107"/>
    </row>
    <row r="178" spans="1:22" x14ac:dyDescent="0.2">
      <c r="A178" s="18" t="s">
        <v>105</v>
      </c>
      <c r="B178" s="110" t="s">
        <v>105</v>
      </c>
      <c r="C178" s="80">
        <v>0</v>
      </c>
      <c r="D178" s="80">
        <v>0</v>
      </c>
      <c r="E178" s="81">
        <v>0</v>
      </c>
      <c r="F178" s="103"/>
      <c r="G178" s="83">
        <v>0</v>
      </c>
      <c r="H178" s="84">
        <v>0</v>
      </c>
      <c r="I178" s="84">
        <v>0</v>
      </c>
      <c r="J178" s="83">
        <v>0</v>
      </c>
      <c r="K178" s="103"/>
      <c r="L178" s="86">
        <v>0</v>
      </c>
      <c r="M178" s="86">
        <v>0</v>
      </c>
      <c r="N178" s="89">
        <v>0</v>
      </c>
      <c r="O178" s="86">
        <v>0</v>
      </c>
      <c r="P178" s="86">
        <v>0</v>
      </c>
      <c r="Q178" s="89">
        <v>0</v>
      </c>
      <c r="R178" s="86">
        <v>0</v>
      </c>
      <c r="S178" s="86">
        <v>0</v>
      </c>
      <c r="T178" s="89">
        <v>0</v>
      </c>
      <c r="U178" s="107"/>
    </row>
    <row r="179" spans="1:22" x14ac:dyDescent="0.2">
      <c r="A179" s="18" t="s">
        <v>105</v>
      </c>
      <c r="B179" s="110" t="s">
        <v>105</v>
      </c>
      <c r="C179" s="80">
        <v>0</v>
      </c>
      <c r="D179" s="80">
        <v>0</v>
      </c>
      <c r="E179" s="81">
        <v>0</v>
      </c>
      <c r="F179" s="103"/>
      <c r="G179" s="83">
        <v>0</v>
      </c>
      <c r="H179" s="84">
        <v>0</v>
      </c>
      <c r="I179" s="84">
        <v>0</v>
      </c>
      <c r="J179" s="83">
        <v>0</v>
      </c>
      <c r="K179" s="103"/>
      <c r="L179" s="86">
        <v>0</v>
      </c>
      <c r="M179" s="86">
        <v>0</v>
      </c>
      <c r="N179" s="89">
        <v>0</v>
      </c>
      <c r="O179" s="86">
        <v>0</v>
      </c>
      <c r="P179" s="86">
        <v>0</v>
      </c>
      <c r="Q179" s="89">
        <v>0</v>
      </c>
      <c r="R179" s="86">
        <v>0</v>
      </c>
      <c r="S179" s="86">
        <v>0</v>
      </c>
      <c r="T179" s="89">
        <v>0</v>
      </c>
      <c r="U179" s="107"/>
    </row>
    <row r="180" spans="1:22" x14ac:dyDescent="0.2">
      <c r="A180" s="18" t="s">
        <v>105</v>
      </c>
      <c r="B180" s="110" t="s">
        <v>105</v>
      </c>
      <c r="C180" s="80">
        <v>0</v>
      </c>
      <c r="D180" s="80">
        <v>0</v>
      </c>
      <c r="E180" s="81">
        <v>0</v>
      </c>
      <c r="F180" s="103"/>
      <c r="G180" s="83">
        <v>0</v>
      </c>
      <c r="H180" s="84">
        <v>0</v>
      </c>
      <c r="I180" s="84">
        <v>0</v>
      </c>
      <c r="J180" s="83">
        <v>0</v>
      </c>
      <c r="K180" s="103"/>
      <c r="L180" s="86">
        <v>0</v>
      </c>
      <c r="M180" s="86">
        <v>0</v>
      </c>
      <c r="N180" s="89">
        <v>0</v>
      </c>
      <c r="O180" s="86">
        <v>0</v>
      </c>
      <c r="P180" s="86">
        <v>0</v>
      </c>
      <c r="Q180" s="89">
        <v>0</v>
      </c>
      <c r="R180" s="86">
        <v>0</v>
      </c>
      <c r="S180" s="86">
        <v>0</v>
      </c>
      <c r="T180" s="89">
        <v>0</v>
      </c>
      <c r="U180" s="107"/>
    </row>
    <row r="181" spans="1:22" s="52" customFormat="1" x14ac:dyDescent="0.2">
      <c r="A181" s="18" t="s">
        <v>105</v>
      </c>
      <c r="B181" s="110" t="s">
        <v>105</v>
      </c>
      <c r="C181" s="80">
        <v>0</v>
      </c>
      <c r="D181" s="80">
        <v>0</v>
      </c>
      <c r="E181" s="81">
        <v>0</v>
      </c>
      <c r="F181" s="103"/>
      <c r="G181" s="83">
        <v>0</v>
      </c>
      <c r="H181" s="84">
        <v>0</v>
      </c>
      <c r="I181" s="84">
        <v>0</v>
      </c>
      <c r="J181" s="83">
        <v>0</v>
      </c>
      <c r="K181" s="103"/>
      <c r="L181" s="86">
        <v>0</v>
      </c>
      <c r="M181" s="86">
        <v>0</v>
      </c>
      <c r="N181" s="89">
        <v>0</v>
      </c>
      <c r="O181" s="86">
        <v>0</v>
      </c>
      <c r="P181" s="86">
        <v>0</v>
      </c>
      <c r="Q181" s="89">
        <v>0</v>
      </c>
      <c r="R181" s="86">
        <v>0</v>
      </c>
      <c r="S181" s="86">
        <v>0</v>
      </c>
      <c r="T181" s="89">
        <v>0</v>
      </c>
      <c r="U181" s="107"/>
    </row>
    <row r="182" spans="1:22" s="52" customFormat="1" x14ac:dyDescent="0.2">
      <c r="A182" s="18" t="s">
        <v>105</v>
      </c>
      <c r="B182" s="110" t="s">
        <v>105</v>
      </c>
      <c r="C182" s="80">
        <v>0</v>
      </c>
      <c r="D182" s="80">
        <v>0</v>
      </c>
      <c r="E182" s="81">
        <v>0</v>
      </c>
      <c r="F182" s="103"/>
      <c r="G182" s="83">
        <v>0</v>
      </c>
      <c r="H182" s="84">
        <v>0</v>
      </c>
      <c r="I182" s="84">
        <v>0</v>
      </c>
      <c r="J182" s="83">
        <v>0</v>
      </c>
      <c r="K182" s="103"/>
      <c r="L182" s="86">
        <v>0</v>
      </c>
      <c r="M182" s="86">
        <v>0</v>
      </c>
      <c r="N182" s="89">
        <v>0</v>
      </c>
      <c r="O182" s="86">
        <v>0</v>
      </c>
      <c r="P182" s="86">
        <v>0</v>
      </c>
      <c r="Q182" s="89">
        <v>0</v>
      </c>
      <c r="R182" s="86">
        <v>0</v>
      </c>
      <c r="S182" s="86">
        <v>0</v>
      </c>
      <c r="T182" s="89">
        <v>0</v>
      </c>
      <c r="U182" s="107"/>
    </row>
    <row r="183" spans="1:22" s="52" customFormat="1" x14ac:dyDescent="0.2">
      <c r="A183" s="18" t="s">
        <v>105</v>
      </c>
      <c r="B183" s="110" t="s">
        <v>105</v>
      </c>
      <c r="C183" s="80">
        <v>0</v>
      </c>
      <c r="D183" s="80">
        <v>0</v>
      </c>
      <c r="E183" s="81">
        <v>0</v>
      </c>
      <c r="F183" s="103"/>
      <c r="G183" s="83">
        <v>0</v>
      </c>
      <c r="H183" s="84">
        <v>0</v>
      </c>
      <c r="I183" s="84">
        <v>0</v>
      </c>
      <c r="J183" s="83">
        <v>0</v>
      </c>
      <c r="K183" s="103"/>
      <c r="L183" s="86">
        <v>0</v>
      </c>
      <c r="M183" s="86">
        <v>0</v>
      </c>
      <c r="N183" s="89">
        <v>0</v>
      </c>
      <c r="O183" s="86">
        <v>0</v>
      </c>
      <c r="P183" s="86">
        <v>0</v>
      </c>
      <c r="Q183" s="89">
        <v>0</v>
      </c>
      <c r="R183" s="86">
        <v>0</v>
      </c>
      <c r="S183" s="86">
        <v>0</v>
      </c>
      <c r="T183" s="89">
        <v>0</v>
      </c>
      <c r="U183" s="107"/>
    </row>
    <row r="184" spans="1:22" s="52" customFormat="1" x14ac:dyDescent="0.2">
      <c r="A184" s="18" t="s">
        <v>105</v>
      </c>
      <c r="B184" s="110" t="s">
        <v>105</v>
      </c>
      <c r="C184" s="80">
        <v>0</v>
      </c>
      <c r="D184" s="80">
        <v>0</v>
      </c>
      <c r="E184" s="81">
        <v>0</v>
      </c>
      <c r="F184" s="103"/>
      <c r="G184" s="83">
        <v>0</v>
      </c>
      <c r="H184" s="84">
        <v>0</v>
      </c>
      <c r="I184" s="84">
        <v>0</v>
      </c>
      <c r="J184" s="83">
        <v>0</v>
      </c>
      <c r="K184" s="103"/>
      <c r="L184" s="86">
        <v>0</v>
      </c>
      <c r="M184" s="86">
        <v>0</v>
      </c>
      <c r="N184" s="89">
        <v>0</v>
      </c>
      <c r="O184" s="86">
        <v>0</v>
      </c>
      <c r="P184" s="86">
        <v>0</v>
      </c>
      <c r="Q184" s="89">
        <v>0</v>
      </c>
      <c r="R184" s="86">
        <v>0</v>
      </c>
      <c r="S184" s="86">
        <v>0</v>
      </c>
      <c r="T184" s="89">
        <v>0</v>
      </c>
      <c r="U184" s="107"/>
      <c r="V184" s="104" t="s">
        <v>5</v>
      </c>
    </row>
    <row r="185" spans="1:22" s="52" customFormat="1" x14ac:dyDescent="0.2">
      <c r="A185" s="18" t="s">
        <v>105</v>
      </c>
      <c r="B185" s="110" t="s">
        <v>105</v>
      </c>
      <c r="C185" s="80">
        <v>0</v>
      </c>
      <c r="D185" s="80">
        <v>0</v>
      </c>
      <c r="E185" s="81">
        <v>0</v>
      </c>
      <c r="F185" s="103"/>
      <c r="G185" s="83">
        <v>0</v>
      </c>
      <c r="H185" s="84">
        <v>0</v>
      </c>
      <c r="I185" s="84">
        <v>0</v>
      </c>
      <c r="J185" s="83">
        <v>0</v>
      </c>
      <c r="K185" s="103"/>
      <c r="L185" s="86">
        <v>0</v>
      </c>
      <c r="M185" s="86">
        <v>0</v>
      </c>
      <c r="N185" s="89">
        <v>0</v>
      </c>
      <c r="O185" s="86">
        <v>0</v>
      </c>
      <c r="P185" s="86">
        <v>0</v>
      </c>
      <c r="Q185" s="89">
        <v>0</v>
      </c>
      <c r="R185" s="86">
        <v>0</v>
      </c>
      <c r="S185" s="86">
        <v>0</v>
      </c>
      <c r="T185" s="89">
        <v>0</v>
      </c>
      <c r="U185" s="107"/>
    </row>
    <row r="186" spans="1:22" s="52" customFormat="1" x14ac:dyDescent="0.2">
      <c r="A186" s="18" t="s">
        <v>105</v>
      </c>
      <c r="B186" s="110" t="s">
        <v>105</v>
      </c>
      <c r="C186" s="80">
        <v>0</v>
      </c>
      <c r="D186" s="80">
        <v>0</v>
      </c>
      <c r="E186" s="81">
        <v>0</v>
      </c>
      <c r="F186" s="103"/>
      <c r="G186" s="83">
        <v>0</v>
      </c>
      <c r="H186" s="84">
        <v>0</v>
      </c>
      <c r="I186" s="84">
        <v>0</v>
      </c>
      <c r="J186" s="83">
        <v>0</v>
      </c>
      <c r="K186" s="103"/>
      <c r="L186" s="86">
        <v>0</v>
      </c>
      <c r="M186" s="86">
        <v>0</v>
      </c>
      <c r="N186" s="89">
        <v>0</v>
      </c>
      <c r="O186" s="86">
        <v>0</v>
      </c>
      <c r="P186" s="86">
        <v>0</v>
      </c>
      <c r="Q186" s="89">
        <v>0</v>
      </c>
      <c r="R186" s="86">
        <v>0</v>
      </c>
      <c r="S186" s="86">
        <v>0</v>
      </c>
      <c r="T186" s="89">
        <v>0</v>
      </c>
      <c r="U186" s="107"/>
    </row>
    <row r="187" spans="1:22" s="52" customFormat="1" x14ac:dyDescent="0.2">
      <c r="A187" s="18" t="s">
        <v>105</v>
      </c>
      <c r="B187" s="110" t="s">
        <v>105</v>
      </c>
      <c r="C187" s="80">
        <v>0</v>
      </c>
      <c r="D187" s="80">
        <v>0</v>
      </c>
      <c r="E187" s="81">
        <v>0</v>
      </c>
      <c r="F187" s="103"/>
      <c r="G187" s="83">
        <v>0</v>
      </c>
      <c r="H187" s="84">
        <v>0</v>
      </c>
      <c r="I187" s="84">
        <v>0</v>
      </c>
      <c r="J187" s="83">
        <v>0</v>
      </c>
      <c r="K187" s="103"/>
      <c r="L187" s="86">
        <v>0</v>
      </c>
      <c r="M187" s="86">
        <v>0</v>
      </c>
      <c r="N187" s="89">
        <v>0</v>
      </c>
      <c r="O187" s="86">
        <v>0</v>
      </c>
      <c r="P187" s="86">
        <v>0</v>
      </c>
      <c r="Q187" s="89">
        <v>0</v>
      </c>
      <c r="R187" s="86">
        <v>0</v>
      </c>
      <c r="S187" s="86">
        <v>0</v>
      </c>
      <c r="T187" s="89">
        <v>0</v>
      </c>
      <c r="U187" s="107"/>
    </row>
    <row r="188" spans="1:22" s="52" customFormat="1" x14ac:dyDescent="0.2">
      <c r="A188" s="18" t="s">
        <v>105</v>
      </c>
      <c r="B188" s="110" t="s">
        <v>105</v>
      </c>
      <c r="C188" s="80">
        <v>0</v>
      </c>
      <c r="D188" s="80">
        <v>0</v>
      </c>
      <c r="E188" s="81">
        <v>0</v>
      </c>
      <c r="F188" s="103"/>
      <c r="G188" s="83">
        <v>0</v>
      </c>
      <c r="H188" s="84">
        <v>0</v>
      </c>
      <c r="I188" s="84">
        <v>0</v>
      </c>
      <c r="J188" s="83">
        <v>0</v>
      </c>
      <c r="K188" s="103"/>
      <c r="L188" s="86">
        <v>0</v>
      </c>
      <c r="M188" s="86">
        <v>0</v>
      </c>
      <c r="N188" s="89">
        <v>0</v>
      </c>
      <c r="O188" s="86">
        <v>0</v>
      </c>
      <c r="P188" s="86">
        <v>0</v>
      </c>
      <c r="Q188" s="89">
        <v>0</v>
      </c>
      <c r="R188" s="86">
        <v>0</v>
      </c>
      <c r="S188" s="86">
        <v>0</v>
      </c>
      <c r="T188" s="89">
        <v>0</v>
      </c>
      <c r="U188" s="107"/>
    </row>
    <row r="189" spans="1:22" s="52" customFormat="1" x14ac:dyDescent="0.2">
      <c r="A189" s="18" t="s">
        <v>105</v>
      </c>
      <c r="B189" s="110" t="s">
        <v>105</v>
      </c>
      <c r="C189" s="80">
        <v>0</v>
      </c>
      <c r="D189" s="80">
        <v>0</v>
      </c>
      <c r="E189" s="81">
        <v>0</v>
      </c>
      <c r="F189" s="103"/>
      <c r="G189" s="83">
        <v>0</v>
      </c>
      <c r="H189" s="84">
        <v>0</v>
      </c>
      <c r="I189" s="84">
        <v>0</v>
      </c>
      <c r="J189" s="83">
        <v>0</v>
      </c>
      <c r="K189" s="103"/>
      <c r="L189" s="86">
        <v>0</v>
      </c>
      <c r="M189" s="86">
        <v>0</v>
      </c>
      <c r="N189" s="89">
        <v>0</v>
      </c>
      <c r="O189" s="86">
        <v>0</v>
      </c>
      <c r="P189" s="86">
        <v>0</v>
      </c>
      <c r="Q189" s="89">
        <v>0</v>
      </c>
      <c r="R189" s="86">
        <v>0</v>
      </c>
      <c r="S189" s="86">
        <v>0</v>
      </c>
      <c r="T189" s="89">
        <v>0</v>
      </c>
      <c r="U189" s="107"/>
    </row>
    <row r="190" spans="1:22" s="52" customFormat="1" x14ac:dyDescent="0.2">
      <c r="A190" s="18" t="s">
        <v>105</v>
      </c>
      <c r="B190" s="110" t="s">
        <v>105</v>
      </c>
      <c r="C190" s="80">
        <v>0</v>
      </c>
      <c r="D190" s="80">
        <v>0</v>
      </c>
      <c r="E190" s="81">
        <v>0</v>
      </c>
      <c r="F190" s="103"/>
      <c r="G190" s="83">
        <v>0</v>
      </c>
      <c r="H190" s="84">
        <v>0</v>
      </c>
      <c r="I190" s="84">
        <v>0</v>
      </c>
      <c r="J190" s="83">
        <v>0</v>
      </c>
      <c r="K190" s="103"/>
      <c r="L190" s="86">
        <v>0</v>
      </c>
      <c r="M190" s="86">
        <v>0</v>
      </c>
      <c r="N190" s="89">
        <v>0</v>
      </c>
      <c r="O190" s="86">
        <v>0</v>
      </c>
      <c r="P190" s="86">
        <v>0</v>
      </c>
      <c r="Q190" s="89">
        <v>0</v>
      </c>
      <c r="R190" s="86">
        <v>0</v>
      </c>
      <c r="S190" s="86">
        <v>0</v>
      </c>
      <c r="T190" s="89">
        <v>0</v>
      </c>
      <c r="U190" s="107"/>
    </row>
    <row r="191" spans="1:22" s="52" customFormat="1" x14ac:dyDescent="0.2">
      <c r="A191" s="18" t="s">
        <v>105</v>
      </c>
      <c r="B191" s="110" t="s">
        <v>105</v>
      </c>
      <c r="C191" s="80">
        <v>0</v>
      </c>
      <c r="D191" s="80">
        <v>0</v>
      </c>
      <c r="E191" s="81">
        <v>0</v>
      </c>
      <c r="F191" s="103"/>
      <c r="G191" s="83">
        <v>0</v>
      </c>
      <c r="H191" s="84">
        <v>0</v>
      </c>
      <c r="I191" s="84">
        <v>0</v>
      </c>
      <c r="J191" s="83">
        <v>0</v>
      </c>
      <c r="K191" s="103"/>
      <c r="L191" s="86">
        <v>0</v>
      </c>
      <c r="M191" s="86">
        <v>0</v>
      </c>
      <c r="N191" s="89">
        <v>0</v>
      </c>
      <c r="O191" s="86">
        <v>0</v>
      </c>
      <c r="P191" s="86">
        <v>0</v>
      </c>
      <c r="Q191" s="89">
        <v>0</v>
      </c>
      <c r="R191" s="86">
        <v>0</v>
      </c>
      <c r="S191" s="86">
        <v>0</v>
      </c>
      <c r="T191" s="89">
        <v>0</v>
      </c>
      <c r="U191" s="107"/>
    </row>
    <row r="192" spans="1:22" s="52" customFormat="1" x14ac:dyDescent="0.2">
      <c r="A192" s="18" t="s">
        <v>105</v>
      </c>
      <c r="B192" s="110" t="s">
        <v>105</v>
      </c>
      <c r="C192" s="80">
        <v>0</v>
      </c>
      <c r="D192" s="80">
        <v>0</v>
      </c>
      <c r="E192" s="81">
        <v>0</v>
      </c>
      <c r="F192" s="103"/>
      <c r="G192" s="83">
        <v>0</v>
      </c>
      <c r="H192" s="84">
        <v>0</v>
      </c>
      <c r="I192" s="84">
        <v>0</v>
      </c>
      <c r="J192" s="83">
        <v>0</v>
      </c>
      <c r="K192" s="103"/>
      <c r="L192" s="86">
        <v>0</v>
      </c>
      <c r="M192" s="86">
        <v>0</v>
      </c>
      <c r="N192" s="89">
        <v>0</v>
      </c>
      <c r="O192" s="86">
        <v>0</v>
      </c>
      <c r="P192" s="86">
        <v>0</v>
      </c>
      <c r="Q192" s="89">
        <v>0</v>
      </c>
      <c r="R192" s="86">
        <v>0</v>
      </c>
      <c r="S192" s="86">
        <v>0</v>
      </c>
      <c r="T192" s="89">
        <v>0</v>
      </c>
      <c r="U192" s="107"/>
    </row>
    <row r="193" spans="1:26" s="52" customFormat="1" x14ac:dyDescent="0.2">
      <c r="A193" s="18" t="s">
        <v>105</v>
      </c>
      <c r="B193" s="110" t="s">
        <v>105</v>
      </c>
      <c r="C193" s="80">
        <v>0</v>
      </c>
      <c r="D193" s="80">
        <v>0</v>
      </c>
      <c r="E193" s="81">
        <v>0</v>
      </c>
      <c r="F193" s="103"/>
      <c r="G193" s="83">
        <v>0</v>
      </c>
      <c r="H193" s="84">
        <v>0</v>
      </c>
      <c r="I193" s="84">
        <v>0</v>
      </c>
      <c r="J193" s="83">
        <v>0</v>
      </c>
      <c r="K193" s="103"/>
      <c r="L193" s="86">
        <v>0</v>
      </c>
      <c r="M193" s="86">
        <v>0</v>
      </c>
      <c r="N193" s="89">
        <v>0</v>
      </c>
      <c r="O193" s="86">
        <v>0</v>
      </c>
      <c r="P193" s="86">
        <v>0</v>
      </c>
      <c r="Q193" s="89">
        <v>0</v>
      </c>
      <c r="R193" s="86">
        <v>0</v>
      </c>
      <c r="S193" s="86">
        <v>0</v>
      </c>
      <c r="T193" s="89">
        <v>0</v>
      </c>
      <c r="U193" s="133"/>
    </row>
    <row r="194" spans="1:26" s="52" customFormat="1" x14ac:dyDescent="0.2">
      <c r="A194" s="18" t="s">
        <v>105</v>
      </c>
      <c r="B194" s="110" t="s">
        <v>105</v>
      </c>
      <c r="C194" s="80">
        <v>0</v>
      </c>
      <c r="D194" s="80">
        <v>0</v>
      </c>
      <c r="E194" s="81">
        <v>0</v>
      </c>
      <c r="F194" s="103"/>
      <c r="G194" s="83">
        <v>0</v>
      </c>
      <c r="H194" s="84">
        <v>0</v>
      </c>
      <c r="I194" s="84">
        <v>0</v>
      </c>
      <c r="J194" s="83">
        <v>0</v>
      </c>
      <c r="K194" s="103"/>
      <c r="L194" s="86">
        <v>0</v>
      </c>
      <c r="M194" s="86">
        <v>0</v>
      </c>
      <c r="N194" s="89">
        <v>0</v>
      </c>
      <c r="O194" s="86">
        <v>0</v>
      </c>
      <c r="P194" s="86">
        <v>0</v>
      </c>
      <c r="Q194" s="89">
        <v>0</v>
      </c>
      <c r="R194" s="86">
        <v>0</v>
      </c>
      <c r="S194" s="86">
        <v>0</v>
      </c>
      <c r="T194" s="89">
        <v>0</v>
      </c>
      <c r="U194" s="133"/>
    </row>
    <row r="195" spans="1:26" s="52" customFormat="1" x14ac:dyDescent="0.2">
      <c r="A195" s="18" t="str">
        <f t="array" aca="1" ref="A195" ca="1">IF(SUM(--(MATCH(КаРе&amp;ГрСтРе,КаРе&amp;ГрСтРе,)=ROW(КаРе)))&gt;=ROW(Реестр!$C194),INDEX(КаРе,SMALL(IF(MATCH(КаРе&amp;ГрСтРе,КаРе&amp;ГрСтРе,)=ROW(КаРе),ROW(КаРе)),ROW(Реестр!$C194))),"-")</f>
        <v>-</v>
      </c>
      <c r="B195" s="110" t="str">
        <f t="array" aca="1" ref="B195" ca="1">IF(SUM(--(MATCH(КаРе&amp;ГрСтРе,КаРе&amp;ГрСтРе,)=ROW(КаРе)))&gt;=ROW(Реестр!$C194),INDEX(ГрСтРе,SMALL(IF(MATCH(КаРе&amp;ГрСтРе,КаРе&amp;ГрСтРе,)=ROW(КаРе),ROW(КаРе)),ROW(Реестр!$C194))),"-")</f>
        <v>-</v>
      </c>
      <c r="C195" s="80">
        <f ca="1">SUMIFS(Реестр!$B$1:$B$48,Реестр!$E$1:$E$48,"+",Реестр!$C$1:$C$48,A195,Реестр!$H$1:$H$48,B195,Реестр!$G$1:$G$48,"")</f>
        <v>0</v>
      </c>
      <c r="D195" s="80">
        <f ca="1">SUMIFS(Реестр!$B$1:$B$48,Реестр!$F$1:$F$48,"+",Реестр!$C$1:$C$48,A195,Реестр!$H$1:$H$48,B195,Реестр!$G$1:$G$48,"")</f>
        <v>0</v>
      </c>
      <c r="E195" s="81">
        <f t="shared" ref="E195:E196" ca="1" si="14">IFERROR(+C195-D195,"-")</f>
        <v>0</v>
      </c>
      <c r="F195" s="103"/>
      <c r="G195" s="83">
        <f ca="1">SUMIFS(Реестр!$B$1:$B$48,Реестр!$E$1:$E$48,"+",Реестр!$C$1:$C$48,A195,Реестр!$H$1:$H$48,B195,Реестр!$G$1:$G$48,"",Реестр!$A$1:$A$48,"&lt;="&amp;$H$1-1)-SUMIFS(Реестр!$B$1:$B$48,Реестр!$F$1:$F$48,"+",Реестр!$C$1:$C$48,A195,Реестр!$H$1:$H$48,B195,Реестр!$G$1:$G$48,"",Реестр!$A$1:$A$48,"&lt;="&amp;$H$1-1)</f>
        <v>0</v>
      </c>
      <c r="H195" s="84">
        <f ca="1">SUMIFS(Реестр!$B$1:$B$48,Реестр!$E$1:$E$48,"+",Реестр!$C$1:$C$48,A195,Реестр!$H$1:$H$48,B195,Реестр!$G$1:$G$48,"",Реестр!$A$1:$A$48,"&gt;="&amp;$H$1,Реестр!$A$1:$A$48,"&lt;="&amp;$I$1)</f>
        <v>0</v>
      </c>
      <c r="I195" s="84">
        <f ca="1">SUMIFS(Реестр!$B$1:$B$48,Реестр!$F$1:$F$48,"+",Реестр!$C$1:$C$48,A195,Реестр!$H$1:$H$48,B195,Реестр!$G$1:$G$48,"",Реестр!$A$1:$A$48,"&gt;="&amp;$H$1,Реестр!$A$1:$A$48,"&lt;="&amp;$I$1)</f>
        <v>0</v>
      </c>
      <c r="J195" s="83">
        <f t="shared" ref="J195:J196" ca="1" si="15">+G195+H195-I195</f>
        <v>0</v>
      </c>
      <c r="K195" s="103"/>
      <c r="L195" s="86">
        <f ca="1">SUMIFS(Реестр!$B$1:$B$48,Реестр!$E$1:$E$48,"+",Реестр!$C$1:$C$48,$A195,Реестр!$H$1:$H$48,$B195,Реестр!$G$1:$G$48,"",Реестр!$A$1:$A$48,"&gt;="&amp;L$1,Реестр!$A$1:$A$48,"&lt;="&amp;M$1)</f>
        <v>0</v>
      </c>
      <c r="M195" s="86">
        <f ca="1">SUMIFS(Реестр!$B$1:$B$48,Реестр!$F$1:$F$48,"+",Реестр!$C$1:$C$48,$A195,Реестр!$H$1:$H$48,$B195,Реестр!$G$1:$G$48,"",Реестр!$A$1:$A$48,"&gt;="&amp;L$1,Реестр!$A$1:$A$48,"&lt;="&amp;M$1)</f>
        <v>0</v>
      </c>
      <c r="N195" s="89">
        <f t="shared" ref="N195:N196" ca="1" si="16">+L195-M195</f>
        <v>0</v>
      </c>
      <c r="O195" s="86">
        <f ca="1">SUMIFS(Реестр!$B$1:$B$48,Реестр!$E$1:$E$48,"+",Реестр!$C$1:$C$48,$A195,Реестр!$H$1:$H$48,$B195,Реестр!$G$1:$G$48,"",Реестр!$A$1:$A$48,"&gt;="&amp;O$1,Реестр!$A$1:$A$48,"&lt;="&amp;P$1)</f>
        <v>0</v>
      </c>
      <c r="P195" s="86">
        <f ca="1">SUMIFS(Реестр!$B$1:$B$48,Реестр!$F$1:$F$48,"+",Реестр!$C$1:$C$48,$A195,Реестр!$H$1:$H$48,$B195,Реестр!$G$1:$G$48,"",Реестр!$A$1:$A$48,"&gt;="&amp;O$1,Реестр!$A$1:$A$48,"&lt;="&amp;P$1)</f>
        <v>0</v>
      </c>
      <c r="Q195" s="89">
        <f t="shared" ref="Q195:Q196" ca="1" si="17">+N195+O195-P195</f>
        <v>0</v>
      </c>
      <c r="R195" s="86">
        <f ca="1">SUMIFS(Реестр!$B$1:$B$48,Реестр!$E$1:$E$48,"+",Реестр!$C$1:$C$48,$A195,Реестр!$H$1:$H$48,$B195,Реестр!$G$1:$G$48,"",Реестр!$A$1:$A$48,"&gt;="&amp;R$1,Реестр!$A$1:$A$48,"&lt;="&amp;S$1)</f>
        <v>0</v>
      </c>
      <c r="S195" s="86">
        <f ca="1">SUMIFS(Реестр!$B$1:$B$48,Реестр!$F$1:$F$48,"+",Реестр!$C$1:$C$48,$A195,Реестр!$H$1:$H$48,$B195,Реестр!$G$1:$G$48,"",Реестр!$A$1:$A$48,"&gt;="&amp;R$1,Реестр!$A$1:$A$48,"&lt;="&amp;S$1)</f>
        <v>0</v>
      </c>
      <c r="T195" s="89">
        <f t="shared" ref="T195:T196" ca="1" si="18">+Q195+R195-S195</f>
        <v>0</v>
      </c>
      <c r="U195" s="133"/>
      <c r="V195" s="130"/>
      <c r="W195" s="130"/>
      <c r="X195" s="130"/>
      <c r="Y195" s="130"/>
      <c r="Z195" s="130"/>
    </row>
    <row r="196" spans="1:26" ht="13.5" thickBot="1" x14ac:dyDescent="0.25">
      <c r="A196" s="18" t="str">
        <f t="array" aca="1" ref="A196" ca="1">IF(SUM(--(MATCH(КаРе&amp;ГрСтРе,КаРе&amp;ГрСтРе,)=ROW(КаРе)))&gt;=ROW(Реестр!$C195),INDEX(КаРе,SMALL(IF(MATCH(КаРе&amp;ГрСтРе,КаРе&amp;ГрСтРе,)=ROW(КаРе),ROW(КаРе)),ROW(Реестр!$C195))),"-")</f>
        <v>-</v>
      </c>
      <c r="B196" s="110" t="str">
        <f t="array" aca="1" ref="B196" ca="1">IF(SUM(--(MATCH(КаРе&amp;ГрСтРе,КаРе&amp;ГрСтРе,)=ROW(КаРе)))&gt;=ROW(Реестр!$C195),INDEX(ГрСтРе,SMALL(IF(MATCH(КаРе&amp;ГрСтРе,КаРе&amp;ГрСтРе,)=ROW(КаРе),ROW(КаРе)),ROW(Реестр!$C195))),"-")</f>
        <v>-</v>
      </c>
      <c r="C196" s="80">
        <f ca="1">SUMIFS(Реестр!$B$1:$B$48,Реестр!$E$1:$E$48,"+",Реестр!$C$1:$C$48,A196,Реестр!$H$1:$H$48,B196,Реестр!$G$1:$G$48,"")</f>
        <v>0</v>
      </c>
      <c r="D196" s="80">
        <f ca="1">SUMIFS(Реестр!$B$1:$B$48,Реестр!$F$1:$F$48,"+",Реестр!$C$1:$C$48,A196,Реестр!$H$1:$H$48,B196,Реестр!$G$1:$G$48,"")</f>
        <v>0</v>
      </c>
      <c r="E196" s="81">
        <f t="shared" ca="1" si="14"/>
        <v>0</v>
      </c>
      <c r="F196" s="103"/>
      <c r="G196" s="83">
        <f ca="1">SUMIFS(Реестр!$B$1:$B$48,Реестр!$E$1:$E$48,"+",Реестр!$C$1:$C$48,A196,Реестр!$H$1:$H$48,B196,Реестр!$G$1:$G$48,"",Реестр!$A$1:$A$48,"&lt;="&amp;$H$1-1)-SUMIFS(Реестр!$B$1:$B$48,Реестр!$F$1:$F$48,"+",Реестр!$C$1:$C$48,A196,Реестр!$H$1:$H$48,B196,Реестр!$G$1:$G$48,"",Реестр!$A$1:$A$48,"&lt;="&amp;$H$1-1)</f>
        <v>0</v>
      </c>
      <c r="H196" s="84">
        <f ca="1">SUMIFS(Реестр!$B$1:$B$48,Реестр!$E$1:$E$48,"+",Реестр!$C$1:$C$48,A196,Реестр!$H$1:$H$48,B196,Реестр!$G$1:$G$48,"",Реестр!$A$1:$A$48,"&gt;="&amp;$H$1,Реестр!$A$1:$A$48,"&lt;="&amp;$I$1)</f>
        <v>0</v>
      </c>
      <c r="I196" s="84">
        <f ca="1">SUMIFS(Реестр!$B$1:$B$48,Реестр!$F$1:$F$48,"+",Реестр!$C$1:$C$48,A196,Реестр!$H$1:$H$48,B196,Реестр!$G$1:$G$48,"",Реестр!$A$1:$A$48,"&gt;="&amp;$H$1,Реестр!$A$1:$A$48,"&lt;="&amp;$I$1)</f>
        <v>0</v>
      </c>
      <c r="J196" s="83">
        <f t="shared" ca="1" si="15"/>
        <v>0</v>
      </c>
      <c r="K196" s="103"/>
      <c r="L196" s="86">
        <f ca="1">SUMIFS(Реестр!$B$1:$B$48,Реестр!$E$1:$E$48,"+",Реестр!$C$1:$C$48,$A196,Реестр!$H$1:$H$48,$B196,Реестр!$G$1:$G$48,"",Реестр!$A$1:$A$48,"&gt;="&amp;L$1,Реестр!$A$1:$A$48,"&lt;="&amp;M$1)</f>
        <v>0</v>
      </c>
      <c r="M196" s="86">
        <f ca="1">SUMIFS(Реестр!$B$1:$B$48,Реестр!$F$1:$F$48,"+",Реестр!$C$1:$C$48,$A196,Реестр!$H$1:$H$48,$B196,Реестр!$G$1:$G$48,"",Реестр!$A$1:$A$48,"&gt;="&amp;L$1,Реестр!$A$1:$A$48,"&lt;="&amp;M$1)</f>
        <v>0</v>
      </c>
      <c r="N196" s="89">
        <f t="shared" ca="1" si="16"/>
        <v>0</v>
      </c>
      <c r="O196" s="86">
        <f ca="1">SUMIFS(Реестр!$B$1:$B$48,Реестр!$E$1:$E$48,"+",Реестр!$C$1:$C$48,$A196,Реестр!$H$1:$H$48,$B196,Реестр!$G$1:$G$48,"",Реестр!$A$1:$A$48,"&gt;="&amp;O$1,Реестр!$A$1:$A$48,"&lt;="&amp;P$1)</f>
        <v>0</v>
      </c>
      <c r="P196" s="86">
        <f ca="1">SUMIFS(Реестр!$B$1:$B$48,Реестр!$F$1:$F$48,"+",Реестр!$C$1:$C$48,$A196,Реестр!$H$1:$H$48,$B196,Реестр!$G$1:$G$48,"",Реестр!$A$1:$A$48,"&gt;="&amp;O$1,Реестр!$A$1:$A$48,"&lt;="&amp;P$1)</f>
        <v>0</v>
      </c>
      <c r="Q196" s="89">
        <f t="shared" ca="1" si="17"/>
        <v>0</v>
      </c>
      <c r="R196" s="86">
        <f ca="1">SUMIFS(Реестр!$B$1:$B$48,Реестр!$E$1:$E$48,"+",Реестр!$C$1:$C$48,$A196,Реестр!$H$1:$H$48,$B196,Реестр!$G$1:$G$48,"",Реестр!$A$1:$A$48,"&gt;="&amp;R$1,Реестр!$A$1:$A$48,"&lt;="&amp;S$1)</f>
        <v>0</v>
      </c>
      <c r="S196" s="86">
        <f ca="1">SUMIFS(Реестр!$B$1:$B$48,Реестр!$F$1:$F$48,"+",Реестр!$C$1:$C$48,$A196,Реестр!$H$1:$H$48,$B196,Реестр!$G$1:$G$48,"",Реестр!$A$1:$A$48,"&gt;="&amp;R$1,Реестр!$A$1:$A$48,"&lt;="&amp;S$1)</f>
        <v>0</v>
      </c>
      <c r="T196" s="89">
        <f t="shared" ca="1" si="18"/>
        <v>0</v>
      </c>
      <c r="U196" s="134"/>
      <c r="V196" s="103"/>
      <c r="W196" s="103"/>
      <c r="X196" s="103"/>
      <c r="Y196" s="103"/>
      <c r="Z196" s="103"/>
    </row>
    <row r="197" spans="1:26" s="51" customFormat="1" ht="13.5" thickTop="1" x14ac:dyDescent="0.2">
      <c r="A197" s="82" t="s">
        <v>5</v>
      </c>
      <c r="B197" s="82"/>
      <c r="C197" s="82"/>
      <c r="D197" s="82"/>
      <c r="E197" s="82"/>
      <c r="F197" s="82"/>
      <c r="G197" s="128"/>
      <c r="H197" s="128"/>
      <c r="I197" s="128"/>
      <c r="J197" s="82"/>
      <c r="K197" s="129"/>
      <c r="L197" s="106" t="s">
        <v>5</v>
      </c>
      <c r="M197" s="129"/>
      <c r="N197" s="129"/>
      <c r="O197" s="82"/>
      <c r="P197" s="82"/>
      <c r="Q197" s="82"/>
      <c r="R197" s="82"/>
      <c r="S197" s="82"/>
      <c r="T197" s="82"/>
      <c r="U197" s="105"/>
      <c r="V197" s="131"/>
      <c r="W197" s="131"/>
      <c r="X197" s="132"/>
      <c r="Y197" s="131"/>
      <c r="Z197" s="131"/>
    </row>
    <row r="198" spans="1:26" x14ac:dyDescent="0.2">
      <c r="V198" s="103"/>
      <c r="W198" s="103"/>
      <c r="X198" s="103"/>
      <c r="Y198" s="103"/>
      <c r="Z198" s="103"/>
    </row>
    <row r="199" spans="1:26" x14ac:dyDescent="0.2">
      <c r="V199" s="103"/>
      <c r="W199" s="103"/>
      <c r="X199" s="103"/>
      <c r="Y199" s="103"/>
      <c r="Z199" s="103"/>
    </row>
    <row r="200" spans="1:26" x14ac:dyDescent="0.2">
      <c r="V200" s="103"/>
      <c r="W200" s="103"/>
      <c r="X200" s="103"/>
      <c r="Y200" s="103"/>
      <c r="Z200" s="103"/>
    </row>
  </sheetData>
  <autoFilter ref="A3:U197"/>
  <conditionalFormatting sqref="J1">
    <cfRule type="expression" dxfId="0" priority="1">
      <formula>I1&lt;H1</formula>
    </cfRule>
  </conditionalFormatting>
  <pageMargins left="0.7" right="0.7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/>
  <dimension ref="A1:B72"/>
  <sheetViews>
    <sheetView zoomScale="85" zoomScaleNormal="85" workbookViewId="0">
      <pane ySplit="1" topLeftCell="A2" activePane="bottomLeft" state="frozen"/>
      <selection activeCell="E16" sqref="E16"/>
      <selection pane="bottomLeft" activeCell="F16" sqref="F16"/>
    </sheetView>
  </sheetViews>
  <sheetFormatPr defaultColWidth="8.85546875" defaultRowHeight="12.75" x14ac:dyDescent="0.2"/>
  <cols>
    <col min="1" max="1" width="34.42578125" style="17" bestFit="1" customWidth="1"/>
    <col min="2" max="2" width="33.42578125" style="40" customWidth="1"/>
  </cols>
  <sheetData>
    <row r="1" spans="1:2" ht="15" customHeight="1" x14ac:dyDescent="0.2">
      <c r="A1" s="108" t="s">
        <v>4</v>
      </c>
      <c r="B1" s="109" t="s">
        <v>57</v>
      </c>
    </row>
    <row r="2" spans="1:2" ht="15" customHeight="1" x14ac:dyDescent="0.2">
      <c r="A2" s="22" t="s">
        <v>64</v>
      </c>
      <c r="B2" s="41" t="s">
        <v>71</v>
      </c>
    </row>
    <row r="3" spans="1:2" ht="15" customHeight="1" x14ac:dyDescent="0.2">
      <c r="A3" s="22" t="s">
        <v>67</v>
      </c>
      <c r="B3" s="41" t="s">
        <v>71</v>
      </c>
    </row>
    <row r="4" spans="1:2" ht="15" customHeight="1" x14ac:dyDescent="0.2">
      <c r="A4" s="22" t="s">
        <v>69</v>
      </c>
      <c r="B4" s="41" t="s">
        <v>52</v>
      </c>
    </row>
    <row r="5" spans="1:2" ht="15" customHeight="1" x14ac:dyDescent="0.2">
      <c r="A5" s="22" t="s">
        <v>75</v>
      </c>
      <c r="B5" s="41" t="s">
        <v>71</v>
      </c>
    </row>
    <row r="6" spans="1:2" ht="15" customHeight="1" x14ac:dyDescent="0.2">
      <c r="A6" s="22" t="s">
        <v>34</v>
      </c>
      <c r="B6" s="41" t="s">
        <v>34</v>
      </c>
    </row>
    <row r="7" spans="1:2" ht="15" customHeight="1" x14ac:dyDescent="0.2">
      <c r="A7" s="22" t="s">
        <v>27</v>
      </c>
      <c r="B7" s="41" t="s">
        <v>43</v>
      </c>
    </row>
    <row r="8" spans="1:2" ht="15" customHeight="1" x14ac:dyDescent="0.2">
      <c r="A8" s="23" t="s">
        <v>24</v>
      </c>
      <c r="B8" s="41" t="s">
        <v>84</v>
      </c>
    </row>
    <row r="9" spans="1:2" ht="15" customHeight="1" x14ac:dyDescent="0.2">
      <c r="A9" s="22" t="s">
        <v>72</v>
      </c>
      <c r="B9" s="41" t="s">
        <v>74</v>
      </c>
    </row>
    <row r="10" spans="1:2" ht="15" customHeight="1" x14ac:dyDescent="0.2">
      <c r="A10" s="23" t="s">
        <v>63</v>
      </c>
      <c r="B10" s="41" t="s">
        <v>42</v>
      </c>
    </row>
    <row r="11" spans="1:2" ht="15" customHeight="1" x14ac:dyDescent="0.2">
      <c r="A11" s="22" t="s">
        <v>47</v>
      </c>
      <c r="B11" s="41" t="s">
        <v>47</v>
      </c>
    </row>
    <row r="12" spans="1:2" ht="15" customHeight="1" x14ac:dyDescent="0.2">
      <c r="A12" s="22" t="s">
        <v>49</v>
      </c>
      <c r="B12" s="41" t="s">
        <v>49</v>
      </c>
    </row>
    <row r="13" spans="1:2" ht="15" customHeight="1" x14ac:dyDescent="0.2">
      <c r="A13" s="22" t="s">
        <v>48</v>
      </c>
      <c r="B13" s="41" t="s">
        <v>48</v>
      </c>
    </row>
    <row r="14" spans="1:2" ht="15" customHeight="1" x14ac:dyDescent="0.2">
      <c r="A14" s="22" t="s">
        <v>46</v>
      </c>
      <c r="B14" s="41" t="s">
        <v>46</v>
      </c>
    </row>
    <row r="15" spans="1:2" ht="15" customHeight="1" x14ac:dyDescent="0.2">
      <c r="A15" s="22" t="s">
        <v>83</v>
      </c>
      <c r="B15" s="120" t="s">
        <v>83</v>
      </c>
    </row>
    <row r="16" spans="1:2" ht="15" customHeight="1" x14ac:dyDescent="0.2">
      <c r="A16" s="22" t="s">
        <v>85</v>
      </c>
      <c r="B16" s="41" t="s">
        <v>32</v>
      </c>
    </row>
    <row r="17" spans="1:2" ht="15" customHeight="1" x14ac:dyDescent="0.2">
      <c r="A17" s="23" t="s">
        <v>31</v>
      </c>
      <c r="B17" s="116" t="s">
        <v>31</v>
      </c>
    </row>
    <row r="18" spans="1:2" ht="15" customHeight="1" x14ac:dyDescent="0.2">
      <c r="A18" s="22" t="s">
        <v>23</v>
      </c>
      <c r="B18" s="41" t="s">
        <v>23</v>
      </c>
    </row>
    <row r="19" spans="1:2" ht="15" customHeight="1" x14ac:dyDescent="0.2">
      <c r="A19" s="23" t="s">
        <v>9</v>
      </c>
      <c r="B19" s="41" t="s">
        <v>42</v>
      </c>
    </row>
    <row r="20" spans="1:2" ht="15" customHeight="1" x14ac:dyDescent="0.2">
      <c r="A20" s="22" t="s">
        <v>19</v>
      </c>
      <c r="B20" s="41" t="s">
        <v>43</v>
      </c>
    </row>
    <row r="21" spans="1:2" ht="15" customHeight="1" x14ac:dyDescent="0.2">
      <c r="A21" s="22" t="s">
        <v>22</v>
      </c>
      <c r="B21" s="41" t="s">
        <v>42</v>
      </c>
    </row>
    <row r="22" spans="1:2" ht="15" customHeight="1" x14ac:dyDescent="0.2">
      <c r="A22" s="22" t="s">
        <v>81</v>
      </c>
      <c r="B22" s="41" t="s">
        <v>74</v>
      </c>
    </row>
    <row r="23" spans="1:2" ht="15" customHeight="1" x14ac:dyDescent="0.2">
      <c r="A23" s="22" t="s">
        <v>65</v>
      </c>
      <c r="B23" s="41" t="s">
        <v>84</v>
      </c>
    </row>
    <row r="24" spans="1:2" ht="15" customHeight="1" x14ac:dyDescent="0.2">
      <c r="A24" s="22" t="s">
        <v>79</v>
      </c>
      <c r="B24" s="41" t="s">
        <v>74</v>
      </c>
    </row>
    <row r="25" spans="1:2" ht="15" customHeight="1" x14ac:dyDescent="0.2">
      <c r="A25" s="22" t="s">
        <v>78</v>
      </c>
      <c r="B25" s="41" t="s">
        <v>74</v>
      </c>
    </row>
    <row r="26" spans="1:2" ht="15" customHeight="1" x14ac:dyDescent="0.2">
      <c r="A26" s="22" t="s">
        <v>70</v>
      </c>
      <c r="B26" s="41" t="s">
        <v>52</v>
      </c>
    </row>
    <row r="27" spans="1:2" ht="15" customHeight="1" x14ac:dyDescent="0.2">
      <c r="A27" s="22" t="s">
        <v>66</v>
      </c>
      <c r="B27" s="41" t="s">
        <v>32</v>
      </c>
    </row>
    <row r="28" spans="1:2" ht="15" customHeight="1" x14ac:dyDescent="0.2">
      <c r="A28" s="22" t="s">
        <v>50</v>
      </c>
      <c r="B28" s="41" t="s">
        <v>44</v>
      </c>
    </row>
    <row r="29" spans="1:2" ht="15" customHeight="1" x14ac:dyDescent="0.2">
      <c r="A29" s="22" t="s">
        <v>45</v>
      </c>
      <c r="B29" s="41" t="s">
        <v>44</v>
      </c>
    </row>
    <row r="30" spans="1:2" ht="15" customHeight="1" x14ac:dyDescent="0.2">
      <c r="A30" s="22" t="s">
        <v>97</v>
      </c>
      <c r="B30" s="41" t="s">
        <v>76</v>
      </c>
    </row>
    <row r="31" spans="1:2" ht="15" customHeight="1" x14ac:dyDescent="0.2">
      <c r="A31" s="22" t="s">
        <v>88</v>
      </c>
      <c r="B31" s="41" t="s">
        <v>88</v>
      </c>
    </row>
    <row r="32" spans="1:2" ht="15" customHeight="1" x14ac:dyDescent="0.2">
      <c r="A32" s="22" t="s">
        <v>60</v>
      </c>
      <c r="B32" s="41" t="s">
        <v>87</v>
      </c>
    </row>
    <row r="33" spans="1:2" ht="15" customHeight="1" x14ac:dyDescent="0.2">
      <c r="A33" s="23" t="s">
        <v>18</v>
      </c>
      <c r="B33" s="41" t="s">
        <v>87</v>
      </c>
    </row>
    <row r="34" spans="1:2" ht="15" customHeight="1" x14ac:dyDescent="0.2">
      <c r="A34" s="22" t="s">
        <v>37</v>
      </c>
      <c r="B34" s="41" t="s">
        <v>59</v>
      </c>
    </row>
    <row r="35" spans="1:2" ht="15" customHeight="1" x14ac:dyDescent="0.2">
      <c r="A35" s="22" t="s">
        <v>61</v>
      </c>
      <c r="B35" s="41" t="s">
        <v>87</v>
      </c>
    </row>
    <row r="36" spans="1:2" ht="15" customHeight="1" x14ac:dyDescent="0.2">
      <c r="A36" s="22" t="s">
        <v>58</v>
      </c>
      <c r="B36" s="41" t="s">
        <v>87</v>
      </c>
    </row>
    <row r="37" spans="1:2" ht="15" customHeight="1" x14ac:dyDescent="0.2">
      <c r="A37" s="22" t="s">
        <v>33</v>
      </c>
      <c r="B37" s="41" t="s">
        <v>59</v>
      </c>
    </row>
    <row r="38" spans="1:2" ht="15" customHeight="1" x14ac:dyDescent="0.2">
      <c r="A38" s="22" t="s">
        <v>89</v>
      </c>
      <c r="B38" s="41" t="s">
        <v>89</v>
      </c>
    </row>
    <row r="39" spans="1:2" ht="15" customHeight="1" x14ac:dyDescent="0.2">
      <c r="A39" s="22" t="s">
        <v>82</v>
      </c>
      <c r="B39" s="41" t="s">
        <v>82</v>
      </c>
    </row>
    <row r="40" spans="1:2" ht="15" customHeight="1" x14ac:dyDescent="0.2">
      <c r="A40" s="22" t="s">
        <v>55</v>
      </c>
      <c r="B40" s="41" t="s">
        <v>55</v>
      </c>
    </row>
    <row r="41" spans="1:2" ht="15" customHeight="1" x14ac:dyDescent="0.2">
      <c r="A41" s="22" t="s">
        <v>73</v>
      </c>
      <c r="B41" s="41" t="s">
        <v>73</v>
      </c>
    </row>
    <row r="42" spans="1:2" ht="15" customHeight="1" x14ac:dyDescent="0.2">
      <c r="A42" s="22" t="s">
        <v>8</v>
      </c>
      <c r="B42" s="41" t="s">
        <v>8</v>
      </c>
    </row>
    <row r="43" spans="1:2" ht="15" customHeight="1" x14ac:dyDescent="0.2">
      <c r="A43" s="22" t="s">
        <v>51</v>
      </c>
      <c r="B43" s="41" t="s">
        <v>44</v>
      </c>
    </row>
    <row r="44" spans="1:2" ht="15" customHeight="1" x14ac:dyDescent="0.2">
      <c r="A44" s="22" t="s">
        <v>80</v>
      </c>
      <c r="B44" s="41" t="s">
        <v>52</v>
      </c>
    </row>
    <row r="45" spans="1:2" ht="15" customHeight="1" x14ac:dyDescent="0.2">
      <c r="A45" s="22" t="s">
        <v>40</v>
      </c>
      <c r="B45" s="41" t="s">
        <v>30</v>
      </c>
    </row>
    <row r="46" spans="1:2" ht="15" customHeight="1" x14ac:dyDescent="0.2">
      <c r="A46" s="22" t="s">
        <v>68</v>
      </c>
      <c r="B46" s="41" t="s">
        <v>68</v>
      </c>
    </row>
    <row r="47" spans="1:2" ht="15" customHeight="1" x14ac:dyDescent="0.2">
      <c r="A47" s="22" t="s">
        <v>12</v>
      </c>
      <c r="B47" s="41" t="s">
        <v>12</v>
      </c>
    </row>
    <row r="48" spans="1:2" ht="15" customHeight="1" x14ac:dyDescent="0.2">
      <c r="A48" s="22" t="s">
        <v>90</v>
      </c>
      <c r="B48" s="41" t="s">
        <v>90</v>
      </c>
    </row>
    <row r="49" spans="1:2" ht="15" customHeight="1" x14ac:dyDescent="0.2">
      <c r="A49" s="22" t="s">
        <v>28</v>
      </c>
      <c r="B49" s="41" t="s">
        <v>30</v>
      </c>
    </row>
    <row r="50" spans="1:2" ht="15" customHeight="1" x14ac:dyDescent="0.2">
      <c r="A50" s="22" t="s">
        <v>41</v>
      </c>
      <c r="B50" s="41" t="s">
        <v>30</v>
      </c>
    </row>
    <row r="51" spans="1:2" ht="15" customHeight="1" x14ac:dyDescent="0.2">
      <c r="A51" s="22" t="s">
        <v>39</v>
      </c>
      <c r="B51" s="41" t="s">
        <v>30</v>
      </c>
    </row>
    <row r="52" spans="1:2" ht="15" customHeight="1" x14ac:dyDescent="0.2">
      <c r="A52" s="22" t="s">
        <v>29</v>
      </c>
      <c r="B52" s="120" t="s">
        <v>43</v>
      </c>
    </row>
    <row r="53" spans="1:2" ht="15" customHeight="1" x14ac:dyDescent="0.2">
      <c r="A53" s="22" t="s">
        <v>21</v>
      </c>
      <c r="B53" s="120" t="s">
        <v>21</v>
      </c>
    </row>
    <row r="54" spans="1:2" ht="15" customHeight="1" x14ac:dyDescent="0.2">
      <c r="A54" s="23" t="s">
        <v>35</v>
      </c>
      <c r="B54" s="41" t="s">
        <v>42</v>
      </c>
    </row>
    <row r="55" spans="1:2" ht="15" customHeight="1" x14ac:dyDescent="0.2">
      <c r="A55" s="23" t="s">
        <v>54</v>
      </c>
      <c r="B55" s="41" t="s">
        <v>76</v>
      </c>
    </row>
    <row r="56" spans="1:2" ht="15" customHeight="1" x14ac:dyDescent="0.2">
      <c r="A56" s="23" t="s">
        <v>77</v>
      </c>
      <c r="B56" s="41" t="s">
        <v>77</v>
      </c>
    </row>
    <row r="57" spans="1:2" ht="15" customHeight="1" x14ac:dyDescent="0.2">
      <c r="A57" s="22" t="s">
        <v>53</v>
      </c>
      <c r="B57" s="41" t="s">
        <v>76</v>
      </c>
    </row>
    <row r="58" spans="1:2" ht="15" customHeight="1" thickBot="1" x14ac:dyDescent="0.25">
      <c r="A58" s="23" t="s">
        <v>16</v>
      </c>
      <c r="B58" s="41" t="s">
        <v>42</v>
      </c>
    </row>
    <row r="59" spans="1:2" ht="15" customHeight="1" thickTop="1" x14ac:dyDescent="0.2">
      <c r="A59" s="21" t="s">
        <v>20</v>
      </c>
      <c r="B59" s="21" t="s">
        <v>20</v>
      </c>
    </row>
    <row r="60" spans="1:2" ht="15" customHeight="1" x14ac:dyDescent="0.2"/>
    <row r="61" spans="1:2" ht="15" customHeight="1" x14ac:dyDescent="0.2"/>
    <row r="62" spans="1:2" ht="15" customHeight="1" x14ac:dyDescent="0.2"/>
    <row r="63" spans="1:2" ht="15" customHeight="1" x14ac:dyDescent="0.2"/>
    <row r="64" spans="1:2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</sheetData>
  <autoFilter ref="A1:B72"/>
  <phoneticPr fontId="0" type="noConversion"/>
  <pageMargins left="0.75" right="0.75" top="1" bottom="1" header="0.5" footer="0.5"/>
  <pageSetup paperSize="9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zoomScale="85" zoomScaleNormal="85" workbookViewId="0">
      <selection activeCell="E25" sqref="E25"/>
    </sheetView>
  </sheetViews>
  <sheetFormatPr defaultRowHeight="12.75" x14ac:dyDescent="0.2"/>
  <cols>
    <col min="1" max="1" width="15.140625" bestFit="1" customWidth="1"/>
    <col min="2" max="2" width="18.5703125" bestFit="1" customWidth="1"/>
    <col min="3" max="3" width="23.42578125" bestFit="1" customWidth="1"/>
  </cols>
  <sheetData>
    <row r="1" spans="1:3" x14ac:dyDescent="0.2">
      <c r="A1" s="108" t="s">
        <v>2</v>
      </c>
      <c r="B1" s="121" t="s">
        <v>4</v>
      </c>
      <c r="C1" s="109" t="s">
        <v>57</v>
      </c>
    </row>
    <row r="2" spans="1:3" x14ac:dyDescent="0.2">
      <c r="A2" s="22" t="s">
        <v>62</v>
      </c>
      <c r="B2" s="110" t="s">
        <v>66</v>
      </c>
      <c r="C2" s="120" t="s">
        <v>49</v>
      </c>
    </row>
    <row r="3" spans="1:3" x14ac:dyDescent="0.2">
      <c r="A3" s="22" t="s">
        <v>92</v>
      </c>
      <c r="B3" s="110" t="s">
        <v>93</v>
      </c>
      <c r="C3" s="120" t="s">
        <v>94</v>
      </c>
    </row>
    <row r="4" spans="1:3" ht="13.5" thickBot="1" x14ac:dyDescent="0.25">
      <c r="A4" s="122" t="s">
        <v>91</v>
      </c>
      <c r="B4" s="119" t="s">
        <v>95</v>
      </c>
      <c r="C4" s="123" t="s">
        <v>96</v>
      </c>
    </row>
    <row r="5" spans="1:3" ht="13.5" thickTop="1" x14ac:dyDescent="0.2">
      <c r="A5" s="21" t="s">
        <v>20</v>
      </c>
      <c r="B5" s="21" t="s">
        <v>20</v>
      </c>
      <c r="C5" s="21" t="s">
        <v>20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9D29846-9A64-4035-BA08-30E468F3AB4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Реестр</vt:lpstr>
      <vt:lpstr>Оборотка</vt:lpstr>
      <vt:lpstr>ОбороткаГруппы</vt:lpstr>
      <vt:lpstr>Списки</vt:lpstr>
      <vt:lpstr>Исключения</vt:lpstr>
      <vt:lpstr>СтатьяБюджета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Andrey Bukin</cp:lastModifiedBy>
  <cp:lastPrinted>2015-06-21T16:37:35Z</cp:lastPrinted>
  <dcterms:created xsi:type="dcterms:W3CDTF">1996-10-08T23:32:33Z</dcterms:created>
  <dcterms:modified xsi:type="dcterms:W3CDTF">2018-07-12T18:01:18Z</dcterms:modified>
</cp:coreProperties>
</file>