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on\Desktop\"/>
    </mc:Choice>
  </mc:AlternateContent>
  <xr:revisionPtr revIDLastSave="0" documentId="13_ncr:1_{B9970B1D-618E-4131-8C19-4E35B543C56F}" xr6:coauthVersionLast="34" xr6:coauthVersionMax="34" xr10:uidLastSave="{00000000-0000-0000-0000-000000000000}"/>
  <bookViews>
    <workbookView xWindow="120" yWindow="120" windowWidth="23250" windowHeight="12525" tabRatio="572" activeTab="1" xr2:uid="{00000000-000D-0000-FFFF-FFFF00000000}"/>
  </bookViews>
  <sheets>
    <sheet name="Лист 1" sheetId="5" r:id="rId1"/>
    <sheet name="Лист 2" sheetId="6" r:id="rId2"/>
  </sheets>
  <definedNames>
    <definedName name="_FilterDatabase" localSheetId="0" hidden="1">'Лист 1'!$B$4:$BB$4</definedName>
    <definedName name="_FilterDatabase" localSheetId="1" hidden="1">'Лист 2'!#REF!</definedName>
    <definedName name="_Hlk512007086" localSheetId="0">'Лист 1'!#REF!</definedName>
    <definedName name="_Hlk512007086" localSheetId="1">'Лист 2'!#REF!</definedName>
  </definedNames>
  <calcPr calcId="179017"/>
</workbook>
</file>

<file path=xl/calcChain.xml><?xml version="1.0" encoding="utf-8"?>
<calcChain xmlns="http://schemas.openxmlformats.org/spreadsheetml/2006/main">
  <c r="J9" i="6" l="1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AO8" i="6"/>
  <c r="AO9" i="6"/>
  <c r="AO10" i="6"/>
  <c r="AO11" i="6"/>
  <c r="AO12" i="6"/>
  <c r="AO1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J3" i="6"/>
  <c r="G8" i="6" l="1"/>
  <c r="H11" i="6" l="1"/>
  <c r="G13" i="6"/>
  <c r="F11" i="6"/>
  <c r="D11" i="6"/>
  <c r="C11" i="6"/>
  <c r="G10" i="6"/>
  <c r="G9" i="6"/>
  <c r="F8" i="6"/>
  <c r="D8" i="6"/>
  <c r="C8" i="6"/>
  <c r="X12" i="5" l="1"/>
  <c r="W12" i="5"/>
  <c r="X11" i="5"/>
  <c r="W11" i="5"/>
  <c r="S11" i="5"/>
  <c r="R11" i="5"/>
  <c r="AV12" i="5" l="1"/>
  <c r="T11" i="5"/>
  <c r="AZ12" i="5"/>
  <c r="AJ12" i="5"/>
  <c r="BB11" i="5"/>
  <c r="AP11" i="5"/>
  <c r="Z11" i="5"/>
  <c r="AT11" i="5"/>
  <c r="AL11" i="5"/>
  <c r="AH11" i="5"/>
  <c r="AX11" i="5"/>
  <c r="AA11" i="5"/>
  <c r="AE11" i="5"/>
  <c r="AI11" i="5"/>
  <c r="AM11" i="5"/>
  <c r="AQ11" i="5"/>
  <c r="AU11" i="5"/>
  <c r="AY11" i="5"/>
  <c r="AB11" i="5"/>
  <c r="AF11" i="5"/>
  <c r="AJ11" i="5"/>
  <c r="AN11" i="5"/>
  <c r="AR11" i="5"/>
  <c r="AV11" i="5"/>
  <c r="AZ11" i="5"/>
  <c r="AY12" i="5"/>
  <c r="AU12" i="5"/>
  <c r="AQ12" i="5"/>
  <c r="AM12" i="5"/>
  <c r="AI12" i="5"/>
  <c r="AE12" i="5"/>
  <c r="AA12" i="5"/>
  <c r="BB12" i="5"/>
  <c r="AX12" i="5"/>
  <c r="AT12" i="5"/>
  <c r="AP12" i="5"/>
  <c r="AL12" i="5"/>
  <c r="AH12" i="5"/>
  <c r="AD12" i="5"/>
  <c r="Z12" i="5"/>
  <c r="BA12" i="5"/>
  <c r="AW12" i="5"/>
  <c r="AS12" i="5"/>
  <c r="AO12" i="5"/>
  <c r="AK12" i="5"/>
  <c r="AG12" i="5"/>
  <c r="AC12" i="5"/>
  <c r="Y12" i="5"/>
  <c r="AN12" i="5"/>
  <c r="Y11" i="5"/>
  <c r="AD11" i="5" s="1"/>
  <c r="AC11" i="5"/>
  <c r="AG11" i="5"/>
  <c r="AK11" i="5"/>
  <c r="AO11" i="5"/>
  <c r="AS11" i="5"/>
  <c r="AW11" i="5"/>
  <c r="BA11" i="5"/>
  <c r="AB12" i="5"/>
  <c r="AF12" i="5" s="1"/>
  <c r="AR12" i="5"/>
  <c r="I13" i="5"/>
  <c r="Q11" i="5"/>
  <c r="N11" i="5"/>
  <c r="J11" i="5"/>
  <c r="I11" i="5"/>
  <c r="I10" i="5"/>
  <c r="X9" i="5"/>
  <c r="W9" i="5"/>
  <c r="I9" i="5"/>
  <c r="X8" i="5"/>
  <c r="W8" i="5"/>
  <c r="S8" i="5"/>
  <c r="R8" i="5"/>
  <c r="Q8" i="5"/>
  <c r="N8" i="5"/>
  <c r="J8" i="5"/>
  <c r="K8" i="5" s="1"/>
  <c r="W1" i="5"/>
  <c r="Q1" i="5"/>
  <c r="AV9" i="5" l="1"/>
  <c r="G11" i="6"/>
  <c r="I12" i="5"/>
  <c r="K11" i="5"/>
  <c r="AB9" i="5"/>
  <c r="AM9" i="5"/>
  <c r="T8" i="5"/>
  <c r="U13" i="5"/>
  <c r="V12" i="5"/>
  <c r="U12" i="5"/>
  <c r="U11" i="5"/>
  <c r="V11" i="5"/>
  <c r="U9" i="5"/>
  <c r="V9" i="5"/>
  <c r="V8" i="5"/>
  <c r="AD8" i="5"/>
  <c r="AL8" i="5"/>
  <c r="AT8" i="5"/>
  <c r="BB8" i="5"/>
  <c r="Y8" i="5"/>
  <c r="AG8" i="5"/>
  <c r="AO8" i="5"/>
  <c r="AW8" i="5"/>
  <c r="Z8" i="5"/>
  <c r="AH8" i="5"/>
  <c r="AP8" i="5"/>
  <c r="AX8" i="5"/>
  <c r="AC8" i="5"/>
  <c r="AK8" i="5"/>
  <c r="AS8" i="5"/>
  <c r="BA8" i="5"/>
  <c r="U10" i="5"/>
  <c r="U8" i="5"/>
  <c r="AF9" i="5"/>
  <c r="AR9" i="5"/>
  <c r="BB9" i="5"/>
  <c r="AX9" i="5"/>
  <c r="AT9" i="5"/>
  <c r="AP9" i="5"/>
  <c r="AL9" i="5"/>
  <c r="AH9" i="5"/>
  <c r="Z9" i="5"/>
  <c r="BA9" i="5"/>
  <c r="AS9" i="5"/>
  <c r="AK9" i="5"/>
  <c r="AC9" i="5"/>
  <c r="AW9" i="5"/>
  <c r="AO9" i="5"/>
  <c r="AG9" i="5"/>
  <c r="Y9" i="5"/>
  <c r="AY9" i="5"/>
  <c r="AQ9" i="5"/>
  <c r="AI9" i="5"/>
  <c r="AA9" i="5"/>
  <c r="AJ9" i="5"/>
  <c r="AU9" i="5"/>
  <c r="AE9" i="5"/>
  <c r="AN9" i="5"/>
  <c r="AZ9" i="5"/>
  <c r="AE8" i="5"/>
  <c r="AM8" i="5"/>
  <c r="AU8" i="5"/>
  <c r="AA8" i="5"/>
  <c r="AI8" i="5"/>
  <c r="AQ8" i="5"/>
  <c r="AY8" i="5"/>
  <c r="AB8" i="5"/>
  <c r="AF8" i="5"/>
  <c r="AJ8" i="5"/>
  <c r="AN8" i="5"/>
  <c r="AR8" i="5"/>
  <c r="AV8" i="5"/>
  <c r="AZ8" i="5"/>
  <c r="H8" i="6" l="1"/>
  <c r="I8" i="6" s="1"/>
  <c r="AD9" i="5"/>
  <c r="G12" i="6"/>
  <c r="I1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L3" authorId="0" shapeId="0" xr:uid="{36B80238-73AD-4AC6-933D-44E3C18C66C8}">
      <text>
        <r>
          <rPr>
            <b/>
            <i/>
            <sz val="12"/>
            <color indexed="81"/>
            <rFont val="Tahoma"/>
            <family val="2"/>
            <charset val="204"/>
          </rPr>
          <t>Даты производства работ согласно договора</t>
        </r>
      </text>
    </comment>
    <comment ref="O3" authorId="0" shapeId="0" xr:uid="{61DE7A1D-416B-409B-8561-190E734405E3}">
      <text>
        <r>
          <rPr>
            <b/>
            <i/>
            <sz val="12"/>
            <color indexed="81"/>
            <rFont val="Tahoma"/>
            <family val="2"/>
            <charset val="204"/>
          </rPr>
          <t>Планируемые даты производства работ</t>
        </r>
      </text>
    </comment>
    <comment ref="R3" authorId="0" shapeId="0" xr:uid="{6FBF5E4C-9313-4D0A-B9A0-5D2B358E9BE7}">
      <text>
        <r>
          <rPr>
            <b/>
            <i/>
            <sz val="12"/>
            <color indexed="81"/>
            <rFont val="Tahoma"/>
            <family val="2"/>
            <charset val="204"/>
          </rPr>
          <t>Фактические даты производства работ</t>
        </r>
      </text>
    </comment>
  </commentList>
</comments>
</file>

<file path=xl/sharedStrings.xml><?xml version="1.0" encoding="utf-8"?>
<sst xmlns="http://schemas.openxmlformats.org/spreadsheetml/2006/main" count="73" uniqueCount="39">
  <si>
    <t>№ п/п</t>
  </si>
  <si>
    <t xml:space="preserve">     Наименование работ</t>
  </si>
  <si>
    <t>Ед. изм.</t>
  </si>
  <si>
    <t>Объем
работ</t>
  </si>
  <si>
    <t>1</t>
  </si>
  <si>
    <t>Электрическая воздушная линия 6 кВ (ВЛ-6кВ) на куст скважин №1, №2 линия №1</t>
  </si>
  <si>
    <t>1.1</t>
  </si>
  <si>
    <t>Строительные работы электрической воздушной линии 6кВ ВЛ 6кВ  №1 т.вр. Куст №1 - КТПН №1 Куст №1 (0,322 км)</t>
  </si>
  <si>
    <t>1.1.1</t>
  </si>
  <si>
    <t>шт.</t>
  </si>
  <si>
    <t>1.1.2</t>
  </si>
  <si>
    <t>Переустройство фундаментов повышенных опор</t>
  </si>
  <si>
    <t>Сборка и монтаж опор</t>
  </si>
  <si>
    <t>Выполнено с начала строительства</t>
  </si>
  <si>
    <t>ПРОГНОЗ</t>
  </si>
  <si>
    <t>Начало</t>
  </si>
  <si>
    <t>Окончание</t>
  </si>
  <si>
    <t>Подрядная организация</t>
  </si>
  <si>
    <t>ООО УК "Энергострой"</t>
  </si>
  <si>
    <t>ПЛАН</t>
  </si>
  <si>
    <t>ФАКТ</t>
  </si>
  <si>
    <t>% выполнения работ</t>
  </si>
  <si>
    <t>Патрушев К.О.</t>
  </si>
  <si>
    <t>Ответственный за исполнение работ работ от  заказчика</t>
  </si>
  <si>
    <t xml:space="preserve">Мишутин С.Г. </t>
  </si>
  <si>
    <t>Куратор работ от Заказчика</t>
  </si>
  <si>
    <t>июнь</t>
  </si>
  <si>
    <t>план</t>
  </si>
  <si>
    <t>факт</t>
  </si>
  <si>
    <t>Срыв сроков</t>
  </si>
  <si>
    <t>Длительность</t>
  </si>
  <si>
    <t>план/
факт</t>
  </si>
  <si>
    <t>прогноз</t>
  </si>
  <si>
    <t>начало</t>
  </si>
  <si>
    <t>окончание</t>
  </si>
  <si>
    <t>Сроки строительства по договору, прогноз выполнения работ, фактический ход работ, информация об отставаниях</t>
  </si>
  <si>
    <t>январь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</si>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</sst>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р_._-;\-* #,##0_р_._-;_-* &quot;-&quot;_р_._-;_-@_-"/>
    <numFmt numFmtId="165" formatCode="[$-419]mmmm\ yyyy;@"/>
    <numFmt numFmtId="166" formatCode="0.0"/>
    <numFmt numFmtId="167" formatCode="0.00;;"/>
    <numFmt numFmtId="168" formatCode="[$-419]dd\ mmm\ yy;@"/>
    <numFmt numFmtId="169" formatCode="d"/>
    <numFmt numFmtId="170" formatCode="dd/mm/yyyy;;"/>
  </numFmts>
  <fonts count="4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i/>
      <sz val="16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b/>
      <sz val="8"/>
      <color rgb="FF0B4A8F"/>
      <name val="Arial"/>
      <family val="2"/>
      <charset val="204"/>
    </font>
    <font>
      <b/>
      <i/>
      <sz val="12"/>
      <color indexed="81"/>
      <name val="Tahoma"/>
      <family val="2"/>
      <charset val="204"/>
    </font>
    <font>
      <b/>
      <i/>
      <sz val="18"/>
      <name val="Arial"/>
      <family val="2"/>
      <charset val="204"/>
    </font>
    <font>
      <sz val="20"/>
      <name val="Arial"/>
      <family val="2"/>
      <charset val="204"/>
    </font>
    <font>
      <b/>
      <i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</borders>
  <cellStyleXfs count="735">
    <xf numFmtId="0" fontId="0" fillId="0" borderId="0"/>
    <xf numFmtId="0" fontId="7" fillId="0" borderId="0"/>
    <xf numFmtId="0" fontId="9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10" borderId="3" applyNumberFormat="0" applyAlignment="0" applyProtection="0"/>
    <xf numFmtId="0" fontId="21" fillId="23" borderId="4" applyNumberFormat="0" applyAlignment="0" applyProtection="0"/>
    <xf numFmtId="0" fontId="22" fillId="23" borderId="3" applyNumberFormat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4" borderId="9" applyNumberFormat="0" applyAlignment="0" applyProtection="0"/>
    <xf numFmtId="0" fontId="28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8" fillId="26" borderId="10" applyNumberFormat="0" applyFont="0" applyAlignment="0" applyProtection="0"/>
    <xf numFmtId="0" fontId="8" fillId="26" borderId="10" applyNumberFormat="0" applyFont="0" applyAlignment="0" applyProtection="0"/>
    <xf numFmtId="0" fontId="8" fillId="26" borderId="10" applyNumberFormat="0" applyFont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6" fillId="0" borderId="0"/>
    <xf numFmtId="0" fontId="20" fillId="10" borderId="23" applyNumberFormat="0" applyAlignment="0" applyProtection="0"/>
    <xf numFmtId="0" fontId="21" fillId="23" borderId="24" applyNumberFormat="0" applyAlignment="0" applyProtection="0"/>
    <xf numFmtId="0" fontId="22" fillId="23" borderId="23" applyNumberFormat="0" applyAlignment="0" applyProtection="0"/>
    <xf numFmtId="0" fontId="26" fillId="0" borderId="25" applyNumberFormat="0" applyFill="0" applyAlignment="0" applyProtection="0"/>
    <xf numFmtId="0" fontId="8" fillId="26" borderId="26" applyNumberFormat="0" applyFont="0" applyAlignment="0" applyProtection="0"/>
    <xf numFmtId="0" fontId="8" fillId="26" borderId="26" applyNumberFormat="0" applyFont="0" applyAlignment="0" applyProtection="0"/>
    <xf numFmtId="0" fontId="8" fillId="26" borderId="26" applyNumberFormat="0" applyFont="0" applyAlignment="0" applyProtection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0" fillId="10" borderId="56" applyNumberFormat="0" applyAlignment="0" applyProtection="0"/>
    <xf numFmtId="0" fontId="21" fillId="23" borderId="57" applyNumberFormat="0" applyAlignment="0" applyProtection="0"/>
    <xf numFmtId="0" fontId="22" fillId="23" borderId="56" applyNumberFormat="0" applyAlignment="0" applyProtection="0"/>
    <xf numFmtId="0" fontId="26" fillId="0" borderId="58" applyNumberFormat="0" applyFill="0" applyAlignment="0" applyProtection="0"/>
    <xf numFmtId="0" fontId="8" fillId="26" borderId="59" applyNumberFormat="0" applyFont="0" applyAlignment="0" applyProtection="0"/>
    <xf numFmtId="0" fontId="8" fillId="26" borderId="59" applyNumberFormat="0" applyFont="0" applyAlignment="0" applyProtection="0"/>
    <xf numFmtId="0" fontId="8" fillId="26" borderId="59" applyNumberFormat="0" applyFont="0" applyAlignment="0" applyProtection="0"/>
    <xf numFmtId="168" fontId="38" fillId="0" borderId="0"/>
    <xf numFmtId="0" fontId="9" fillId="0" borderId="0"/>
    <xf numFmtId="0" fontId="39" fillId="0" borderId="0" applyNumberFormat="0" applyFill="0" applyBorder="0" applyAlignment="0" applyProtection="0"/>
    <xf numFmtId="168" fontId="8" fillId="0" borderId="0"/>
    <xf numFmtId="0" fontId="38" fillId="0" borderId="0"/>
    <xf numFmtId="168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8" fontId="38" fillId="0" borderId="0"/>
    <xf numFmtId="168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8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29" borderId="50">
      <alignment horizontal="center" vertical="center" wrapText="1"/>
    </xf>
    <xf numFmtId="0" fontId="2" fillId="0" borderId="0"/>
    <xf numFmtId="0" fontId="20" fillId="10" borderId="60" applyNumberFormat="0" applyAlignment="0" applyProtection="0"/>
    <xf numFmtId="0" fontId="21" fillId="23" borderId="61" applyNumberFormat="0" applyAlignment="0" applyProtection="0"/>
    <xf numFmtId="0" fontId="22" fillId="23" borderId="60" applyNumberFormat="0" applyAlignment="0" applyProtection="0"/>
    <xf numFmtId="0" fontId="26" fillId="0" borderId="62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26" borderId="63" applyNumberFormat="0" applyFont="0" applyAlignment="0" applyProtection="0"/>
    <xf numFmtId="0" fontId="8" fillId="26" borderId="63" applyNumberFormat="0" applyFont="0" applyAlignment="0" applyProtection="0"/>
    <xf numFmtId="0" fontId="8" fillId="26" borderId="63" applyNumberFormat="0" applyFont="0" applyAlignment="0" applyProtection="0"/>
    <xf numFmtId="0" fontId="20" fillId="10" borderId="60" applyNumberFormat="0" applyAlignment="0" applyProtection="0"/>
    <xf numFmtId="0" fontId="21" fillId="23" borderId="61" applyNumberFormat="0" applyAlignment="0" applyProtection="0"/>
    <xf numFmtId="0" fontId="22" fillId="23" borderId="60" applyNumberFormat="0" applyAlignment="0" applyProtection="0"/>
    <xf numFmtId="0" fontId="26" fillId="0" borderId="62" applyNumberFormat="0" applyFill="0" applyAlignment="0" applyProtection="0"/>
    <xf numFmtId="0" fontId="8" fillId="26" borderId="63" applyNumberFormat="0" applyFont="0" applyAlignment="0" applyProtection="0"/>
    <xf numFmtId="0" fontId="8" fillId="26" borderId="63" applyNumberFormat="0" applyFont="0" applyAlignment="0" applyProtection="0"/>
    <xf numFmtId="0" fontId="8" fillId="26" borderId="6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10" borderId="60" applyNumberFormat="0" applyAlignment="0" applyProtection="0"/>
    <xf numFmtId="0" fontId="21" fillId="23" borderId="61" applyNumberFormat="0" applyAlignment="0" applyProtection="0"/>
    <xf numFmtId="0" fontId="22" fillId="23" borderId="60" applyNumberFormat="0" applyAlignment="0" applyProtection="0"/>
    <xf numFmtId="0" fontId="26" fillId="0" borderId="62" applyNumberFormat="0" applyFill="0" applyAlignment="0" applyProtection="0"/>
    <xf numFmtId="0" fontId="8" fillId="26" borderId="63" applyNumberFormat="0" applyFont="0" applyAlignment="0" applyProtection="0"/>
    <xf numFmtId="0" fontId="8" fillId="26" borderId="63" applyNumberFormat="0" applyFont="0" applyAlignment="0" applyProtection="0"/>
    <xf numFmtId="0" fontId="8" fillId="26" borderId="63" applyNumberFormat="0" applyFont="0" applyAlignment="0" applyProtection="0"/>
    <xf numFmtId="168" fontId="2" fillId="0" borderId="0"/>
    <xf numFmtId="0" fontId="2" fillId="0" borderId="0"/>
    <xf numFmtId="9" fontId="2" fillId="0" borderId="0" applyFont="0" applyFill="0" applyBorder="0" applyAlignment="0" applyProtection="0"/>
    <xf numFmtId="0" fontId="20" fillId="10" borderId="64" applyNumberFormat="0" applyAlignment="0" applyProtection="0"/>
    <xf numFmtId="0" fontId="21" fillId="23" borderId="65" applyNumberFormat="0" applyAlignment="0" applyProtection="0"/>
    <xf numFmtId="0" fontId="22" fillId="23" borderId="64" applyNumberFormat="0" applyAlignment="0" applyProtection="0"/>
    <xf numFmtId="0" fontId="26" fillId="0" borderId="66" applyNumberFormat="0" applyFill="0" applyAlignment="0" applyProtection="0"/>
    <xf numFmtId="0" fontId="8" fillId="26" borderId="67" applyNumberFormat="0" applyFont="0" applyAlignment="0" applyProtection="0"/>
    <xf numFmtId="0" fontId="8" fillId="26" borderId="67" applyNumberFormat="0" applyFont="0" applyAlignment="0" applyProtection="0"/>
    <xf numFmtId="0" fontId="8" fillId="26" borderId="6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0" fillId="10" borderId="64" applyNumberFormat="0" applyAlignment="0" applyProtection="0"/>
    <xf numFmtId="0" fontId="21" fillId="23" borderId="65" applyNumberFormat="0" applyAlignment="0" applyProtection="0"/>
    <xf numFmtId="0" fontId="22" fillId="23" borderId="64" applyNumberFormat="0" applyAlignment="0" applyProtection="0"/>
    <xf numFmtId="0" fontId="26" fillId="0" borderId="6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6" borderId="67" applyNumberFormat="0" applyFont="0" applyAlignment="0" applyProtection="0"/>
    <xf numFmtId="0" fontId="8" fillId="26" borderId="67" applyNumberFormat="0" applyFont="0" applyAlignment="0" applyProtection="0"/>
    <xf numFmtId="0" fontId="8" fillId="26" borderId="67" applyNumberFormat="0" applyFont="0" applyAlignment="0" applyProtection="0"/>
    <xf numFmtId="0" fontId="20" fillId="10" borderId="64" applyNumberFormat="0" applyAlignment="0" applyProtection="0"/>
    <xf numFmtId="0" fontId="21" fillId="23" borderId="65" applyNumberFormat="0" applyAlignment="0" applyProtection="0"/>
    <xf numFmtId="0" fontId="22" fillId="23" borderId="64" applyNumberFormat="0" applyAlignment="0" applyProtection="0"/>
    <xf numFmtId="0" fontId="26" fillId="0" borderId="66" applyNumberFormat="0" applyFill="0" applyAlignment="0" applyProtection="0"/>
    <xf numFmtId="0" fontId="8" fillId="26" borderId="67" applyNumberFormat="0" applyFont="0" applyAlignment="0" applyProtection="0"/>
    <xf numFmtId="0" fontId="8" fillId="26" borderId="67" applyNumberFormat="0" applyFont="0" applyAlignment="0" applyProtection="0"/>
    <xf numFmtId="0" fontId="8" fillId="26" borderId="6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10" borderId="64" applyNumberFormat="0" applyAlignment="0" applyProtection="0"/>
    <xf numFmtId="0" fontId="21" fillId="23" borderId="65" applyNumberFormat="0" applyAlignment="0" applyProtection="0"/>
    <xf numFmtId="0" fontId="22" fillId="23" borderId="64" applyNumberFormat="0" applyAlignment="0" applyProtection="0"/>
    <xf numFmtId="0" fontId="26" fillId="0" borderId="66" applyNumberFormat="0" applyFill="0" applyAlignment="0" applyProtection="0"/>
    <xf numFmtId="0" fontId="8" fillId="26" borderId="67" applyNumberFormat="0" applyFont="0" applyAlignment="0" applyProtection="0"/>
    <xf numFmtId="0" fontId="8" fillId="26" borderId="67" applyNumberFormat="0" applyFont="0" applyAlignment="0" applyProtection="0"/>
    <xf numFmtId="0" fontId="8" fillId="26" borderId="67" applyNumberFormat="0" applyFont="0" applyAlignment="0" applyProtection="0"/>
    <xf numFmtId="168" fontId="1" fillId="0" borderId="0"/>
    <xf numFmtId="0" fontId="1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8" fillId="0" borderId="0" xfId="1" applyFont="1" applyFill="1" applyBorder="1"/>
    <xf numFmtId="0" fontId="8" fillId="0" borderId="1" xfId="1" applyFont="1" applyBorder="1"/>
    <xf numFmtId="0" fontId="8" fillId="0" borderId="0" xfId="1" applyFont="1" applyBorder="1"/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4" borderId="0" xfId="1" applyFont="1" applyFill="1"/>
    <xf numFmtId="49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7" fillId="4" borderId="0" xfId="1" applyFont="1" applyFill="1"/>
    <xf numFmtId="0" fontId="12" fillId="2" borderId="14" xfId="1" applyFont="1" applyFill="1" applyBorder="1" applyAlignment="1">
      <alignment horizontal="center" vertical="center" wrapText="1"/>
    </xf>
    <xf numFmtId="164" fontId="14" fillId="3" borderId="47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 wrapText="1"/>
    </xf>
    <xf numFmtId="49" fontId="11" fillId="3" borderId="55" xfId="1" applyNumberFormat="1" applyFont="1" applyFill="1" applyBorder="1" applyAlignment="1">
      <alignment horizontal="center" vertical="center" wrapText="1"/>
    </xf>
    <xf numFmtId="164" fontId="35" fillId="30" borderId="2" xfId="1" applyNumberFormat="1" applyFont="1" applyFill="1" applyBorder="1" applyAlignment="1">
      <alignment horizontal="left" vertical="center" wrapText="1"/>
    </xf>
    <xf numFmtId="14" fontId="16" fillId="27" borderId="38" xfId="0" applyNumberFormat="1" applyFont="1" applyFill="1" applyBorder="1" applyAlignment="1">
      <alignment horizontal="center" vertical="center"/>
    </xf>
    <xf numFmtId="14" fontId="16" fillId="27" borderId="15" xfId="0" applyNumberFormat="1" applyFont="1" applyFill="1" applyBorder="1" applyAlignment="1">
      <alignment horizontal="center" vertical="center"/>
    </xf>
    <xf numFmtId="167" fontId="0" fillId="29" borderId="21" xfId="0" applyNumberFormat="1" applyFont="1" applyFill="1" applyBorder="1" applyAlignment="1">
      <alignment horizontal="center" vertical="center"/>
    </xf>
    <xf numFmtId="0" fontId="8" fillId="28" borderId="68" xfId="0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49" fontId="11" fillId="2" borderId="18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9" fontId="13" fillId="27" borderId="29" xfId="428" applyNumberFormat="1" applyFont="1" applyFill="1" applyBorder="1" applyAlignment="1">
      <alignment horizontal="center" vertical="center"/>
    </xf>
    <xf numFmtId="164" fontId="11" fillId="30" borderId="2" xfId="1" applyNumberFormat="1" applyFont="1" applyFill="1" applyBorder="1" applyAlignment="1">
      <alignment vertical="center"/>
    </xf>
    <xf numFmtId="164" fontId="11" fillId="3" borderId="47" xfId="1" applyNumberFormat="1" applyFont="1" applyFill="1" applyBorder="1" applyAlignment="1">
      <alignment vertical="center"/>
    </xf>
    <xf numFmtId="164" fontId="11" fillId="3" borderId="2" xfId="1" applyNumberFormat="1" applyFont="1" applyFill="1" applyBorder="1" applyAlignment="1">
      <alignment vertical="center"/>
    </xf>
    <xf numFmtId="164" fontId="11" fillId="30" borderId="47" xfId="1" applyNumberFormat="1" applyFont="1" applyFill="1" applyBorder="1" applyAlignment="1">
      <alignment vertical="center"/>
    </xf>
    <xf numFmtId="164" fontId="11" fillId="3" borderId="45" xfId="1" applyNumberFormat="1" applyFont="1" applyFill="1" applyBorder="1" applyAlignment="1">
      <alignment vertical="center"/>
    </xf>
    <xf numFmtId="14" fontId="16" fillId="31" borderId="33" xfId="0" applyNumberFormat="1" applyFont="1" applyFill="1" applyBorder="1" applyAlignment="1">
      <alignment horizontal="center" vertical="center"/>
    </xf>
    <xf numFmtId="167" fontId="0" fillId="31" borderId="38" xfId="0" applyNumberFormat="1" applyFont="1" applyFill="1" applyBorder="1" applyAlignment="1">
      <alignment horizontal="center" vertical="center"/>
    </xf>
    <xf numFmtId="167" fontId="0" fillId="31" borderId="21" xfId="0" applyNumberFormat="1" applyFont="1" applyFill="1" applyBorder="1" applyAlignment="1">
      <alignment horizontal="center" vertical="center"/>
    </xf>
    <xf numFmtId="14" fontId="16" fillId="29" borderId="32" xfId="0" applyNumberFormat="1" applyFont="1" applyFill="1" applyBorder="1" applyAlignment="1">
      <alignment horizontal="center" vertical="center"/>
    </xf>
    <xf numFmtId="167" fontId="0" fillId="29" borderId="42" xfId="0" applyNumberFormat="1" applyFont="1" applyFill="1" applyBorder="1" applyAlignment="1">
      <alignment horizontal="center" vertical="center"/>
    </xf>
    <xf numFmtId="167" fontId="0" fillId="29" borderId="16" xfId="0" applyNumberFormat="1" applyFont="1" applyFill="1" applyBorder="1" applyAlignment="1">
      <alignment horizontal="center" vertical="center"/>
    </xf>
    <xf numFmtId="49" fontId="16" fillId="28" borderId="70" xfId="1" applyNumberFormat="1" applyFont="1" applyFill="1" applyBorder="1" applyAlignment="1">
      <alignment horizontal="center" vertical="center"/>
    </xf>
    <xf numFmtId="49" fontId="16" fillId="0" borderId="74" xfId="1" applyNumberFormat="1" applyFont="1" applyBorder="1" applyAlignment="1">
      <alignment vertical="center"/>
    </xf>
    <xf numFmtId="49" fontId="16" fillId="0" borderId="73" xfId="1" applyNumberFormat="1" applyFont="1" applyBorder="1" applyAlignment="1">
      <alignment vertical="center"/>
    </xf>
    <xf numFmtId="0" fontId="8" fillId="28" borderId="74" xfId="0" applyFont="1" applyFill="1" applyBorder="1" applyAlignment="1">
      <alignment horizontal="center" vertical="center" wrapText="1"/>
    </xf>
    <xf numFmtId="0" fontId="8" fillId="28" borderId="73" xfId="0" applyFont="1" applyFill="1" applyBorder="1" applyAlignment="1">
      <alignment horizontal="center" vertical="center" wrapText="1"/>
    </xf>
    <xf numFmtId="0" fontId="16" fillId="32" borderId="29" xfId="0" applyNumberFormat="1" applyFont="1" applyFill="1" applyBorder="1" applyAlignment="1">
      <alignment horizontal="center" vertical="center"/>
    </xf>
    <xf numFmtId="0" fontId="16" fillId="32" borderId="38" xfId="0" applyNumberFormat="1" applyFont="1" applyFill="1" applyBorder="1" applyAlignment="1">
      <alignment horizontal="center" vertical="center"/>
    </xf>
    <xf numFmtId="0" fontId="16" fillId="32" borderId="15" xfId="0" applyNumberFormat="1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vertical="center"/>
    </xf>
    <xf numFmtId="164" fontId="35" fillId="30" borderId="47" xfId="1" applyNumberFormat="1" applyFont="1" applyFill="1" applyBorder="1" applyAlignment="1">
      <alignment horizontal="left" vertical="center" wrapText="1"/>
    </xf>
    <xf numFmtId="49" fontId="11" fillId="30" borderId="55" xfId="1" applyNumberFormat="1" applyFont="1" applyFill="1" applyBorder="1" applyAlignment="1">
      <alignment horizontal="center" vertical="center" wrapText="1"/>
    </xf>
    <xf numFmtId="169" fontId="13" fillId="27" borderId="13" xfId="428" applyNumberFormat="1" applyFont="1" applyFill="1" applyBorder="1" applyAlignment="1">
      <alignment horizontal="center" vertical="center"/>
    </xf>
    <xf numFmtId="0" fontId="12" fillId="2" borderId="69" xfId="1" applyFont="1" applyFill="1" applyBorder="1" applyAlignment="1">
      <alignment horizontal="center" vertical="center" wrapText="1"/>
    </xf>
    <xf numFmtId="0" fontId="42" fillId="0" borderId="0" xfId="2" applyFont="1" applyFill="1" applyBorder="1" applyAlignment="1">
      <alignment vertical="center" wrapText="1"/>
    </xf>
    <xf numFmtId="0" fontId="12" fillId="29" borderId="17" xfId="1" applyFont="1" applyFill="1" applyBorder="1" applyAlignment="1">
      <alignment horizontal="center" vertical="center" wrapText="1"/>
    </xf>
    <xf numFmtId="0" fontId="12" fillId="29" borderId="73" xfId="1" applyFont="1" applyFill="1" applyBorder="1" applyAlignment="1">
      <alignment horizontal="center" vertical="center" wrapText="1"/>
    </xf>
    <xf numFmtId="0" fontId="12" fillId="31" borderId="74" xfId="1" applyFont="1" applyFill="1" applyBorder="1" applyAlignment="1">
      <alignment horizontal="center" vertical="center" wrapText="1"/>
    </xf>
    <xf numFmtId="0" fontId="12" fillId="31" borderId="70" xfId="1" applyFont="1" applyFill="1" applyBorder="1" applyAlignment="1">
      <alignment horizontal="center" vertical="center" wrapText="1"/>
    </xf>
    <xf numFmtId="0" fontId="12" fillId="31" borderId="73" xfId="1" applyFont="1" applyFill="1" applyBorder="1" applyAlignment="1">
      <alignment horizontal="center" vertical="center" wrapText="1"/>
    </xf>
    <xf numFmtId="0" fontId="12" fillId="28" borderId="74" xfId="1" applyFont="1" applyFill="1" applyBorder="1" applyAlignment="1">
      <alignment horizontal="center" vertical="center" wrapText="1"/>
    </xf>
    <xf numFmtId="0" fontId="12" fillId="28" borderId="70" xfId="1" applyFont="1" applyFill="1" applyBorder="1" applyAlignment="1">
      <alignment horizontal="center" vertical="center" wrapText="1"/>
    </xf>
    <xf numFmtId="0" fontId="12" fillId="28" borderId="73" xfId="1" applyFont="1" applyFill="1" applyBorder="1" applyAlignment="1">
      <alignment horizontal="center" vertical="center" wrapText="1"/>
    </xf>
    <xf numFmtId="0" fontId="12" fillId="32" borderId="73" xfId="1" applyFont="1" applyFill="1" applyBorder="1" applyAlignment="1">
      <alignment horizontal="center" vertical="center"/>
    </xf>
    <xf numFmtId="0" fontId="12" fillId="32" borderId="68" xfId="1" applyFont="1" applyFill="1" applyBorder="1" applyAlignment="1">
      <alignment horizontal="center" vertical="center" wrapText="1"/>
    </xf>
    <xf numFmtId="164" fontId="14" fillId="3" borderId="40" xfId="1" applyNumberFormat="1" applyFont="1" applyFill="1" applyBorder="1" applyAlignment="1">
      <alignment vertical="center"/>
    </xf>
    <xf numFmtId="164" fontId="14" fillId="3" borderId="31" xfId="1" applyNumberFormat="1" applyFont="1" applyFill="1" applyBorder="1" applyAlignment="1">
      <alignment vertical="center"/>
    </xf>
    <xf numFmtId="164" fontId="15" fillId="30" borderId="47" xfId="1" applyNumberFormat="1" applyFont="1" applyFill="1" applyBorder="1" applyAlignment="1">
      <alignment horizontal="left" vertical="center"/>
    </xf>
    <xf numFmtId="166" fontId="16" fillId="31" borderId="29" xfId="1" applyNumberFormat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 wrapText="1"/>
    </xf>
    <xf numFmtId="14" fontId="42" fillId="0" borderId="0" xfId="2" applyNumberFormat="1" applyFont="1" applyFill="1" applyBorder="1" applyAlignment="1">
      <alignment horizontal="center" vertical="center" wrapText="1"/>
    </xf>
    <xf numFmtId="166" fontId="16" fillId="29" borderId="30" xfId="0" applyNumberFormat="1" applyFont="1" applyFill="1" applyBorder="1" applyAlignment="1">
      <alignment horizontal="center" vertical="center"/>
    </xf>
    <xf numFmtId="166" fontId="16" fillId="28" borderId="73" xfId="1" applyNumberFormat="1" applyFont="1" applyFill="1" applyBorder="1" applyAlignment="1">
      <alignment horizontal="center" vertical="center"/>
    </xf>
    <xf numFmtId="0" fontId="17" fillId="4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2" borderId="13" xfId="1" applyNumberFormat="1" applyFont="1" applyFill="1" applyBorder="1" applyAlignment="1">
      <alignment horizontal="center" vertical="center"/>
    </xf>
    <xf numFmtId="0" fontId="13" fillId="2" borderId="41" xfId="1" applyNumberFormat="1" applyFont="1" applyFill="1" applyBorder="1" applyAlignment="1">
      <alignment horizontal="center" vertical="center"/>
    </xf>
    <xf numFmtId="165" fontId="11" fillId="2" borderId="32" xfId="1" applyNumberFormat="1" applyFont="1" applyFill="1" applyBorder="1" applyAlignment="1">
      <alignment horizontal="center" vertical="center" wrapText="1"/>
    </xf>
    <xf numFmtId="165" fontId="11" fillId="2" borderId="35" xfId="1" applyNumberFormat="1" applyFont="1" applyFill="1" applyBorder="1" applyAlignment="1">
      <alignment horizontal="center" vertical="center" wrapText="1"/>
    </xf>
    <xf numFmtId="165" fontId="11" fillId="2" borderId="36" xfId="1" applyNumberFormat="1" applyFont="1" applyFill="1" applyBorder="1" applyAlignment="1">
      <alignment horizontal="center" vertical="center" wrapText="1"/>
    </xf>
    <xf numFmtId="0" fontId="12" fillId="29" borderId="78" xfId="1" applyFont="1" applyFill="1" applyBorder="1" applyAlignment="1">
      <alignment horizontal="center" vertical="center" wrapText="1"/>
    </xf>
    <xf numFmtId="0" fontId="12" fillId="29" borderId="27" xfId="1" applyFont="1" applyFill="1" applyBorder="1" applyAlignment="1">
      <alignment horizontal="center" vertical="center" wrapText="1"/>
    </xf>
    <xf numFmtId="0" fontId="12" fillId="29" borderId="28" xfId="1" applyFont="1" applyFill="1" applyBorder="1" applyAlignment="1">
      <alignment horizontal="center" vertical="center" wrapText="1"/>
    </xf>
    <xf numFmtId="0" fontId="12" fillId="31" borderId="77" xfId="1" applyFont="1" applyFill="1" applyBorder="1" applyAlignment="1">
      <alignment horizontal="center" vertical="center" wrapText="1"/>
    </xf>
    <xf numFmtId="0" fontId="12" fillId="31" borderId="27" xfId="1" applyFont="1" applyFill="1" applyBorder="1" applyAlignment="1">
      <alignment horizontal="center" vertical="center" wrapText="1"/>
    </xf>
    <xf numFmtId="0" fontId="12" fillId="31" borderId="28" xfId="1" applyFont="1" applyFill="1" applyBorder="1" applyAlignment="1">
      <alignment horizontal="center" vertical="center" wrapText="1"/>
    </xf>
    <xf numFmtId="0" fontId="12" fillId="28" borderId="77" xfId="1" applyFont="1" applyFill="1" applyBorder="1" applyAlignment="1">
      <alignment horizontal="center" vertical="center" wrapText="1"/>
    </xf>
    <xf numFmtId="0" fontId="12" fillId="28" borderId="27" xfId="1" applyFont="1" applyFill="1" applyBorder="1" applyAlignment="1">
      <alignment horizontal="center" vertical="center" wrapText="1"/>
    </xf>
    <xf numFmtId="0" fontId="12" fillId="28" borderId="28" xfId="1" applyFont="1" applyFill="1" applyBorder="1" applyAlignment="1">
      <alignment horizontal="center" vertical="center" wrapText="1"/>
    </xf>
    <xf numFmtId="0" fontId="12" fillId="32" borderId="77" xfId="1" applyFont="1" applyFill="1" applyBorder="1" applyAlignment="1">
      <alignment horizontal="center" vertical="center"/>
    </xf>
    <xf numFmtId="0" fontId="12" fillId="32" borderId="37" xfId="1" applyFont="1" applyFill="1" applyBorder="1" applyAlignment="1">
      <alignment horizontal="center" vertical="center"/>
    </xf>
    <xf numFmtId="0" fontId="13" fillId="2" borderId="20" xfId="1" applyNumberFormat="1" applyFont="1" applyFill="1" applyBorder="1" applyAlignment="1">
      <alignment horizontal="center" vertical="center"/>
    </xf>
    <xf numFmtId="0" fontId="13" fillId="2" borderId="52" xfId="1" applyNumberFormat="1" applyFont="1" applyFill="1" applyBorder="1" applyAlignment="1">
      <alignment horizontal="center" vertical="center"/>
    </xf>
    <xf numFmtId="0" fontId="42" fillId="0" borderId="2" xfId="2" applyFont="1" applyFill="1" applyBorder="1" applyAlignment="1">
      <alignment horizontal="center" vertical="center" wrapText="1"/>
    </xf>
    <xf numFmtId="14" fontId="42" fillId="0" borderId="2" xfId="2" applyNumberFormat="1" applyFont="1" applyFill="1" applyBorder="1" applyAlignment="1">
      <alignment horizontal="center" vertical="center" wrapText="1"/>
    </xf>
    <xf numFmtId="14" fontId="10" fillId="0" borderId="12" xfId="2" applyNumberFormat="1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49" fontId="11" fillId="2" borderId="19" xfId="1" applyNumberFormat="1" applyFont="1" applyFill="1" applyBorder="1" applyAlignment="1">
      <alignment horizontal="center" vertical="center" wrapText="1"/>
    </xf>
    <xf numFmtId="49" fontId="11" fillId="2" borderId="49" xfId="1" applyNumberFormat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11" fillId="2" borderId="41" xfId="1" applyFont="1" applyFill="1" applyBorder="1" applyAlignment="1">
      <alignment horizontal="center" vertical="center" wrapText="1"/>
    </xf>
    <xf numFmtId="0" fontId="12" fillId="2" borderId="30" xfId="1" applyFont="1" applyFill="1" applyBorder="1" applyAlignment="1">
      <alignment horizontal="center" vertical="center" wrapText="1"/>
    </xf>
    <xf numFmtId="0" fontId="12" fillId="2" borderId="43" xfId="1" applyFont="1" applyFill="1" applyBorder="1" applyAlignment="1">
      <alignment horizontal="center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44" xfId="1" applyFont="1" applyFill="1" applyBorder="1" applyAlignment="1">
      <alignment horizontal="center" vertical="center" wrapText="1"/>
    </xf>
    <xf numFmtId="0" fontId="12" fillId="2" borderId="48" xfId="1" applyFont="1" applyFill="1" applyBorder="1" applyAlignment="1">
      <alignment horizontal="center" vertical="center" wrapText="1"/>
    </xf>
    <xf numFmtId="0" fontId="12" fillId="2" borderId="52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49" fontId="16" fillId="4" borderId="22" xfId="0" applyNumberFormat="1" applyFont="1" applyFill="1" applyBorder="1" applyAlignment="1">
      <alignment horizontal="center" vertical="center" wrapText="1"/>
    </xf>
    <xf numFmtId="49" fontId="16" fillId="4" borderId="19" xfId="0" applyNumberFormat="1" applyFont="1" applyFill="1" applyBorder="1" applyAlignment="1">
      <alignment horizontal="center" vertical="center" wrapText="1"/>
    </xf>
    <xf numFmtId="49" fontId="16" fillId="4" borderId="49" xfId="0" applyNumberFormat="1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left" vertical="center" wrapText="1"/>
    </xf>
    <xf numFmtId="0" fontId="16" fillId="4" borderId="43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>
      <alignment horizontal="left" vertical="center" wrapText="1"/>
    </xf>
    <xf numFmtId="2" fontId="16" fillId="4" borderId="30" xfId="0" applyNumberFormat="1" applyFont="1" applyFill="1" applyBorder="1" applyAlignment="1">
      <alignment horizontal="center" vertical="center"/>
    </xf>
    <xf numFmtId="2" fontId="16" fillId="4" borderId="43" xfId="0" applyNumberFormat="1" applyFont="1" applyFill="1" applyBorder="1" applyAlignment="1">
      <alignment horizontal="center" vertical="center"/>
    </xf>
    <xf numFmtId="2" fontId="16" fillId="4" borderId="41" xfId="0" applyNumberFormat="1" applyFont="1" applyFill="1" applyBorder="1" applyAlignment="1">
      <alignment horizontal="center" vertical="center"/>
    </xf>
    <xf numFmtId="49" fontId="17" fillId="4" borderId="71" xfId="1" applyNumberFormat="1" applyFont="1" applyFill="1" applyBorder="1" applyAlignment="1">
      <alignment horizontal="center" vertical="center"/>
    </xf>
    <xf numFmtId="49" fontId="17" fillId="4" borderId="53" xfId="1" applyNumberFormat="1" applyFont="1" applyFill="1" applyBorder="1" applyAlignment="1">
      <alignment horizontal="center" vertical="center"/>
    </xf>
    <xf numFmtId="49" fontId="17" fillId="4" borderId="51" xfId="1" applyNumberFormat="1" applyFont="1" applyFill="1" applyBorder="1" applyAlignment="1">
      <alignment horizontal="center" vertical="center"/>
    </xf>
    <xf numFmtId="49" fontId="17" fillId="4" borderId="72" xfId="1" applyNumberFormat="1" applyFont="1" applyFill="1" applyBorder="1" applyAlignment="1">
      <alignment horizontal="center" vertical="center"/>
    </xf>
    <xf numFmtId="49" fontId="17" fillId="4" borderId="39" xfId="1" applyNumberFormat="1" applyFont="1" applyFill="1" applyBorder="1" applyAlignment="1">
      <alignment horizontal="center" vertical="center"/>
    </xf>
    <xf numFmtId="49" fontId="17" fillId="4" borderId="54" xfId="1" applyNumberFormat="1" applyFont="1" applyFill="1" applyBorder="1" applyAlignment="1">
      <alignment horizontal="center" vertical="center"/>
    </xf>
    <xf numFmtId="14" fontId="16" fillId="31" borderId="30" xfId="0" applyNumberFormat="1" applyFont="1" applyFill="1" applyBorder="1" applyAlignment="1">
      <alignment horizontal="center" vertical="center"/>
    </xf>
    <xf numFmtId="14" fontId="16" fillId="31" borderId="43" xfId="0" applyNumberFormat="1" applyFont="1" applyFill="1" applyBorder="1" applyAlignment="1">
      <alignment horizontal="center" vertical="center"/>
    </xf>
    <xf numFmtId="14" fontId="16" fillId="31" borderId="41" xfId="0" applyNumberFormat="1" applyFont="1" applyFill="1" applyBorder="1" applyAlignment="1">
      <alignment horizontal="center" vertical="center"/>
    </xf>
    <xf numFmtId="0" fontId="16" fillId="31" borderId="30" xfId="0" applyNumberFormat="1" applyFont="1" applyFill="1" applyBorder="1" applyAlignment="1">
      <alignment horizontal="center" vertical="center"/>
    </xf>
    <xf numFmtId="0" fontId="16" fillId="31" borderId="43" xfId="0" applyNumberFormat="1" applyFont="1" applyFill="1" applyBorder="1" applyAlignment="1">
      <alignment horizontal="center" vertical="center"/>
    </xf>
    <xf numFmtId="0" fontId="16" fillId="31" borderId="41" xfId="0" applyNumberFormat="1" applyFont="1" applyFill="1" applyBorder="1" applyAlignment="1">
      <alignment horizontal="center" vertical="center"/>
    </xf>
    <xf numFmtId="14" fontId="16" fillId="28" borderId="30" xfId="0" applyNumberFormat="1" applyFont="1" applyFill="1" applyBorder="1" applyAlignment="1" applyProtection="1">
      <alignment horizontal="center" vertical="center"/>
      <protection hidden="1"/>
    </xf>
    <xf numFmtId="14" fontId="16" fillId="28" borderId="43" xfId="0" applyNumberFormat="1" applyFont="1" applyFill="1" applyBorder="1" applyAlignment="1" applyProtection="1">
      <alignment horizontal="center" vertical="center"/>
      <protection hidden="1"/>
    </xf>
    <xf numFmtId="0" fontId="16" fillId="28" borderId="41" xfId="0" applyNumberFormat="1" applyFont="1" applyFill="1" applyBorder="1" applyAlignment="1" applyProtection="1">
      <alignment horizontal="center" vertical="center"/>
      <protection hidden="1"/>
    </xf>
    <xf numFmtId="0" fontId="16" fillId="28" borderId="30" xfId="0" applyNumberFormat="1" applyFont="1" applyFill="1" applyBorder="1" applyAlignment="1">
      <alignment horizontal="center" vertical="center"/>
    </xf>
    <xf numFmtId="0" fontId="16" fillId="28" borderId="43" xfId="0" applyNumberFormat="1" applyFont="1" applyFill="1" applyBorder="1" applyAlignment="1">
      <alignment horizontal="center" vertical="center"/>
    </xf>
    <xf numFmtId="0" fontId="16" fillId="28" borderId="41" xfId="0" applyNumberFormat="1" applyFont="1" applyFill="1" applyBorder="1" applyAlignment="1">
      <alignment horizontal="center" vertical="center"/>
    </xf>
    <xf numFmtId="0" fontId="16" fillId="32" borderId="70" xfId="0" applyNumberFormat="1" applyFont="1" applyFill="1" applyBorder="1" applyAlignment="1">
      <alignment horizontal="center" vertical="center"/>
    </xf>
    <xf numFmtId="0" fontId="16" fillId="32" borderId="74" xfId="0" applyNumberFormat="1" applyFont="1" applyFill="1" applyBorder="1" applyAlignment="1">
      <alignment horizontal="center" vertical="center"/>
    </xf>
    <xf numFmtId="1" fontId="16" fillId="4" borderId="30" xfId="0" applyNumberFormat="1" applyFont="1" applyFill="1" applyBorder="1" applyAlignment="1">
      <alignment horizontal="center" vertical="center"/>
    </xf>
    <xf numFmtId="1" fontId="16" fillId="4" borderId="43" xfId="0" applyNumberFormat="1" applyFont="1" applyFill="1" applyBorder="1" applyAlignment="1">
      <alignment horizontal="center" vertical="center"/>
    </xf>
    <xf numFmtId="1" fontId="16" fillId="4" borderId="41" xfId="0" applyNumberFormat="1" applyFont="1" applyFill="1" applyBorder="1" applyAlignment="1">
      <alignment horizontal="center" vertical="center"/>
    </xf>
    <xf numFmtId="14" fontId="16" fillId="29" borderId="30" xfId="0" applyNumberFormat="1" applyFont="1" applyFill="1" applyBorder="1" applyAlignment="1">
      <alignment horizontal="center" vertical="center"/>
    </xf>
    <xf numFmtId="14" fontId="16" fillId="29" borderId="43" xfId="0" applyNumberFormat="1" applyFont="1" applyFill="1" applyBorder="1" applyAlignment="1">
      <alignment horizontal="center" vertical="center"/>
    </xf>
    <xf numFmtId="14" fontId="16" fillId="29" borderId="41" xfId="0" applyNumberFormat="1" applyFont="1" applyFill="1" applyBorder="1" applyAlignment="1">
      <alignment horizontal="center" vertical="center"/>
    </xf>
    <xf numFmtId="0" fontId="16" fillId="29" borderId="30" xfId="0" applyNumberFormat="1" applyFont="1" applyFill="1" applyBorder="1" applyAlignment="1">
      <alignment horizontal="center" vertical="center"/>
    </xf>
    <xf numFmtId="0" fontId="16" fillId="29" borderId="43" xfId="0" applyNumberFormat="1" applyFont="1" applyFill="1" applyBorder="1" applyAlignment="1">
      <alignment horizontal="center" vertical="center"/>
    </xf>
    <xf numFmtId="0" fontId="16" fillId="29" borderId="41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43" fillId="0" borderId="45" xfId="1" applyFont="1" applyBorder="1" applyAlignment="1">
      <alignment horizontal="center" vertical="center" wrapText="1"/>
    </xf>
    <xf numFmtId="0" fontId="43" fillId="0" borderId="47" xfId="1" applyFont="1" applyBorder="1" applyAlignment="1">
      <alignment horizontal="center" vertical="center" wrapText="1"/>
    </xf>
    <xf numFmtId="0" fontId="43" fillId="0" borderId="46" xfId="1" applyFont="1" applyBorder="1" applyAlignment="1">
      <alignment horizontal="center" vertical="center" wrapText="1"/>
    </xf>
    <xf numFmtId="169" fontId="44" fillId="0" borderId="75" xfId="1" applyNumberFormat="1" applyFont="1" applyBorder="1" applyAlignment="1">
      <alignment horizontal="center" vertical="center"/>
    </xf>
    <xf numFmtId="169" fontId="44" fillId="0" borderId="76" xfId="1" applyNumberFormat="1" applyFont="1" applyBorder="1" applyAlignment="1">
      <alignment horizontal="center" vertical="center"/>
    </xf>
    <xf numFmtId="170" fontId="16" fillId="4" borderId="30" xfId="0" applyNumberFormat="1" applyFont="1" applyFill="1" applyBorder="1" applyAlignment="1">
      <alignment horizontal="left" vertical="center"/>
    </xf>
    <xf numFmtId="170" fontId="16" fillId="4" borderId="43" xfId="0" applyNumberFormat="1" applyFont="1" applyFill="1" applyBorder="1" applyAlignment="1">
      <alignment horizontal="left" vertical="center"/>
    </xf>
    <xf numFmtId="170" fontId="16" fillId="4" borderId="41" xfId="0" applyNumberFormat="1" applyFont="1" applyFill="1" applyBorder="1" applyAlignment="1">
      <alignment horizontal="left" vertical="center"/>
    </xf>
    <xf numFmtId="170" fontId="16" fillId="4" borderId="30" xfId="0" applyNumberFormat="1" applyFont="1" applyFill="1" applyBorder="1" applyAlignment="1">
      <alignment horizontal="center" vertical="center"/>
    </xf>
    <xf numFmtId="170" fontId="16" fillId="4" borderId="43" xfId="0" applyNumberFormat="1" applyFont="1" applyFill="1" applyBorder="1" applyAlignment="1">
      <alignment horizontal="center" vertical="center"/>
    </xf>
    <xf numFmtId="170" fontId="16" fillId="4" borderId="41" xfId="0" applyNumberFormat="1" applyFont="1" applyFill="1" applyBorder="1" applyAlignment="1">
      <alignment horizontal="center" vertical="center"/>
    </xf>
  </cellXfs>
  <cellStyles count="735">
    <cellStyle name="%" xfId="206" xr:uid="{00000000-0005-0000-0000-0000FB000000}"/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вод  2 2" xfId="119" xr:uid="{00000000-0005-0000-0000-000018000000}"/>
    <cellStyle name="Ввод  2 2 2" xfId="198" xr:uid="{00000000-0005-0000-0000-000018000000}"/>
    <cellStyle name="Ввод  2 2 2 2" xfId="411" xr:uid="{00000000-0005-0000-0000-00001B000000}"/>
    <cellStyle name="Ввод  2 2 2 2 2" xfId="725" xr:uid="{00000000-0005-0000-0000-00001C000000}"/>
    <cellStyle name="Ввод  2 2 2 3" xfId="421" xr:uid="{00000000-0005-0000-0000-00001B000000}"/>
    <cellStyle name="Ввод  2 2 3" xfId="334" xr:uid="{00000000-0005-0000-0000-00001A000000}"/>
    <cellStyle name="Ввод  2 2 3 2" xfId="648" xr:uid="{00000000-0005-0000-0000-00001E000000}"/>
    <cellStyle name="Ввод  2 3" xfId="258" xr:uid="{00000000-0005-0000-0000-000019000000}"/>
    <cellStyle name="Ввод  2 3 2" xfId="572" xr:uid="{00000000-0005-0000-0000-00001F000000}"/>
    <cellStyle name="Вывод 2" xfId="28" xr:uid="{00000000-0005-0000-0000-000019000000}"/>
    <cellStyle name="Вывод 2 2" xfId="120" xr:uid="{00000000-0005-0000-0000-000019000000}"/>
    <cellStyle name="Вывод 2 2 2" xfId="199" xr:uid="{00000000-0005-0000-0000-000019000000}"/>
    <cellStyle name="Вывод 2 2 2 2" xfId="412" xr:uid="{00000000-0005-0000-0000-00001E000000}"/>
    <cellStyle name="Вывод 2 2 2 2 2" xfId="726" xr:uid="{00000000-0005-0000-0000-000023000000}"/>
    <cellStyle name="Вывод 2 2 2 3" xfId="422" xr:uid="{00000000-0005-0000-0000-00001E000000}"/>
    <cellStyle name="Вывод 2 2 3" xfId="335" xr:uid="{00000000-0005-0000-0000-00001D000000}"/>
    <cellStyle name="Вывод 2 2 3 2" xfId="649" xr:uid="{00000000-0005-0000-0000-000025000000}"/>
    <cellStyle name="Вывод 2 3" xfId="259" xr:uid="{00000000-0005-0000-0000-00001C000000}"/>
    <cellStyle name="Вывод 2 3 2" xfId="573" xr:uid="{00000000-0005-0000-0000-000026000000}"/>
    <cellStyle name="Вычисление 2" xfId="29" xr:uid="{00000000-0005-0000-0000-00001A000000}"/>
    <cellStyle name="Вычисление 2 2" xfId="121" xr:uid="{00000000-0005-0000-0000-00001A000000}"/>
    <cellStyle name="Вычисление 2 2 2" xfId="200" xr:uid="{00000000-0005-0000-0000-00001A000000}"/>
    <cellStyle name="Вычисление 2 2 2 2" xfId="413" xr:uid="{00000000-0005-0000-0000-000021000000}"/>
    <cellStyle name="Вычисление 2 2 2 2 2" xfId="727" xr:uid="{00000000-0005-0000-0000-00002A000000}"/>
    <cellStyle name="Вычисление 2 2 2 3" xfId="423" xr:uid="{00000000-0005-0000-0000-000021000000}"/>
    <cellStyle name="Вычисление 2 2 3" xfId="336" xr:uid="{00000000-0005-0000-0000-000020000000}"/>
    <cellStyle name="Вычисление 2 2 3 2" xfId="650" xr:uid="{00000000-0005-0000-0000-00002C000000}"/>
    <cellStyle name="Вычисление 2 3" xfId="260" xr:uid="{00000000-0005-0000-0000-00001F000000}"/>
    <cellStyle name="Вычисление 2 3 2" xfId="574" xr:uid="{00000000-0005-0000-0000-00002D000000}"/>
    <cellStyle name="Гиперссылка 2" xfId="207" xr:uid="{00000000-0005-0000-0000-0000FD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Итог 2 2" xfId="122" xr:uid="{00000000-0005-0000-0000-00001F000000}"/>
    <cellStyle name="Итог 2 2 2" xfId="201" xr:uid="{00000000-0005-0000-0000-00001F000000}"/>
    <cellStyle name="Итог 2 2 2 2" xfId="414" xr:uid="{00000000-0005-0000-0000-000029000000}"/>
    <cellStyle name="Итог 2 2 2 2 2" xfId="728" xr:uid="{00000000-0005-0000-0000-000036000000}"/>
    <cellStyle name="Итог 2 2 2 3" xfId="424" xr:uid="{00000000-0005-0000-0000-000029000000}"/>
    <cellStyle name="Итог 2 2 3" xfId="337" xr:uid="{00000000-0005-0000-0000-000028000000}"/>
    <cellStyle name="Итог 2 2 3 2" xfId="651" xr:uid="{00000000-0005-0000-0000-000038000000}"/>
    <cellStyle name="Итог 2 3" xfId="261" xr:uid="{00000000-0005-0000-0000-000027000000}"/>
    <cellStyle name="Итог 2 3 2" xfId="575" xr:uid="{00000000-0005-0000-0000-000039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10" xfId="208" xr:uid="{00000000-0005-0000-0000-0000FF000000}"/>
    <cellStyle name="Обычный 11" xfId="209" xr:uid="{00000000-0005-0000-0000-000000010000}"/>
    <cellStyle name="Обычный 12" xfId="210" xr:uid="{00000000-0005-0000-0000-000001010000}"/>
    <cellStyle name="Обычный 13" xfId="211" xr:uid="{00000000-0005-0000-0000-000002010000}"/>
    <cellStyle name="Обычный 14" xfId="212" xr:uid="{00000000-0005-0000-0000-000003010000}"/>
    <cellStyle name="Обычный 15" xfId="213" xr:uid="{00000000-0005-0000-0000-000004010000}"/>
    <cellStyle name="Обычный 16" xfId="214" xr:uid="{00000000-0005-0000-0000-000005010000}"/>
    <cellStyle name="Обычный 17" xfId="215" xr:uid="{00000000-0005-0000-0000-000006010000}"/>
    <cellStyle name="Обычный 18" xfId="216" xr:uid="{00000000-0005-0000-0000-000007010000}"/>
    <cellStyle name="Обычный 19" xfId="217" xr:uid="{00000000-0005-0000-0000-000008010000}"/>
    <cellStyle name="Обычный 2" xfId="38" xr:uid="{00000000-0005-0000-0000-000024000000}"/>
    <cellStyle name="Обычный 2 10" xfId="262" xr:uid="{00000000-0005-0000-0000-000038000000}"/>
    <cellStyle name="Обычный 2 10 2" xfId="576" xr:uid="{00000000-0005-0000-0000-000049000000}"/>
    <cellStyle name="Обычный 2 11" xfId="429" xr:uid="{00000000-0005-0000-0000-000048000000}"/>
    <cellStyle name="Обычный 2 2" xfId="39" xr:uid="{00000000-0005-0000-0000-000025000000}"/>
    <cellStyle name="Обычный 2 2 2" xfId="40" xr:uid="{00000000-0005-0000-0000-000026000000}"/>
    <cellStyle name="Обычный 2 2 3" xfId="219" xr:uid="{00000000-0005-0000-0000-00000A010000}"/>
    <cellStyle name="Обычный 2 2 3 2" xfId="418" xr:uid="{00000000-0005-0000-0000-00003B000000}"/>
    <cellStyle name="Обычный 2 2 3 2 2" xfId="732" xr:uid="{00000000-0005-0000-0000-00004D000000}"/>
    <cellStyle name="Обычный 2 2 3 3" xfId="568" xr:uid="{00000000-0005-0000-0000-00004C000000}"/>
    <cellStyle name="Обычный 2 3" xfId="41" xr:uid="{00000000-0005-0000-0000-000027000000}"/>
    <cellStyle name="Обычный 2 3 2" xfId="42" xr:uid="{00000000-0005-0000-0000-000028000000}"/>
    <cellStyle name="Обычный 2 3 2 2" xfId="43" xr:uid="{00000000-0005-0000-0000-000029000000}"/>
    <cellStyle name="Обычный 2 3 2 2 2" xfId="44" xr:uid="{00000000-0005-0000-0000-00002A000000}"/>
    <cellStyle name="Обычный 2 3 2 2 2 2" xfId="45" xr:uid="{00000000-0005-0000-0000-00002B000000}"/>
    <cellStyle name="Обычный 2 3 2 2 2 2 2" xfId="133" xr:uid="{00000000-0005-0000-0000-00002B000000}"/>
    <cellStyle name="Обычный 2 3 2 2 2 2 2 2" xfId="347" xr:uid="{00000000-0005-0000-0000-000041000000}"/>
    <cellStyle name="Обычный 2 3 2 2 2 2 2 2 2" xfId="661" xr:uid="{00000000-0005-0000-0000-000054000000}"/>
    <cellStyle name="Обычный 2 3 2 2 2 2 2 3" xfId="504" xr:uid="{00000000-0005-0000-0000-000053000000}"/>
    <cellStyle name="Обычный 2 3 2 2 2 2 3" xfId="267" xr:uid="{00000000-0005-0000-0000-000040000000}"/>
    <cellStyle name="Обычный 2 3 2 2 2 2 3 2" xfId="581" xr:uid="{00000000-0005-0000-0000-000055000000}"/>
    <cellStyle name="Обычный 2 3 2 2 2 2 4" xfId="434" xr:uid="{00000000-0005-0000-0000-000052000000}"/>
    <cellStyle name="Обычный 2 3 2 2 2 3" xfId="132" xr:uid="{00000000-0005-0000-0000-00002A000000}"/>
    <cellStyle name="Обычный 2 3 2 2 2 3 2" xfId="346" xr:uid="{00000000-0005-0000-0000-000042000000}"/>
    <cellStyle name="Обычный 2 3 2 2 2 3 2 2" xfId="660" xr:uid="{00000000-0005-0000-0000-000057000000}"/>
    <cellStyle name="Обычный 2 3 2 2 2 3 3" xfId="503" xr:uid="{00000000-0005-0000-0000-000056000000}"/>
    <cellStyle name="Обычный 2 3 2 2 2 4" xfId="266" xr:uid="{00000000-0005-0000-0000-00003F000000}"/>
    <cellStyle name="Обычный 2 3 2 2 2 4 2" xfId="580" xr:uid="{00000000-0005-0000-0000-000058000000}"/>
    <cellStyle name="Обычный 2 3 2 2 2 5" xfId="433" xr:uid="{00000000-0005-0000-0000-000051000000}"/>
    <cellStyle name="Обычный 2 3 2 2 3" xfId="46" xr:uid="{00000000-0005-0000-0000-00002C000000}"/>
    <cellStyle name="Обычный 2 3 2 2 3 2" xfId="134" xr:uid="{00000000-0005-0000-0000-00002C000000}"/>
    <cellStyle name="Обычный 2 3 2 2 3 2 2" xfId="348" xr:uid="{00000000-0005-0000-0000-000044000000}"/>
    <cellStyle name="Обычный 2 3 2 2 3 2 2 2" xfId="662" xr:uid="{00000000-0005-0000-0000-00005B000000}"/>
    <cellStyle name="Обычный 2 3 2 2 3 2 3" xfId="505" xr:uid="{00000000-0005-0000-0000-00005A000000}"/>
    <cellStyle name="Обычный 2 3 2 2 3 3" xfId="268" xr:uid="{00000000-0005-0000-0000-000043000000}"/>
    <cellStyle name="Обычный 2 3 2 2 3 3 2" xfId="582" xr:uid="{00000000-0005-0000-0000-00005C000000}"/>
    <cellStyle name="Обычный 2 3 2 2 3 4" xfId="435" xr:uid="{00000000-0005-0000-0000-000059000000}"/>
    <cellStyle name="Обычный 2 3 2 2 4" xfId="131" xr:uid="{00000000-0005-0000-0000-000029000000}"/>
    <cellStyle name="Обычный 2 3 2 2 4 2" xfId="345" xr:uid="{00000000-0005-0000-0000-000045000000}"/>
    <cellStyle name="Обычный 2 3 2 2 4 2 2" xfId="659" xr:uid="{00000000-0005-0000-0000-00005E000000}"/>
    <cellStyle name="Обычный 2 3 2 2 4 3" xfId="502" xr:uid="{00000000-0005-0000-0000-00005D000000}"/>
    <cellStyle name="Обычный 2 3 2 2 5" xfId="265" xr:uid="{00000000-0005-0000-0000-00003E000000}"/>
    <cellStyle name="Обычный 2 3 2 2 5 2" xfId="579" xr:uid="{00000000-0005-0000-0000-00005F000000}"/>
    <cellStyle name="Обычный 2 3 2 2 6" xfId="432" xr:uid="{00000000-0005-0000-0000-000050000000}"/>
    <cellStyle name="Обычный 2 3 2 3" xfId="47" xr:uid="{00000000-0005-0000-0000-00002D000000}"/>
    <cellStyle name="Обычный 2 3 2 3 2" xfId="48" xr:uid="{00000000-0005-0000-0000-00002E000000}"/>
    <cellStyle name="Обычный 2 3 2 3 2 2" xfId="136" xr:uid="{00000000-0005-0000-0000-00002E000000}"/>
    <cellStyle name="Обычный 2 3 2 3 2 2 2" xfId="350" xr:uid="{00000000-0005-0000-0000-000048000000}"/>
    <cellStyle name="Обычный 2 3 2 3 2 2 2 2" xfId="664" xr:uid="{00000000-0005-0000-0000-000063000000}"/>
    <cellStyle name="Обычный 2 3 2 3 2 2 3" xfId="507" xr:uid="{00000000-0005-0000-0000-000062000000}"/>
    <cellStyle name="Обычный 2 3 2 3 2 3" xfId="270" xr:uid="{00000000-0005-0000-0000-000047000000}"/>
    <cellStyle name="Обычный 2 3 2 3 2 3 2" xfId="584" xr:uid="{00000000-0005-0000-0000-000064000000}"/>
    <cellStyle name="Обычный 2 3 2 3 2 4" xfId="437" xr:uid="{00000000-0005-0000-0000-000061000000}"/>
    <cellStyle name="Обычный 2 3 2 3 3" xfId="135" xr:uid="{00000000-0005-0000-0000-00002D000000}"/>
    <cellStyle name="Обычный 2 3 2 3 3 2" xfId="349" xr:uid="{00000000-0005-0000-0000-000049000000}"/>
    <cellStyle name="Обычный 2 3 2 3 3 2 2" xfId="663" xr:uid="{00000000-0005-0000-0000-000066000000}"/>
    <cellStyle name="Обычный 2 3 2 3 3 3" xfId="506" xr:uid="{00000000-0005-0000-0000-000065000000}"/>
    <cellStyle name="Обычный 2 3 2 3 4" xfId="269" xr:uid="{00000000-0005-0000-0000-000046000000}"/>
    <cellStyle name="Обычный 2 3 2 3 4 2" xfId="583" xr:uid="{00000000-0005-0000-0000-000067000000}"/>
    <cellStyle name="Обычный 2 3 2 3 5" xfId="436" xr:uid="{00000000-0005-0000-0000-000060000000}"/>
    <cellStyle name="Обычный 2 3 2 4" xfId="49" xr:uid="{00000000-0005-0000-0000-00002F000000}"/>
    <cellStyle name="Обычный 2 3 2 4 2" xfId="137" xr:uid="{00000000-0005-0000-0000-00002F000000}"/>
    <cellStyle name="Обычный 2 3 2 4 2 2" xfId="351" xr:uid="{00000000-0005-0000-0000-00004B000000}"/>
    <cellStyle name="Обычный 2 3 2 4 2 2 2" xfId="665" xr:uid="{00000000-0005-0000-0000-00006A000000}"/>
    <cellStyle name="Обычный 2 3 2 4 2 3" xfId="508" xr:uid="{00000000-0005-0000-0000-000069000000}"/>
    <cellStyle name="Обычный 2 3 2 4 3" xfId="271" xr:uid="{00000000-0005-0000-0000-00004A000000}"/>
    <cellStyle name="Обычный 2 3 2 4 3 2" xfId="585" xr:uid="{00000000-0005-0000-0000-00006B000000}"/>
    <cellStyle name="Обычный 2 3 2 4 4" xfId="438" xr:uid="{00000000-0005-0000-0000-000068000000}"/>
    <cellStyle name="Обычный 2 3 2 5" xfId="130" xr:uid="{00000000-0005-0000-0000-000028000000}"/>
    <cellStyle name="Обычный 2 3 2 5 2" xfId="344" xr:uid="{00000000-0005-0000-0000-00004C000000}"/>
    <cellStyle name="Обычный 2 3 2 5 2 2" xfId="658" xr:uid="{00000000-0005-0000-0000-00006D000000}"/>
    <cellStyle name="Обычный 2 3 2 5 3" xfId="501" xr:uid="{00000000-0005-0000-0000-00006C000000}"/>
    <cellStyle name="Обычный 2 3 2 6" xfId="264" xr:uid="{00000000-0005-0000-0000-00003D000000}"/>
    <cellStyle name="Обычный 2 3 2 6 2" xfId="578" xr:uid="{00000000-0005-0000-0000-00006E000000}"/>
    <cellStyle name="Обычный 2 3 2 7" xfId="431" xr:uid="{00000000-0005-0000-0000-00004F000000}"/>
    <cellStyle name="Обычный 2 3 3" xfId="50" xr:uid="{00000000-0005-0000-0000-000030000000}"/>
    <cellStyle name="Обычный 2 3 3 2" xfId="51" xr:uid="{00000000-0005-0000-0000-000031000000}"/>
    <cellStyle name="Обычный 2 3 3 2 2" xfId="52" xr:uid="{00000000-0005-0000-0000-000032000000}"/>
    <cellStyle name="Обычный 2 3 3 2 2 2" xfId="140" xr:uid="{00000000-0005-0000-0000-000032000000}"/>
    <cellStyle name="Обычный 2 3 3 2 2 2 2" xfId="354" xr:uid="{00000000-0005-0000-0000-000050000000}"/>
    <cellStyle name="Обычный 2 3 3 2 2 2 2 2" xfId="668" xr:uid="{00000000-0005-0000-0000-000073000000}"/>
    <cellStyle name="Обычный 2 3 3 2 2 2 3" xfId="511" xr:uid="{00000000-0005-0000-0000-000072000000}"/>
    <cellStyle name="Обычный 2 3 3 2 2 3" xfId="274" xr:uid="{00000000-0005-0000-0000-00004F000000}"/>
    <cellStyle name="Обычный 2 3 3 2 2 3 2" xfId="588" xr:uid="{00000000-0005-0000-0000-000074000000}"/>
    <cellStyle name="Обычный 2 3 3 2 2 4" xfId="441" xr:uid="{00000000-0005-0000-0000-000071000000}"/>
    <cellStyle name="Обычный 2 3 3 2 3" xfId="139" xr:uid="{00000000-0005-0000-0000-000031000000}"/>
    <cellStyle name="Обычный 2 3 3 2 3 2" xfId="353" xr:uid="{00000000-0005-0000-0000-000051000000}"/>
    <cellStyle name="Обычный 2 3 3 2 3 2 2" xfId="667" xr:uid="{00000000-0005-0000-0000-000076000000}"/>
    <cellStyle name="Обычный 2 3 3 2 3 3" xfId="510" xr:uid="{00000000-0005-0000-0000-000075000000}"/>
    <cellStyle name="Обычный 2 3 3 2 4" xfId="273" xr:uid="{00000000-0005-0000-0000-00004E000000}"/>
    <cellStyle name="Обычный 2 3 3 2 4 2" xfId="587" xr:uid="{00000000-0005-0000-0000-000077000000}"/>
    <cellStyle name="Обычный 2 3 3 2 5" xfId="440" xr:uid="{00000000-0005-0000-0000-000070000000}"/>
    <cellStyle name="Обычный 2 3 3 3" xfId="53" xr:uid="{00000000-0005-0000-0000-000033000000}"/>
    <cellStyle name="Обычный 2 3 3 3 2" xfId="141" xr:uid="{00000000-0005-0000-0000-000033000000}"/>
    <cellStyle name="Обычный 2 3 3 3 2 2" xfId="355" xr:uid="{00000000-0005-0000-0000-000053000000}"/>
    <cellStyle name="Обычный 2 3 3 3 2 2 2" xfId="669" xr:uid="{00000000-0005-0000-0000-00007A000000}"/>
    <cellStyle name="Обычный 2 3 3 3 2 3" xfId="512" xr:uid="{00000000-0005-0000-0000-000079000000}"/>
    <cellStyle name="Обычный 2 3 3 3 3" xfId="275" xr:uid="{00000000-0005-0000-0000-000052000000}"/>
    <cellStyle name="Обычный 2 3 3 3 3 2" xfId="589" xr:uid="{00000000-0005-0000-0000-00007B000000}"/>
    <cellStyle name="Обычный 2 3 3 3 4" xfId="442" xr:uid="{00000000-0005-0000-0000-000078000000}"/>
    <cellStyle name="Обычный 2 3 3 4" xfId="138" xr:uid="{00000000-0005-0000-0000-000030000000}"/>
    <cellStyle name="Обычный 2 3 3 4 2" xfId="352" xr:uid="{00000000-0005-0000-0000-000054000000}"/>
    <cellStyle name="Обычный 2 3 3 4 2 2" xfId="666" xr:uid="{00000000-0005-0000-0000-00007D000000}"/>
    <cellStyle name="Обычный 2 3 3 4 3" xfId="509" xr:uid="{00000000-0005-0000-0000-00007C000000}"/>
    <cellStyle name="Обычный 2 3 3 5" xfId="272" xr:uid="{00000000-0005-0000-0000-00004D000000}"/>
    <cellStyle name="Обычный 2 3 3 5 2" xfId="586" xr:uid="{00000000-0005-0000-0000-00007E000000}"/>
    <cellStyle name="Обычный 2 3 3 6" xfId="439" xr:uid="{00000000-0005-0000-0000-00006F000000}"/>
    <cellStyle name="Обычный 2 3 4" xfId="54" xr:uid="{00000000-0005-0000-0000-000034000000}"/>
    <cellStyle name="Обычный 2 3 4 2" xfId="55" xr:uid="{00000000-0005-0000-0000-000035000000}"/>
    <cellStyle name="Обычный 2 3 4 2 2" xfId="143" xr:uid="{00000000-0005-0000-0000-000035000000}"/>
    <cellStyle name="Обычный 2 3 4 2 2 2" xfId="357" xr:uid="{00000000-0005-0000-0000-000057000000}"/>
    <cellStyle name="Обычный 2 3 4 2 2 2 2" xfId="671" xr:uid="{00000000-0005-0000-0000-000082000000}"/>
    <cellStyle name="Обычный 2 3 4 2 2 3" xfId="514" xr:uid="{00000000-0005-0000-0000-000081000000}"/>
    <cellStyle name="Обычный 2 3 4 2 3" xfId="277" xr:uid="{00000000-0005-0000-0000-000056000000}"/>
    <cellStyle name="Обычный 2 3 4 2 3 2" xfId="591" xr:uid="{00000000-0005-0000-0000-000083000000}"/>
    <cellStyle name="Обычный 2 3 4 2 4" xfId="444" xr:uid="{00000000-0005-0000-0000-000080000000}"/>
    <cellStyle name="Обычный 2 3 4 3" xfId="142" xr:uid="{00000000-0005-0000-0000-000034000000}"/>
    <cellStyle name="Обычный 2 3 4 3 2" xfId="356" xr:uid="{00000000-0005-0000-0000-000058000000}"/>
    <cellStyle name="Обычный 2 3 4 3 2 2" xfId="670" xr:uid="{00000000-0005-0000-0000-000085000000}"/>
    <cellStyle name="Обычный 2 3 4 3 3" xfId="513" xr:uid="{00000000-0005-0000-0000-000084000000}"/>
    <cellStyle name="Обычный 2 3 4 4" xfId="276" xr:uid="{00000000-0005-0000-0000-000055000000}"/>
    <cellStyle name="Обычный 2 3 4 4 2" xfId="590" xr:uid="{00000000-0005-0000-0000-000086000000}"/>
    <cellStyle name="Обычный 2 3 4 5" xfId="443" xr:uid="{00000000-0005-0000-0000-00007F000000}"/>
    <cellStyle name="Обычный 2 3 5" xfId="56" xr:uid="{00000000-0005-0000-0000-000036000000}"/>
    <cellStyle name="Обычный 2 3 5 2" xfId="144" xr:uid="{00000000-0005-0000-0000-000036000000}"/>
    <cellStyle name="Обычный 2 3 5 2 2" xfId="358" xr:uid="{00000000-0005-0000-0000-00005A000000}"/>
    <cellStyle name="Обычный 2 3 5 2 2 2" xfId="672" xr:uid="{00000000-0005-0000-0000-000089000000}"/>
    <cellStyle name="Обычный 2 3 5 2 3" xfId="515" xr:uid="{00000000-0005-0000-0000-000088000000}"/>
    <cellStyle name="Обычный 2 3 5 3" xfId="278" xr:uid="{00000000-0005-0000-0000-000059000000}"/>
    <cellStyle name="Обычный 2 3 5 3 2" xfId="592" xr:uid="{00000000-0005-0000-0000-00008A000000}"/>
    <cellStyle name="Обычный 2 3 5 4" xfId="445" xr:uid="{00000000-0005-0000-0000-000087000000}"/>
    <cellStyle name="Обычный 2 3 6" xfId="129" xr:uid="{00000000-0005-0000-0000-000027000000}"/>
    <cellStyle name="Обычный 2 3 6 2" xfId="343" xr:uid="{00000000-0005-0000-0000-00005B000000}"/>
    <cellStyle name="Обычный 2 3 6 2 2" xfId="657" xr:uid="{00000000-0005-0000-0000-00008C000000}"/>
    <cellStyle name="Обычный 2 3 6 3" xfId="500" xr:uid="{00000000-0005-0000-0000-00008B000000}"/>
    <cellStyle name="Обычный 2 3 7" xfId="263" xr:uid="{00000000-0005-0000-0000-00003C000000}"/>
    <cellStyle name="Обычный 2 3 7 2" xfId="577" xr:uid="{00000000-0005-0000-0000-00008D000000}"/>
    <cellStyle name="Обычный 2 3 8" xfId="430" xr:uid="{00000000-0005-0000-0000-00004E000000}"/>
    <cellStyle name="Обычный 2 4" xfId="57" xr:uid="{00000000-0005-0000-0000-000037000000}"/>
    <cellStyle name="Обычный 2 4 2" xfId="58" xr:uid="{00000000-0005-0000-0000-000038000000}"/>
    <cellStyle name="Обычный 2 4 2 2" xfId="59" xr:uid="{00000000-0005-0000-0000-000039000000}"/>
    <cellStyle name="Обычный 2 4 2 2 2" xfId="60" xr:uid="{00000000-0005-0000-0000-00003A000000}"/>
    <cellStyle name="Обычный 2 4 2 2 2 2" xfId="148" xr:uid="{00000000-0005-0000-0000-00003A000000}"/>
    <cellStyle name="Обычный 2 4 2 2 2 2 2" xfId="362" xr:uid="{00000000-0005-0000-0000-000060000000}"/>
    <cellStyle name="Обычный 2 4 2 2 2 2 2 2" xfId="676" xr:uid="{00000000-0005-0000-0000-000093000000}"/>
    <cellStyle name="Обычный 2 4 2 2 2 2 3" xfId="519" xr:uid="{00000000-0005-0000-0000-000092000000}"/>
    <cellStyle name="Обычный 2 4 2 2 2 3" xfId="282" xr:uid="{00000000-0005-0000-0000-00005F000000}"/>
    <cellStyle name="Обычный 2 4 2 2 2 3 2" xfId="596" xr:uid="{00000000-0005-0000-0000-000094000000}"/>
    <cellStyle name="Обычный 2 4 2 2 2 4" xfId="449" xr:uid="{00000000-0005-0000-0000-000091000000}"/>
    <cellStyle name="Обычный 2 4 2 2 3" xfId="147" xr:uid="{00000000-0005-0000-0000-000039000000}"/>
    <cellStyle name="Обычный 2 4 2 2 3 2" xfId="361" xr:uid="{00000000-0005-0000-0000-000061000000}"/>
    <cellStyle name="Обычный 2 4 2 2 3 2 2" xfId="675" xr:uid="{00000000-0005-0000-0000-000096000000}"/>
    <cellStyle name="Обычный 2 4 2 2 3 3" xfId="518" xr:uid="{00000000-0005-0000-0000-000095000000}"/>
    <cellStyle name="Обычный 2 4 2 2 4" xfId="281" xr:uid="{00000000-0005-0000-0000-00005E000000}"/>
    <cellStyle name="Обычный 2 4 2 2 4 2" xfId="595" xr:uid="{00000000-0005-0000-0000-000097000000}"/>
    <cellStyle name="Обычный 2 4 2 2 5" xfId="448" xr:uid="{00000000-0005-0000-0000-000090000000}"/>
    <cellStyle name="Обычный 2 4 2 3" xfId="61" xr:uid="{00000000-0005-0000-0000-00003B000000}"/>
    <cellStyle name="Обычный 2 4 2 3 2" xfId="149" xr:uid="{00000000-0005-0000-0000-00003B000000}"/>
    <cellStyle name="Обычный 2 4 2 3 2 2" xfId="363" xr:uid="{00000000-0005-0000-0000-000063000000}"/>
    <cellStyle name="Обычный 2 4 2 3 2 2 2" xfId="677" xr:uid="{00000000-0005-0000-0000-00009A000000}"/>
    <cellStyle name="Обычный 2 4 2 3 2 3" xfId="520" xr:uid="{00000000-0005-0000-0000-000099000000}"/>
    <cellStyle name="Обычный 2 4 2 3 3" xfId="283" xr:uid="{00000000-0005-0000-0000-000062000000}"/>
    <cellStyle name="Обычный 2 4 2 3 3 2" xfId="597" xr:uid="{00000000-0005-0000-0000-00009B000000}"/>
    <cellStyle name="Обычный 2 4 2 3 4" xfId="450" xr:uid="{00000000-0005-0000-0000-000098000000}"/>
    <cellStyle name="Обычный 2 4 2 4" xfId="146" xr:uid="{00000000-0005-0000-0000-000038000000}"/>
    <cellStyle name="Обычный 2 4 2 4 2" xfId="360" xr:uid="{00000000-0005-0000-0000-000064000000}"/>
    <cellStyle name="Обычный 2 4 2 4 2 2" xfId="674" xr:uid="{00000000-0005-0000-0000-00009D000000}"/>
    <cellStyle name="Обычный 2 4 2 4 3" xfId="517" xr:uid="{00000000-0005-0000-0000-00009C000000}"/>
    <cellStyle name="Обычный 2 4 2 5" xfId="280" xr:uid="{00000000-0005-0000-0000-00005D000000}"/>
    <cellStyle name="Обычный 2 4 2 5 2" xfId="594" xr:uid="{00000000-0005-0000-0000-00009E000000}"/>
    <cellStyle name="Обычный 2 4 2 6" xfId="447" xr:uid="{00000000-0005-0000-0000-00008F000000}"/>
    <cellStyle name="Обычный 2 4 3" xfId="62" xr:uid="{00000000-0005-0000-0000-00003C000000}"/>
    <cellStyle name="Обычный 2 4 3 2" xfId="63" xr:uid="{00000000-0005-0000-0000-00003D000000}"/>
    <cellStyle name="Обычный 2 4 3 2 2" xfId="151" xr:uid="{00000000-0005-0000-0000-00003D000000}"/>
    <cellStyle name="Обычный 2 4 3 2 2 2" xfId="365" xr:uid="{00000000-0005-0000-0000-000067000000}"/>
    <cellStyle name="Обычный 2 4 3 2 2 2 2" xfId="679" xr:uid="{00000000-0005-0000-0000-0000A2000000}"/>
    <cellStyle name="Обычный 2 4 3 2 2 3" xfId="522" xr:uid="{00000000-0005-0000-0000-0000A1000000}"/>
    <cellStyle name="Обычный 2 4 3 2 3" xfId="285" xr:uid="{00000000-0005-0000-0000-000066000000}"/>
    <cellStyle name="Обычный 2 4 3 2 3 2" xfId="599" xr:uid="{00000000-0005-0000-0000-0000A3000000}"/>
    <cellStyle name="Обычный 2 4 3 2 4" xfId="452" xr:uid="{00000000-0005-0000-0000-0000A0000000}"/>
    <cellStyle name="Обычный 2 4 3 3" xfId="150" xr:uid="{00000000-0005-0000-0000-00003C000000}"/>
    <cellStyle name="Обычный 2 4 3 3 2" xfId="364" xr:uid="{00000000-0005-0000-0000-000068000000}"/>
    <cellStyle name="Обычный 2 4 3 3 2 2" xfId="678" xr:uid="{00000000-0005-0000-0000-0000A5000000}"/>
    <cellStyle name="Обычный 2 4 3 3 3" xfId="521" xr:uid="{00000000-0005-0000-0000-0000A4000000}"/>
    <cellStyle name="Обычный 2 4 3 4" xfId="284" xr:uid="{00000000-0005-0000-0000-000065000000}"/>
    <cellStyle name="Обычный 2 4 3 4 2" xfId="598" xr:uid="{00000000-0005-0000-0000-0000A6000000}"/>
    <cellStyle name="Обычный 2 4 3 5" xfId="451" xr:uid="{00000000-0005-0000-0000-00009F000000}"/>
    <cellStyle name="Обычный 2 4 4" xfId="64" xr:uid="{00000000-0005-0000-0000-00003E000000}"/>
    <cellStyle name="Обычный 2 4 4 2" xfId="152" xr:uid="{00000000-0005-0000-0000-00003E000000}"/>
    <cellStyle name="Обычный 2 4 4 2 2" xfId="366" xr:uid="{00000000-0005-0000-0000-00006A000000}"/>
    <cellStyle name="Обычный 2 4 4 2 2 2" xfId="680" xr:uid="{00000000-0005-0000-0000-0000A9000000}"/>
    <cellStyle name="Обычный 2 4 4 2 3" xfId="523" xr:uid="{00000000-0005-0000-0000-0000A8000000}"/>
    <cellStyle name="Обычный 2 4 4 3" xfId="286" xr:uid="{00000000-0005-0000-0000-000069000000}"/>
    <cellStyle name="Обычный 2 4 4 3 2" xfId="600" xr:uid="{00000000-0005-0000-0000-0000AA000000}"/>
    <cellStyle name="Обычный 2 4 4 4" xfId="453" xr:uid="{00000000-0005-0000-0000-0000A7000000}"/>
    <cellStyle name="Обычный 2 4 5" xfId="145" xr:uid="{00000000-0005-0000-0000-000037000000}"/>
    <cellStyle name="Обычный 2 4 5 2" xfId="359" xr:uid="{00000000-0005-0000-0000-00006B000000}"/>
    <cellStyle name="Обычный 2 4 5 2 2" xfId="673" xr:uid="{00000000-0005-0000-0000-0000AC000000}"/>
    <cellStyle name="Обычный 2 4 5 3" xfId="516" xr:uid="{00000000-0005-0000-0000-0000AB000000}"/>
    <cellStyle name="Обычный 2 4 6" xfId="279" xr:uid="{00000000-0005-0000-0000-00005C000000}"/>
    <cellStyle name="Обычный 2 4 6 2" xfId="593" xr:uid="{00000000-0005-0000-0000-0000AD000000}"/>
    <cellStyle name="Обычный 2 4 7" xfId="446" xr:uid="{00000000-0005-0000-0000-00008E000000}"/>
    <cellStyle name="Обычный 2 5" xfId="65" xr:uid="{00000000-0005-0000-0000-00003F000000}"/>
    <cellStyle name="Обычный 2 5 2" xfId="66" xr:uid="{00000000-0005-0000-0000-000040000000}"/>
    <cellStyle name="Обычный 2 5 2 2" xfId="67" xr:uid="{00000000-0005-0000-0000-000041000000}"/>
    <cellStyle name="Обычный 2 5 2 2 2" xfId="155" xr:uid="{00000000-0005-0000-0000-000041000000}"/>
    <cellStyle name="Обычный 2 5 2 2 2 2" xfId="369" xr:uid="{00000000-0005-0000-0000-00006F000000}"/>
    <cellStyle name="Обычный 2 5 2 2 2 2 2" xfId="683" xr:uid="{00000000-0005-0000-0000-0000B2000000}"/>
    <cellStyle name="Обычный 2 5 2 2 2 3" xfId="526" xr:uid="{00000000-0005-0000-0000-0000B1000000}"/>
    <cellStyle name="Обычный 2 5 2 2 3" xfId="289" xr:uid="{00000000-0005-0000-0000-00006E000000}"/>
    <cellStyle name="Обычный 2 5 2 2 3 2" xfId="603" xr:uid="{00000000-0005-0000-0000-0000B3000000}"/>
    <cellStyle name="Обычный 2 5 2 2 4" xfId="456" xr:uid="{00000000-0005-0000-0000-0000B0000000}"/>
    <cellStyle name="Обычный 2 5 2 3" xfId="154" xr:uid="{00000000-0005-0000-0000-000040000000}"/>
    <cellStyle name="Обычный 2 5 2 3 2" xfId="368" xr:uid="{00000000-0005-0000-0000-000070000000}"/>
    <cellStyle name="Обычный 2 5 2 3 2 2" xfId="682" xr:uid="{00000000-0005-0000-0000-0000B5000000}"/>
    <cellStyle name="Обычный 2 5 2 3 3" xfId="525" xr:uid="{00000000-0005-0000-0000-0000B4000000}"/>
    <cellStyle name="Обычный 2 5 2 4" xfId="288" xr:uid="{00000000-0005-0000-0000-00006D000000}"/>
    <cellStyle name="Обычный 2 5 2 4 2" xfId="602" xr:uid="{00000000-0005-0000-0000-0000B6000000}"/>
    <cellStyle name="Обычный 2 5 2 5" xfId="455" xr:uid="{00000000-0005-0000-0000-0000AF000000}"/>
    <cellStyle name="Обычный 2 5 3" xfId="68" xr:uid="{00000000-0005-0000-0000-000042000000}"/>
    <cellStyle name="Обычный 2 5 3 2" xfId="156" xr:uid="{00000000-0005-0000-0000-000042000000}"/>
    <cellStyle name="Обычный 2 5 3 2 2" xfId="370" xr:uid="{00000000-0005-0000-0000-000072000000}"/>
    <cellStyle name="Обычный 2 5 3 2 2 2" xfId="684" xr:uid="{00000000-0005-0000-0000-0000B9000000}"/>
    <cellStyle name="Обычный 2 5 3 2 3" xfId="527" xr:uid="{00000000-0005-0000-0000-0000B8000000}"/>
    <cellStyle name="Обычный 2 5 3 3" xfId="290" xr:uid="{00000000-0005-0000-0000-000071000000}"/>
    <cellStyle name="Обычный 2 5 3 3 2" xfId="604" xr:uid="{00000000-0005-0000-0000-0000BA000000}"/>
    <cellStyle name="Обычный 2 5 3 4" xfId="457" xr:uid="{00000000-0005-0000-0000-0000B7000000}"/>
    <cellStyle name="Обычный 2 5 4" xfId="153" xr:uid="{00000000-0005-0000-0000-00003F000000}"/>
    <cellStyle name="Обычный 2 5 4 2" xfId="367" xr:uid="{00000000-0005-0000-0000-000073000000}"/>
    <cellStyle name="Обычный 2 5 4 2 2" xfId="681" xr:uid="{00000000-0005-0000-0000-0000BC000000}"/>
    <cellStyle name="Обычный 2 5 4 3" xfId="524" xr:uid="{00000000-0005-0000-0000-0000BB000000}"/>
    <cellStyle name="Обычный 2 5 5" xfId="287" xr:uid="{00000000-0005-0000-0000-00006C000000}"/>
    <cellStyle name="Обычный 2 5 5 2" xfId="601" xr:uid="{00000000-0005-0000-0000-0000BD000000}"/>
    <cellStyle name="Обычный 2 5 6" xfId="454" xr:uid="{00000000-0005-0000-0000-0000AE000000}"/>
    <cellStyle name="Обычный 2 6" xfId="69" xr:uid="{00000000-0005-0000-0000-000043000000}"/>
    <cellStyle name="Обычный 2 6 2" xfId="70" xr:uid="{00000000-0005-0000-0000-000044000000}"/>
    <cellStyle name="Обычный 2 6 2 2" xfId="158" xr:uid="{00000000-0005-0000-0000-000044000000}"/>
    <cellStyle name="Обычный 2 6 2 2 2" xfId="372" xr:uid="{00000000-0005-0000-0000-000076000000}"/>
    <cellStyle name="Обычный 2 6 2 2 2 2" xfId="686" xr:uid="{00000000-0005-0000-0000-0000C1000000}"/>
    <cellStyle name="Обычный 2 6 2 2 3" xfId="529" xr:uid="{00000000-0005-0000-0000-0000C0000000}"/>
    <cellStyle name="Обычный 2 6 2 3" xfId="292" xr:uid="{00000000-0005-0000-0000-000075000000}"/>
    <cellStyle name="Обычный 2 6 2 3 2" xfId="606" xr:uid="{00000000-0005-0000-0000-0000C2000000}"/>
    <cellStyle name="Обычный 2 6 2 4" xfId="459" xr:uid="{00000000-0005-0000-0000-0000BF000000}"/>
    <cellStyle name="Обычный 2 6 3" xfId="157" xr:uid="{00000000-0005-0000-0000-000043000000}"/>
    <cellStyle name="Обычный 2 6 3 2" xfId="371" xr:uid="{00000000-0005-0000-0000-000077000000}"/>
    <cellStyle name="Обычный 2 6 3 2 2" xfId="685" xr:uid="{00000000-0005-0000-0000-0000C4000000}"/>
    <cellStyle name="Обычный 2 6 3 3" xfId="528" xr:uid="{00000000-0005-0000-0000-0000C3000000}"/>
    <cellStyle name="Обычный 2 6 4" xfId="291" xr:uid="{00000000-0005-0000-0000-000074000000}"/>
    <cellStyle name="Обычный 2 6 4 2" xfId="605" xr:uid="{00000000-0005-0000-0000-0000C5000000}"/>
    <cellStyle name="Обычный 2 6 5" xfId="458" xr:uid="{00000000-0005-0000-0000-0000BE000000}"/>
    <cellStyle name="Обычный 2 7" xfId="71" xr:uid="{00000000-0005-0000-0000-000045000000}"/>
    <cellStyle name="Обычный 2 7 2" xfId="159" xr:uid="{00000000-0005-0000-0000-000045000000}"/>
    <cellStyle name="Обычный 2 7 2 2" xfId="373" xr:uid="{00000000-0005-0000-0000-000079000000}"/>
    <cellStyle name="Обычный 2 7 2 2 2" xfId="687" xr:uid="{00000000-0005-0000-0000-0000C8000000}"/>
    <cellStyle name="Обычный 2 7 2 3" xfId="530" xr:uid="{00000000-0005-0000-0000-0000C7000000}"/>
    <cellStyle name="Обычный 2 7 3" xfId="293" xr:uid="{00000000-0005-0000-0000-000078000000}"/>
    <cellStyle name="Обычный 2 7 3 2" xfId="607" xr:uid="{00000000-0005-0000-0000-0000C9000000}"/>
    <cellStyle name="Обычный 2 7 4" xfId="460" xr:uid="{00000000-0005-0000-0000-0000C6000000}"/>
    <cellStyle name="Обычный 2 8" xfId="128" xr:uid="{00000000-0005-0000-0000-000024000000}"/>
    <cellStyle name="Обычный 2 8 2" xfId="342" xr:uid="{00000000-0005-0000-0000-00007A000000}"/>
    <cellStyle name="Обычный 2 8 2 2" xfId="656" xr:uid="{00000000-0005-0000-0000-0000CB000000}"/>
    <cellStyle name="Обычный 2 8 3" xfId="499" xr:uid="{00000000-0005-0000-0000-0000CA000000}"/>
    <cellStyle name="Обычный 2 9" xfId="218" xr:uid="{00000000-0005-0000-0000-000009010000}"/>
    <cellStyle name="Обычный 20" xfId="220" xr:uid="{00000000-0005-0000-0000-00000B010000}"/>
    <cellStyle name="Обычный 21" xfId="221" xr:uid="{00000000-0005-0000-0000-00000C010000}"/>
    <cellStyle name="Обычный 22" xfId="222" xr:uid="{00000000-0005-0000-0000-00000D010000}"/>
    <cellStyle name="Обычный 23" xfId="223" xr:uid="{00000000-0005-0000-0000-00000E010000}"/>
    <cellStyle name="Обычный 24" xfId="224" xr:uid="{00000000-0005-0000-0000-00000F010000}"/>
    <cellStyle name="Обычный 25" xfId="225" xr:uid="{00000000-0005-0000-0000-000010010000}"/>
    <cellStyle name="Обычный 26" xfId="226" xr:uid="{00000000-0005-0000-0000-000011010000}"/>
    <cellStyle name="Обычный 27" xfId="227" xr:uid="{00000000-0005-0000-0000-000012010000}"/>
    <cellStyle name="Обычный 28" xfId="228" xr:uid="{00000000-0005-0000-0000-000013010000}"/>
    <cellStyle name="Обычный 29" xfId="229" xr:uid="{00000000-0005-0000-0000-000014010000}"/>
    <cellStyle name="Обычный 3" xfId="72" xr:uid="{00000000-0005-0000-0000-000046000000}"/>
    <cellStyle name="Обычный 3 10" xfId="461" xr:uid="{00000000-0005-0000-0000-0000D7000000}"/>
    <cellStyle name="Обычный 3 2" xfId="73" xr:uid="{00000000-0005-0000-0000-000047000000}"/>
    <cellStyle name="Обычный 3 2 2" xfId="74" xr:uid="{00000000-0005-0000-0000-000048000000}"/>
    <cellStyle name="Обычный 3 2 2 2" xfId="75" xr:uid="{00000000-0005-0000-0000-000049000000}"/>
    <cellStyle name="Обычный 3 2 2 2 2" xfId="76" xr:uid="{00000000-0005-0000-0000-00004A000000}"/>
    <cellStyle name="Обычный 3 2 2 2 2 2" xfId="77" xr:uid="{00000000-0005-0000-0000-00004B000000}"/>
    <cellStyle name="Обычный 3 2 2 2 2 2 2" xfId="165" xr:uid="{00000000-0005-0000-0000-00004B000000}"/>
    <cellStyle name="Обычный 3 2 2 2 2 2 2 2" xfId="379" xr:uid="{00000000-0005-0000-0000-00008C000000}"/>
    <cellStyle name="Обычный 3 2 2 2 2 2 2 2 2" xfId="693" xr:uid="{00000000-0005-0000-0000-0000DE000000}"/>
    <cellStyle name="Обычный 3 2 2 2 2 2 2 3" xfId="536" xr:uid="{00000000-0005-0000-0000-0000DD000000}"/>
    <cellStyle name="Обычный 3 2 2 2 2 2 3" xfId="299" xr:uid="{00000000-0005-0000-0000-00008B000000}"/>
    <cellStyle name="Обычный 3 2 2 2 2 2 3 2" xfId="613" xr:uid="{00000000-0005-0000-0000-0000DF000000}"/>
    <cellStyle name="Обычный 3 2 2 2 2 2 4" xfId="466" xr:uid="{00000000-0005-0000-0000-0000DC000000}"/>
    <cellStyle name="Обычный 3 2 2 2 2 3" xfId="164" xr:uid="{00000000-0005-0000-0000-00004A000000}"/>
    <cellStyle name="Обычный 3 2 2 2 2 3 2" xfId="378" xr:uid="{00000000-0005-0000-0000-00008D000000}"/>
    <cellStyle name="Обычный 3 2 2 2 2 3 2 2" xfId="692" xr:uid="{00000000-0005-0000-0000-0000E1000000}"/>
    <cellStyle name="Обычный 3 2 2 2 2 3 3" xfId="535" xr:uid="{00000000-0005-0000-0000-0000E0000000}"/>
    <cellStyle name="Обычный 3 2 2 2 2 4" xfId="298" xr:uid="{00000000-0005-0000-0000-00008A000000}"/>
    <cellStyle name="Обычный 3 2 2 2 2 4 2" xfId="612" xr:uid="{00000000-0005-0000-0000-0000E2000000}"/>
    <cellStyle name="Обычный 3 2 2 2 2 5" xfId="465" xr:uid="{00000000-0005-0000-0000-0000DB000000}"/>
    <cellStyle name="Обычный 3 2 2 2 3" xfId="78" xr:uid="{00000000-0005-0000-0000-00004C000000}"/>
    <cellStyle name="Обычный 3 2 2 2 3 2" xfId="166" xr:uid="{00000000-0005-0000-0000-00004C000000}"/>
    <cellStyle name="Обычный 3 2 2 2 3 2 2" xfId="380" xr:uid="{00000000-0005-0000-0000-00008F000000}"/>
    <cellStyle name="Обычный 3 2 2 2 3 2 2 2" xfId="694" xr:uid="{00000000-0005-0000-0000-0000E5000000}"/>
    <cellStyle name="Обычный 3 2 2 2 3 2 3" xfId="537" xr:uid="{00000000-0005-0000-0000-0000E4000000}"/>
    <cellStyle name="Обычный 3 2 2 2 3 3" xfId="300" xr:uid="{00000000-0005-0000-0000-00008E000000}"/>
    <cellStyle name="Обычный 3 2 2 2 3 3 2" xfId="614" xr:uid="{00000000-0005-0000-0000-0000E6000000}"/>
    <cellStyle name="Обычный 3 2 2 2 3 4" xfId="467" xr:uid="{00000000-0005-0000-0000-0000E3000000}"/>
    <cellStyle name="Обычный 3 2 2 2 4" xfId="163" xr:uid="{00000000-0005-0000-0000-000049000000}"/>
    <cellStyle name="Обычный 3 2 2 2 4 2" xfId="377" xr:uid="{00000000-0005-0000-0000-000090000000}"/>
    <cellStyle name="Обычный 3 2 2 2 4 2 2" xfId="691" xr:uid="{00000000-0005-0000-0000-0000E8000000}"/>
    <cellStyle name="Обычный 3 2 2 2 4 3" xfId="534" xr:uid="{00000000-0005-0000-0000-0000E7000000}"/>
    <cellStyle name="Обычный 3 2 2 2 5" xfId="297" xr:uid="{00000000-0005-0000-0000-000089000000}"/>
    <cellStyle name="Обычный 3 2 2 2 5 2" xfId="611" xr:uid="{00000000-0005-0000-0000-0000E9000000}"/>
    <cellStyle name="Обычный 3 2 2 2 6" xfId="464" xr:uid="{00000000-0005-0000-0000-0000DA000000}"/>
    <cellStyle name="Обычный 3 2 2 3" xfId="79" xr:uid="{00000000-0005-0000-0000-00004D000000}"/>
    <cellStyle name="Обычный 3 2 2 3 2" xfId="80" xr:uid="{00000000-0005-0000-0000-00004E000000}"/>
    <cellStyle name="Обычный 3 2 2 3 2 2" xfId="168" xr:uid="{00000000-0005-0000-0000-00004E000000}"/>
    <cellStyle name="Обычный 3 2 2 3 2 2 2" xfId="382" xr:uid="{00000000-0005-0000-0000-000093000000}"/>
    <cellStyle name="Обычный 3 2 2 3 2 2 2 2" xfId="696" xr:uid="{00000000-0005-0000-0000-0000ED000000}"/>
    <cellStyle name="Обычный 3 2 2 3 2 2 3" xfId="539" xr:uid="{00000000-0005-0000-0000-0000EC000000}"/>
    <cellStyle name="Обычный 3 2 2 3 2 3" xfId="302" xr:uid="{00000000-0005-0000-0000-000092000000}"/>
    <cellStyle name="Обычный 3 2 2 3 2 3 2" xfId="616" xr:uid="{00000000-0005-0000-0000-0000EE000000}"/>
    <cellStyle name="Обычный 3 2 2 3 2 4" xfId="469" xr:uid="{00000000-0005-0000-0000-0000EB000000}"/>
    <cellStyle name="Обычный 3 2 2 3 3" xfId="167" xr:uid="{00000000-0005-0000-0000-00004D000000}"/>
    <cellStyle name="Обычный 3 2 2 3 3 2" xfId="381" xr:uid="{00000000-0005-0000-0000-000094000000}"/>
    <cellStyle name="Обычный 3 2 2 3 3 2 2" xfId="695" xr:uid="{00000000-0005-0000-0000-0000F0000000}"/>
    <cellStyle name="Обычный 3 2 2 3 3 3" xfId="538" xr:uid="{00000000-0005-0000-0000-0000EF000000}"/>
    <cellStyle name="Обычный 3 2 2 3 4" xfId="301" xr:uid="{00000000-0005-0000-0000-000091000000}"/>
    <cellStyle name="Обычный 3 2 2 3 4 2" xfId="615" xr:uid="{00000000-0005-0000-0000-0000F1000000}"/>
    <cellStyle name="Обычный 3 2 2 3 5" xfId="468" xr:uid="{00000000-0005-0000-0000-0000EA000000}"/>
    <cellStyle name="Обычный 3 2 2 4" xfId="81" xr:uid="{00000000-0005-0000-0000-00004F000000}"/>
    <cellStyle name="Обычный 3 2 2 4 2" xfId="169" xr:uid="{00000000-0005-0000-0000-00004F000000}"/>
    <cellStyle name="Обычный 3 2 2 4 2 2" xfId="383" xr:uid="{00000000-0005-0000-0000-000096000000}"/>
    <cellStyle name="Обычный 3 2 2 4 2 2 2" xfId="697" xr:uid="{00000000-0005-0000-0000-0000F4000000}"/>
    <cellStyle name="Обычный 3 2 2 4 2 3" xfId="540" xr:uid="{00000000-0005-0000-0000-0000F3000000}"/>
    <cellStyle name="Обычный 3 2 2 4 3" xfId="303" xr:uid="{00000000-0005-0000-0000-000095000000}"/>
    <cellStyle name="Обычный 3 2 2 4 3 2" xfId="617" xr:uid="{00000000-0005-0000-0000-0000F5000000}"/>
    <cellStyle name="Обычный 3 2 2 4 4" xfId="470" xr:uid="{00000000-0005-0000-0000-0000F2000000}"/>
    <cellStyle name="Обычный 3 2 2 5" xfId="162" xr:uid="{00000000-0005-0000-0000-000048000000}"/>
    <cellStyle name="Обычный 3 2 2 5 2" xfId="376" xr:uid="{00000000-0005-0000-0000-000097000000}"/>
    <cellStyle name="Обычный 3 2 2 5 2 2" xfId="690" xr:uid="{00000000-0005-0000-0000-0000F7000000}"/>
    <cellStyle name="Обычный 3 2 2 5 3" xfId="533" xr:uid="{00000000-0005-0000-0000-0000F6000000}"/>
    <cellStyle name="Обычный 3 2 2 6" xfId="296" xr:uid="{00000000-0005-0000-0000-000088000000}"/>
    <cellStyle name="Обычный 3 2 2 6 2" xfId="610" xr:uid="{00000000-0005-0000-0000-0000F8000000}"/>
    <cellStyle name="Обычный 3 2 2 7" xfId="463" xr:uid="{00000000-0005-0000-0000-0000D9000000}"/>
    <cellStyle name="Обычный 3 2 3" xfId="82" xr:uid="{00000000-0005-0000-0000-000050000000}"/>
    <cellStyle name="Обычный 3 2 3 2" xfId="83" xr:uid="{00000000-0005-0000-0000-000051000000}"/>
    <cellStyle name="Обычный 3 2 3 2 2" xfId="84" xr:uid="{00000000-0005-0000-0000-000052000000}"/>
    <cellStyle name="Обычный 3 2 3 2 2 2" xfId="172" xr:uid="{00000000-0005-0000-0000-000052000000}"/>
    <cellStyle name="Обычный 3 2 3 2 2 2 2" xfId="386" xr:uid="{00000000-0005-0000-0000-00009B000000}"/>
    <cellStyle name="Обычный 3 2 3 2 2 2 2 2" xfId="700" xr:uid="{00000000-0005-0000-0000-0000FD000000}"/>
    <cellStyle name="Обычный 3 2 3 2 2 2 3" xfId="543" xr:uid="{00000000-0005-0000-0000-0000FC000000}"/>
    <cellStyle name="Обычный 3 2 3 2 2 3" xfId="306" xr:uid="{00000000-0005-0000-0000-00009A000000}"/>
    <cellStyle name="Обычный 3 2 3 2 2 3 2" xfId="620" xr:uid="{00000000-0005-0000-0000-0000FE000000}"/>
    <cellStyle name="Обычный 3 2 3 2 2 4" xfId="473" xr:uid="{00000000-0005-0000-0000-0000FB000000}"/>
    <cellStyle name="Обычный 3 2 3 2 3" xfId="171" xr:uid="{00000000-0005-0000-0000-000051000000}"/>
    <cellStyle name="Обычный 3 2 3 2 3 2" xfId="385" xr:uid="{00000000-0005-0000-0000-00009C000000}"/>
    <cellStyle name="Обычный 3 2 3 2 3 2 2" xfId="699" xr:uid="{00000000-0005-0000-0000-000000010000}"/>
    <cellStyle name="Обычный 3 2 3 2 3 3" xfId="542" xr:uid="{00000000-0005-0000-0000-0000FF000000}"/>
    <cellStyle name="Обычный 3 2 3 2 4" xfId="305" xr:uid="{00000000-0005-0000-0000-000099000000}"/>
    <cellStyle name="Обычный 3 2 3 2 4 2" xfId="619" xr:uid="{00000000-0005-0000-0000-000001010000}"/>
    <cellStyle name="Обычный 3 2 3 2 5" xfId="472" xr:uid="{00000000-0005-0000-0000-0000FA000000}"/>
    <cellStyle name="Обычный 3 2 3 3" xfId="85" xr:uid="{00000000-0005-0000-0000-000053000000}"/>
    <cellStyle name="Обычный 3 2 3 3 2" xfId="173" xr:uid="{00000000-0005-0000-0000-000053000000}"/>
    <cellStyle name="Обычный 3 2 3 3 2 2" xfId="387" xr:uid="{00000000-0005-0000-0000-00009E000000}"/>
    <cellStyle name="Обычный 3 2 3 3 2 2 2" xfId="701" xr:uid="{00000000-0005-0000-0000-000004010000}"/>
    <cellStyle name="Обычный 3 2 3 3 2 3" xfId="544" xr:uid="{00000000-0005-0000-0000-000003010000}"/>
    <cellStyle name="Обычный 3 2 3 3 3" xfId="307" xr:uid="{00000000-0005-0000-0000-00009D000000}"/>
    <cellStyle name="Обычный 3 2 3 3 3 2" xfId="621" xr:uid="{00000000-0005-0000-0000-000005010000}"/>
    <cellStyle name="Обычный 3 2 3 3 4" xfId="474" xr:uid="{00000000-0005-0000-0000-000002010000}"/>
    <cellStyle name="Обычный 3 2 3 4" xfId="170" xr:uid="{00000000-0005-0000-0000-000050000000}"/>
    <cellStyle name="Обычный 3 2 3 4 2" xfId="384" xr:uid="{00000000-0005-0000-0000-00009F000000}"/>
    <cellStyle name="Обычный 3 2 3 4 2 2" xfId="698" xr:uid="{00000000-0005-0000-0000-000007010000}"/>
    <cellStyle name="Обычный 3 2 3 4 3" xfId="541" xr:uid="{00000000-0005-0000-0000-000006010000}"/>
    <cellStyle name="Обычный 3 2 3 5" xfId="304" xr:uid="{00000000-0005-0000-0000-000098000000}"/>
    <cellStyle name="Обычный 3 2 3 5 2" xfId="618" xr:uid="{00000000-0005-0000-0000-000008010000}"/>
    <cellStyle name="Обычный 3 2 3 6" xfId="471" xr:uid="{00000000-0005-0000-0000-0000F9000000}"/>
    <cellStyle name="Обычный 3 2 4" xfId="86" xr:uid="{00000000-0005-0000-0000-000054000000}"/>
    <cellStyle name="Обычный 3 2 4 2" xfId="87" xr:uid="{00000000-0005-0000-0000-000055000000}"/>
    <cellStyle name="Обычный 3 2 4 2 2" xfId="175" xr:uid="{00000000-0005-0000-0000-000055000000}"/>
    <cellStyle name="Обычный 3 2 4 2 2 2" xfId="389" xr:uid="{00000000-0005-0000-0000-0000A2000000}"/>
    <cellStyle name="Обычный 3 2 4 2 2 2 2" xfId="703" xr:uid="{00000000-0005-0000-0000-00000C010000}"/>
    <cellStyle name="Обычный 3 2 4 2 2 3" xfId="546" xr:uid="{00000000-0005-0000-0000-00000B010000}"/>
    <cellStyle name="Обычный 3 2 4 2 3" xfId="309" xr:uid="{00000000-0005-0000-0000-0000A1000000}"/>
    <cellStyle name="Обычный 3 2 4 2 3 2" xfId="623" xr:uid="{00000000-0005-0000-0000-00000D010000}"/>
    <cellStyle name="Обычный 3 2 4 2 4" xfId="476" xr:uid="{00000000-0005-0000-0000-00000A010000}"/>
    <cellStyle name="Обычный 3 2 4 3" xfId="174" xr:uid="{00000000-0005-0000-0000-000054000000}"/>
    <cellStyle name="Обычный 3 2 4 3 2" xfId="388" xr:uid="{00000000-0005-0000-0000-0000A3000000}"/>
    <cellStyle name="Обычный 3 2 4 3 2 2" xfId="702" xr:uid="{00000000-0005-0000-0000-00000F010000}"/>
    <cellStyle name="Обычный 3 2 4 3 3" xfId="545" xr:uid="{00000000-0005-0000-0000-00000E010000}"/>
    <cellStyle name="Обычный 3 2 4 4" xfId="308" xr:uid="{00000000-0005-0000-0000-0000A0000000}"/>
    <cellStyle name="Обычный 3 2 4 4 2" xfId="622" xr:uid="{00000000-0005-0000-0000-000010010000}"/>
    <cellStyle name="Обычный 3 2 4 5" xfId="475" xr:uid="{00000000-0005-0000-0000-000009010000}"/>
    <cellStyle name="Обычный 3 2 5" xfId="88" xr:uid="{00000000-0005-0000-0000-000056000000}"/>
    <cellStyle name="Обычный 3 2 5 2" xfId="176" xr:uid="{00000000-0005-0000-0000-000056000000}"/>
    <cellStyle name="Обычный 3 2 5 2 2" xfId="390" xr:uid="{00000000-0005-0000-0000-0000A5000000}"/>
    <cellStyle name="Обычный 3 2 5 2 2 2" xfId="704" xr:uid="{00000000-0005-0000-0000-000013010000}"/>
    <cellStyle name="Обычный 3 2 5 2 3" xfId="547" xr:uid="{00000000-0005-0000-0000-000012010000}"/>
    <cellStyle name="Обычный 3 2 5 3" xfId="310" xr:uid="{00000000-0005-0000-0000-0000A4000000}"/>
    <cellStyle name="Обычный 3 2 5 3 2" xfId="624" xr:uid="{00000000-0005-0000-0000-000014010000}"/>
    <cellStyle name="Обычный 3 2 5 4" xfId="477" xr:uid="{00000000-0005-0000-0000-000011010000}"/>
    <cellStyle name="Обычный 3 2 6" xfId="161" xr:uid="{00000000-0005-0000-0000-000047000000}"/>
    <cellStyle name="Обычный 3 2 6 2" xfId="375" xr:uid="{00000000-0005-0000-0000-0000A6000000}"/>
    <cellStyle name="Обычный 3 2 6 2 2" xfId="689" xr:uid="{00000000-0005-0000-0000-000016010000}"/>
    <cellStyle name="Обычный 3 2 6 3" xfId="532" xr:uid="{00000000-0005-0000-0000-000015010000}"/>
    <cellStyle name="Обычный 3 2 7" xfId="231" xr:uid="{00000000-0005-0000-0000-000016010000}"/>
    <cellStyle name="Обычный 3 2 8" xfId="295" xr:uid="{00000000-0005-0000-0000-000087000000}"/>
    <cellStyle name="Обычный 3 2 8 2" xfId="609" xr:uid="{00000000-0005-0000-0000-000018010000}"/>
    <cellStyle name="Обычный 3 2 9" xfId="462" xr:uid="{00000000-0005-0000-0000-0000D8000000}"/>
    <cellStyle name="Обычный 3 3" xfId="89" xr:uid="{00000000-0005-0000-0000-000057000000}"/>
    <cellStyle name="Обычный 3 3 2" xfId="90" xr:uid="{00000000-0005-0000-0000-000058000000}"/>
    <cellStyle name="Обычный 3 3 2 2" xfId="91" xr:uid="{00000000-0005-0000-0000-000059000000}"/>
    <cellStyle name="Обычный 3 3 2 2 2" xfId="92" xr:uid="{00000000-0005-0000-0000-00005A000000}"/>
    <cellStyle name="Обычный 3 3 2 2 2 2" xfId="180" xr:uid="{00000000-0005-0000-0000-00005A000000}"/>
    <cellStyle name="Обычный 3 3 2 2 2 2 2" xfId="394" xr:uid="{00000000-0005-0000-0000-0000AC000000}"/>
    <cellStyle name="Обычный 3 3 2 2 2 2 2 2" xfId="708" xr:uid="{00000000-0005-0000-0000-00001E010000}"/>
    <cellStyle name="Обычный 3 3 2 2 2 2 3" xfId="551" xr:uid="{00000000-0005-0000-0000-00001D010000}"/>
    <cellStyle name="Обычный 3 3 2 2 2 3" xfId="314" xr:uid="{00000000-0005-0000-0000-0000AB000000}"/>
    <cellStyle name="Обычный 3 3 2 2 2 3 2" xfId="628" xr:uid="{00000000-0005-0000-0000-00001F010000}"/>
    <cellStyle name="Обычный 3 3 2 2 2 4" xfId="481" xr:uid="{00000000-0005-0000-0000-00001C010000}"/>
    <cellStyle name="Обычный 3 3 2 2 3" xfId="179" xr:uid="{00000000-0005-0000-0000-000059000000}"/>
    <cellStyle name="Обычный 3 3 2 2 3 2" xfId="393" xr:uid="{00000000-0005-0000-0000-0000AD000000}"/>
    <cellStyle name="Обычный 3 3 2 2 3 2 2" xfId="707" xr:uid="{00000000-0005-0000-0000-000021010000}"/>
    <cellStyle name="Обычный 3 3 2 2 3 3" xfId="550" xr:uid="{00000000-0005-0000-0000-000020010000}"/>
    <cellStyle name="Обычный 3 3 2 2 4" xfId="313" xr:uid="{00000000-0005-0000-0000-0000AA000000}"/>
    <cellStyle name="Обычный 3 3 2 2 4 2" xfId="627" xr:uid="{00000000-0005-0000-0000-000022010000}"/>
    <cellStyle name="Обычный 3 3 2 2 5" xfId="480" xr:uid="{00000000-0005-0000-0000-00001B010000}"/>
    <cellStyle name="Обычный 3 3 2 3" xfId="93" xr:uid="{00000000-0005-0000-0000-00005B000000}"/>
    <cellStyle name="Обычный 3 3 2 3 2" xfId="181" xr:uid="{00000000-0005-0000-0000-00005B000000}"/>
    <cellStyle name="Обычный 3 3 2 3 2 2" xfId="395" xr:uid="{00000000-0005-0000-0000-0000AF000000}"/>
    <cellStyle name="Обычный 3 3 2 3 2 2 2" xfId="709" xr:uid="{00000000-0005-0000-0000-000025010000}"/>
    <cellStyle name="Обычный 3 3 2 3 2 3" xfId="552" xr:uid="{00000000-0005-0000-0000-000024010000}"/>
    <cellStyle name="Обычный 3 3 2 3 3" xfId="315" xr:uid="{00000000-0005-0000-0000-0000AE000000}"/>
    <cellStyle name="Обычный 3 3 2 3 3 2" xfId="629" xr:uid="{00000000-0005-0000-0000-000026010000}"/>
    <cellStyle name="Обычный 3 3 2 3 4" xfId="482" xr:uid="{00000000-0005-0000-0000-000023010000}"/>
    <cellStyle name="Обычный 3 3 2 4" xfId="178" xr:uid="{00000000-0005-0000-0000-000058000000}"/>
    <cellStyle name="Обычный 3 3 2 4 2" xfId="392" xr:uid="{00000000-0005-0000-0000-0000B0000000}"/>
    <cellStyle name="Обычный 3 3 2 4 2 2" xfId="706" xr:uid="{00000000-0005-0000-0000-000028010000}"/>
    <cellStyle name="Обычный 3 3 2 4 3" xfId="549" xr:uid="{00000000-0005-0000-0000-000027010000}"/>
    <cellStyle name="Обычный 3 3 2 5" xfId="312" xr:uid="{00000000-0005-0000-0000-0000A9000000}"/>
    <cellStyle name="Обычный 3 3 2 5 2" xfId="626" xr:uid="{00000000-0005-0000-0000-000029010000}"/>
    <cellStyle name="Обычный 3 3 2 6" xfId="479" xr:uid="{00000000-0005-0000-0000-00001A010000}"/>
    <cellStyle name="Обычный 3 3 3" xfId="94" xr:uid="{00000000-0005-0000-0000-00005C000000}"/>
    <cellStyle name="Обычный 3 3 3 2" xfId="95" xr:uid="{00000000-0005-0000-0000-00005D000000}"/>
    <cellStyle name="Обычный 3 3 3 2 2" xfId="183" xr:uid="{00000000-0005-0000-0000-00005D000000}"/>
    <cellStyle name="Обычный 3 3 3 2 2 2" xfId="397" xr:uid="{00000000-0005-0000-0000-0000B3000000}"/>
    <cellStyle name="Обычный 3 3 3 2 2 2 2" xfId="711" xr:uid="{00000000-0005-0000-0000-00002D010000}"/>
    <cellStyle name="Обычный 3 3 3 2 2 3" xfId="554" xr:uid="{00000000-0005-0000-0000-00002C010000}"/>
    <cellStyle name="Обычный 3 3 3 2 3" xfId="317" xr:uid="{00000000-0005-0000-0000-0000B2000000}"/>
    <cellStyle name="Обычный 3 3 3 2 3 2" xfId="631" xr:uid="{00000000-0005-0000-0000-00002E010000}"/>
    <cellStyle name="Обычный 3 3 3 2 4" xfId="484" xr:uid="{00000000-0005-0000-0000-00002B010000}"/>
    <cellStyle name="Обычный 3 3 3 3" xfId="182" xr:uid="{00000000-0005-0000-0000-00005C000000}"/>
    <cellStyle name="Обычный 3 3 3 3 2" xfId="396" xr:uid="{00000000-0005-0000-0000-0000B4000000}"/>
    <cellStyle name="Обычный 3 3 3 3 2 2" xfId="710" xr:uid="{00000000-0005-0000-0000-000030010000}"/>
    <cellStyle name="Обычный 3 3 3 3 3" xfId="553" xr:uid="{00000000-0005-0000-0000-00002F010000}"/>
    <cellStyle name="Обычный 3 3 3 4" xfId="316" xr:uid="{00000000-0005-0000-0000-0000B1000000}"/>
    <cellStyle name="Обычный 3 3 3 4 2" xfId="630" xr:uid="{00000000-0005-0000-0000-000031010000}"/>
    <cellStyle name="Обычный 3 3 3 5" xfId="483" xr:uid="{00000000-0005-0000-0000-00002A010000}"/>
    <cellStyle name="Обычный 3 3 4" xfId="96" xr:uid="{00000000-0005-0000-0000-00005E000000}"/>
    <cellStyle name="Обычный 3 3 4 2" xfId="184" xr:uid="{00000000-0005-0000-0000-00005E000000}"/>
    <cellStyle name="Обычный 3 3 4 2 2" xfId="398" xr:uid="{00000000-0005-0000-0000-0000B6000000}"/>
    <cellStyle name="Обычный 3 3 4 2 2 2" xfId="712" xr:uid="{00000000-0005-0000-0000-000034010000}"/>
    <cellStyle name="Обычный 3 3 4 2 3" xfId="555" xr:uid="{00000000-0005-0000-0000-000033010000}"/>
    <cellStyle name="Обычный 3 3 4 3" xfId="318" xr:uid="{00000000-0005-0000-0000-0000B5000000}"/>
    <cellStyle name="Обычный 3 3 4 3 2" xfId="632" xr:uid="{00000000-0005-0000-0000-000035010000}"/>
    <cellStyle name="Обычный 3 3 4 4" xfId="485" xr:uid="{00000000-0005-0000-0000-000032010000}"/>
    <cellStyle name="Обычный 3 3 5" xfId="177" xr:uid="{00000000-0005-0000-0000-000057000000}"/>
    <cellStyle name="Обычный 3 3 5 2" xfId="391" xr:uid="{00000000-0005-0000-0000-0000B7000000}"/>
    <cellStyle name="Обычный 3 3 5 2 2" xfId="705" xr:uid="{00000000-0005-0000-0000-000037010000}"/>
    <cellStyle name="Обычный 3 3 5 3" xfId="548" xr:uid="{00000000-0005-0000-0000-000036010000}"/>
    <cellStyle name="Обычный 3 3 6" xfId="311" xr:uid="{00000000-0005-0000-0000-0000A8000000}"/>
    <cellStyle name="Обычный 3 3 6 2" xfId="625" xr:uid="{00000000-0005-0000-0000-000038010000}"/>
    <cellStyle name="Обычный 3 3 7" xfId="478" xr:uid="{00000000-0005-0000-0000-000019010000}"/>
    <cellStyle name="Обычный 3 4" xfId="97" xr:uid="{00000000-0005-0000-0000-00005F000000}"/>
    <cellStyle name="Обычный 3 4 2" xfId="98" xr:uid="{00000000-0005-0000-0000-000060000000}"/>
    <cellStyle name="Обычный 3 4 2 2" xfId="99" xr:uid="{00000000-0005-0000-0000-000061000000}"/>
    <cellStyle name="Обычный 3 4 2 2 2" xfId="187" xr:uid="{00000000-0005-0000-0000-000061000000}"/>
    <cellStyle name="Обычный 3 4 2 2 2 2" xfId="401" xr:uid="{00000000-0005-0000-0000-0000BB000000}"/>
    <cellStyle name="Обычный 3 4 2 2 2 2 2" xfId="715" xr:uid="{00000000-0005-0000-0000-00003D010000}"/>
    <cellStyle name="Обычный 3 4 2 2 2 3" xfId="558" xr:uid="{00000000-0005-0000-0000-00003C010000}"/>
    <cellStyle name="Обычный 3 4 2 2 3" xfId="321" xr:uid="{00000000-0005-0000-0000-0000BA000000}"/>
    <cellStyle name="Обычный 3 4 2 2 3 2" xfId="635" xr:uid="{00000000-0005-0000-0000-00003E010000}"/>
    <cellStyle name="Обычный 3 4 2 2 4" xfId="488" xr:uid="{00000000-0005-0000-0000-00003B010000}"/>
    <cellStyle name="Обычный 3 4 2 3" xfId="186" xr:uid="{00000000-0005-0000-0000-000060000000}"/>
    <cellStyle name="Обычный 3 4 2 3 2" xfId="400" xr:uid="{00000000-0005-0000-0000-0000BC000000}"/>
    <cellStyle name="Обычный 3 4 2 3 2 2" xfId="714" xr:uid="{00000000-0005-0000-0000-000040010000}"/>
    <cellStyle name="Обычный 3 4 2 3 3" xfId="557" xr:uid="{00000000-0005-0000-0000-00003F010000}"/>
    <cellStyle name="Обычный 3 4 2 4" xfId="320" xr:uid="{00000000-0005-0000-0000-0000B9000000}"/>
    <cellStyle name="Обычный 3 4 2 4 2" xfId="634" xr:uid="{00000000-0005-0000-0000-000041010000}"/>
    <cellStyle name="Обычный 3 4 2 5" xfId="487" xr:uid="{00000000-0005-0000-0000-00003A010000}"/>
    <cellStyle name="Обычный 3 4 3" xfId="100" xr:uid="{00000000-0005-0000-0000-000062000000}"/>
    <cellStyle name="Обычный 3 4 3 2" xfId="188" xr:uid="{00000000-0005-0000-0000-000062000000}"/>
    <cellStyle name="Обычный 3 4 3 2 2" xfId="402" xr:uid="{00000000-0005-0000-0000-0000BE000000}"/>
    <cellStyle name="Обычный 3 4 3 2 2 2" xfId="716" xr:uid="{00000000-0005-0000-0000-000044010000}"/>
    <cellStyle name="Обычный 3 4 3 2 3" xfId="559" xr:uid="{00000000-0005-0000-0000-000043010000}"/>
    <cellStyle name="Обычный 3 4 3 3" xfId="322" xr:uid="{00000000-0005-0000-0000-0000BD000000}"/>
    <cellStyle name="Обычный 3 4 3 3 2" xfId="636" xr:uid="{00000000-0005-0000-0000-000045010000}"/>
    <cellStyle name="Обычный 3 4 3 4" xfId="489" xr:uid="{00000000-0005-0000-0000-000042010000}"/>
    <cellStyle name="Обычный 3 4 4" xfId="185" xr:uid="{00000000-0005-0000-0000-00005F000000}"/>
    <cellStyle name="Обычный 3 4 4 2" xfId="399" xr:uid="{00000000-0005-0000-0000-0000BF000000}"/>
    <cellStyle name="Обычный 3 4 4 2 2" xfId="713" xr:uid="{00000000-0005-0000-0000-000047010000}"/>
    <cellStyle name="Обычный 3 4 4 3" xfId="556" xr:uid="{00000000-0005-0000-0000-000046010000}"/>
    <cellStyle name="Обычный 3 4 5" xfId="319" xr:uid="{00000000-0005-0000-0000-0000B8000000}"/>
    <cellStyle name="Обычный 3 4 5 2" xfId="633" xr:uid="{00000000-0005-0000-0000-000048010000}"/>
    <cellStyle name="Обычный 3 4 6" xfId="486" xr:uid="{00000000-0005-0000-0000-000039010000}"/>
    <cellStyle name="Обычный 3 5" xfId="101" xr:uid="{00000000-0005-0000-0000-000063000000}"/>
    <cellStyle name="Обычный 3 5 2" xfId="102" xr:uid="{00000000-0005-0000-0000-000064000000}"/>
    <cellStyle name="Обычный 3 5 2 2" xfId="190" xr:uid="{00000000-0005-0000-0000-000064000000}"/>
    <cellStyle name="Обычный 3 5 2 2 2" xfId="404" xr:uid="{00000000-0005-0000-0000-0000C2000000}"/>
    <cellStyle name="Обычный 3 5 2 2 2 2" xfId="718" xr:uid="{00000000-0005-0000-0000-00004C010000}"/>
    <cellStyle name="Обычный 3 5 2 2 3" xfId="561" xr:uid="{00000000-0005-0000-0000-00004B010000}"/>
    <cellStyle name="Обычный 3 5 2 3" xfId="324" xr:uid="{00000000-0005-0000-0000-0000C1000000}"/>
    <cellStyle name="Обычный 3 5 2 3 2" xfId="638" xr:uid="{00000000-0005-0000-0000-00004D010000}"/>
    <cellStyle name="Обычный 3 5 2 4" xfId="491" xr:uid="{00000000-0005-0000-0000-00004A010000}"/>
    <cellStyle name="Обычный 3 5 3" xfId="189" xr:uid="{00000000-0005-0000-0000-000063000000}"/>
    <cellStyle name="Обычный 3 5 3 2" xfId="403" xr:uid="{00000000-0005-0000-0000-0000C3000000}"/>
    <cellStyle name="Обычный 3 5 3 2 2" xfId="717" xr:uid="{00000000-0005-0000-0000-00004F010000}"/>
    <cellStyle name="Обычный 3 5 3 3" xfId="560" xr:uid="{00000000-0005-0000-0000-00004E010000}"/>
    <cellStyle name="Обычный 3 5 4" xfId="323" xr:uid="{00000000-0005-0000-0000-0000C0000000}"/>
    <cellStyle name="Обычный 3 5 4 2" xfId="637" xr:uid="{00000000-0005-0000-0000-000050010000}"/>
    <cellStyle name="Обычный 3 5 5" xfId="490" xr:uid="{00000000-0005-0000-0000-000049010000}"/>
    <cellStyle name="Обычный 3 6" xfId="103" xr:uid="{00000000-0005-0000-0000-000065000000}"/>
    <cellStyle name="Обычный 3 6 2" xfId="191" xr:uid="{00000000-0005-0000-0000-000065000000}"/>
    <cellStyle name="Обычный 3 6 2 2" xfId="405" xr:uid="{00000000-0005-0000-0000-0000C5000000}"/>
    <cellStyle name="Обычный 3 6 2 2 2" xfId="719" xr:uid="{00000000-0005-0000-0000-000053010000}"/>
    <cellStyle name="Обычный 3 6 2 3" xfId="562" xr:uid="{00000000-0005-0000-0000-000052010000}"/>
    <cellStyle name="Обычный 3 6 3" xfId="325" xr:uid="{00000000-0005-0000-0000-0000C4000000}"/>
    <cellStyle name="Обычный 3 6 3 2" xfId="639" xr:uid="{00000000-0005-0000-0000-000054010000}"/>
    <cellStyle name="Обычный 3 6 4" xfId="492" xr:uid="{00000000-0005-0000-0000-000051010000}"/>
    <cellStyle name="Обычный 3 7" xfId="160" xr:uid="{00000000-0005-0000-0000-000046000000}"/>
    <cellStyle name="Обычный 3 7 2" xfId="374" xr:uid="{00000000-0005-0000-0000-0000C6000000}"/>
    <cellStyle name="Обычный 3 7 2 2" xfId="688" xr:uid="{00000000-0005-0000-0000-000056010000}"/>
    <cellStyle name="Обычный 3 7 3" xfId="531" xr:uid="{00000000-0005-0000-0000-000055010000}"/>
    <cellStyle name="Обычный 3 8" xfId="230" xr:uid="{00000000-0005-0000-0000-000015010000}"/>
    <cellStyle name="Обычный 3 9" xfId="294" xr:uid="{00000000-0005-0000-0000-000086000000}"/>
    <cellStyle name="Обычный 3 9 2" xfId="608" xr:uid="{00000000-0005-0000-0000-000058010000}"/>
    <cellStyle name="Обычный 30" xfId="232" xr:uid="{00000000-0005-0000-0000-000017010000}"/>
    <cellStyle name="Обычный 31" xfId="233" xr:uid="{00000000-0005-0000-0000-000018010000}"/>
    <cellStyle name="Обычный 32" xfId="234" xr:uid="{00000000-0005-0000-0000-000019010000}"/>
    <cellStyle name="Обычный 33" xfId="235" xr:uid="{00000000-0005-0000-0000-00001A010000}"/>
    <cellStyle name="Обычный 34" xfId="236" xr:uid="{00000000-0005-0000-0000-00001B010000}"/>
    <cellStyle name="Обычный 35" xfId="237" xr:uid="{00000000-0005-0000-0000-00001C010000}"/>
    <cellStyle name="Обычный 36" xfId="238" xr:uid="{00000000-0005-0000-0000-00001D010000}"/>
    <cellStyle name="Обычный 37" xfId="239" xr:uid="{00000000-0005-0000-0000-00001E010000}"/>
    <cellStyle name="Обычный 38" xfId="240" xr:uid="{00000000-0005-0000-0000-00001F010000}"/>
    <cellStyle name="Обычный 39" xfId="241" xr:uid="{00000000-0005-0000-0000-000020010000}"/>
    <cellStyle name="Обычный 4" xfId="104" xr:uid="{00000000-0005-0000-0000-000066000000}"/>
    <cellStyle name="Обычный 4 2" xfId="242" xr:uid="{00000000-0005-0000-0000-000021010000}"/>
    <cellStyle name="Обычный 4 2 2" xfId="419" xr:uid="{00000000-0005-0000-0000-0000D3000000}"/>
    <cellStyle name="Обычный 4 2 2 2" xfId="733" xr:uid="{00000000-0005-0000-0000-000065010000}"/>
    <cellStyle name="Обычный 4 2 3" xfId="569" xr:uid="{00000000-0005-0000-0000-000064010000}"/>
    <cellStyle name="Обычный 40" xfId="243" xr:uid="{00000000-0005-0000-0000-000022010000}"/>
    <cellStyle name="Обычный 41" xfId="244" xr:uid="{00000000-0005-0000-0000-000023010000}"/>
    <cellStyle name="Обычный 42" xfId="245" xr:uid="{00000000-0005-0000-0000-000024010000}"/>
    <cellStyle name="Обычный 43" xfId="246" xr:uid="{00000000-0005-0000-0000-000025010000}"/>
    <cellStyle name="Обычный 44" xfId="247" xr:uid="{00000000-0005-0000-0000-000026010000}"/>
    <cellStyle name="Обычный 45" xfId="248" xr:uid="{00000000-0005-0000-0000-000027010000}"/>
    <cellStyle name="Обычный 46" xfId="205" xr:uid="{00000000-0005-0000-0000-0000FE000000}"/>
    <cellStyle name="Обычный 5" xfId="1" xr:uid="{00000000-0005-0000-0000-000067000000}"/>
    <cellStyle name="Обычный 5 2" xfId="105" xr:uid="{00000000-0005-0000-0000-000068000000}"/>
    <cellStyle name="Обычный 5 2 2" xfId="106" xr:uid="{00000000-0005-0000-0000-000069000000}"/>
    <cellStyle name="Обычный 5 2 2 2" xfId="193" xr:uid="{00000000-0005-0000-0000-000069000000}"/>
    <cellStyle name="Обычный 5 2 2 2 2" xfId="407" xr:uid="{00000000-0005-0000-0000-0000DE000000}"/>
    <cellStyle name="Обычный 5 2 2 2 2 2" xfId="721" xr:uid="{00000000-0005-0000-0000-000071010000}"/>
    <cellStyle name="Обычный 5 2 2 2 3" xfId="564" xr:uid="{00000000-0005-0000-0000-000070010000}"/>
    <cellStyle name="Обычный 5 2 2 3" xfId="327" xr:uid="{00000000-0005-0000-0000-0000DD000000}"/>
    <cellStyle name="Обычный 5 2 2 3 2" xfId="641" xr:uid="{00000000-0005-0000-0000-000072010000}"/>
    <cellStyle name="Обычный 5 2 2 4" xfId="494" xr:uid="{00000000-0005-0000-0000-00006F010000}"/>
    <cellStyle name="Обычный 5 2 3" xfId="192" xr:uid="{00000000-0005-0000-0000-000068000000}"/>
    <cellStyle name="Обычный 5 2 3 2" xfId="406" xr:uid="{00000000-0005-0000-0000-0000DF000000}"/>
    <cellStyle name="Обычный 5 2 3 2 2" xfId="720" xr:uid="{00000000-0005-0000-0000-000074010000}"/>
    <cellStyle name="Обычный 5 2 3 3" xfId="563" xr:uid="{00000000-0005-0000-0000-000073010000}"/>
    <cellStyle name="Обычный 5 2 4" xfId="326" xr:uid="{00000000-0005-0000-0000-0000DC000000}"/>
    <cellStyle name="Обычный 5 2 4 2" xfId="640" xr:uid="{00000000-0005-0000-0000-000075010000}"/>
    <cellStyle name="Обычный 5 2 5" xfId="493" xr:uid="{00000000-0005-0000-0000-00006E010000}"/>
    <cellStyle name="Обычный 5 3" xfId="107" xr:uid="{00000000-0005-0000-0000-00006A000000}"/>
    <cellStyle name="Обычный 5 3 2" xfId="108" xr:uid="{00000000-0005-0000-0000-00006B000000}"/>
    <cellStyle name="Обычный 5 3 2 2" xfId="195" xr:uid="{00000000-0005-0000-0000-00006B000000}"/>
    <cellStyle name="Обычный 5 3 2 2 2" xfId="409" xr:uid="{00000000-0005-0000-0000-0000E2000000}"/>
    <cellStyle name="Обычный 5 3 2 2 2 2" xfId="723" xr:uid="{00000000-0005-0000-0000-000079010000}"/>
    <cellStyle name="Обычный 5 3 2 2 3" xfId="566" xr:uid="{00000000-0005-0000-0000-000078010000}"/>
    <cellStyle name="Обычный 5 3 2 3" xfId="329" xr:uid="{00000000-0005-0000-0000-0000E1000000}"/>
    <cellStyle name="Обычный 5 3 2 3 2" xfId="643" xr:uid="{00000000-0005-0000-0000-00007A010000}"/>
    <cellStyle name="Обычный 5 3 2 4" xfId="496" xr:uid="{00000000-0005-0000-0000-000077010000}"/>
    <cellStyle name="Обычный 5 3 3" xfId="194" xr:uid="{00000000-0005-0000-0000-00006A000000}"/>
    <cellStyle name="Обычный 5 3 3 2" xfId="408" xr:uid="{00000000-0005-0000-0000-0000E3000000}"/>
    <cellStyle name="Обычный 5 3 3 2 2" xfId="722" xr:uid="{00000000-0005-0000-0000-00007C010000}"/>
    <cellStyle name="Обычный 5 3 3 3" xfId="565" xr:uid="{00000000-0005-0000-0000-00007B010000}"/>
    <cellStyle name="Обычный 5 3 4" xfId="328" xr:uid="{00000000-0005-0000-0000-0000E0000000}"/>
    <cellStyle name="Обычный 5 3 4 2" xfId="642" xr:uid="{00000000-0005-0000-0000-00007D010000}"/>
    <cellStyle name="Обычный 5 3 5" xfId="495" xr:uid="{00000000-0005-0000-0000-000076010000}"/>
    <cellStyle name="Обычный 5 4" xfId="109" xr:uid="{00000000-0005-0000-0000-00006C000000}"/>
    <cellStyle name="Обычный 5 4 2" xfId="196" xr:uid="{00000000-0005-0000-0000-00006C000000}"/>
    <cellStyle name="Обычный 5 4 2 2" xfId="410" xr:uid="{00000000-0005-0000-0000-0000E5000000}"/>
    <cellStyle name="Обычный 5 4 2 2 2" xfId="724" xr:uid="{00000000-0005-0000-0000-000080010000}"/>
    <cellStyle name="Обычный 5 4 2 3" xfId="567" xr:uid="{00000000-0005-0000-0000-00007F010000}"/>
    <cellStyle name="Обычный 5 4 3" xfId="330" xr:uid="{00000000-0005-0000-0000-0000E4000000}"/>
    <cellStyle name="Обычный 5 4 3 2" xfId="644" xr:uid="{00000000-0005-0000-0000-000081010000}"/>
    <cellStyle name="Обычный 5 4 4" xfId="497" xr:uid="{00000000-0005-0000-0000-00007E010000}"/>
    <cellStyle name="Обычный 5 5" xfId="127" xr:uid="{00000000-0005-0000-0000-000067000000}"/>
    <cellStyle name="Обычный 5 5 2" xfId="341" xr:uid="{00000000-0005-0000-0000-0000E6000000}"/>
    <cellStyle name="Обычный 5 5 2 2" xfId="655" xr:uid="{00000000-0005-0000-0000-000083010000}"/>
    <cellStyle name="Обычный 5 5 3" xfId="498" xr:uid="{00000000-0005-0000-0000-000082010000}"/>
    <cellStyle name="Обычный 5 6" xfId="249" xr:uid="{00000000-0005-0000-0000-000028010000}"/>
    <cellStyle name="Обычный 5 7" xfId="257" xr:uid="{00000000-0005-0000-0000-0000DB000000}"/>
    <cellStyle name="Обычный 5 7 2" xfId="571" xr:uid="{00000000-0005-0000-0000-000085010000}"/>
    <cellStyle name="Обычный 5 8" xfId="428" xr:uid="{00000000-0005-0000-0000-00006D010000}"/>
    <cellStyle name="Обычный 6" xfId="118" xr:uid="{00000000-0005-0000-0000-0000A4000000}"/>
    <cellStyle name="Обычный 6 2" xfId="197" xr:uid="{00000000-0005-0000-0000-0000A4000000}"/>
    <cellStyle name="Обычный 6 3" xfId="250" xr:uid="{00000000-0005-0000-0000-000029010000}"/>
    <cellStyle name="Обычный 7" xfId="126" xr:uid="{00000000-0005-0000-0000-0000AC000000}"/>
    <cellStyle name="Обычный 7 2" xfId="251" xr:uid="{00000000-0005-0000-0000-00002A010000}"/>
    <cellStyle name="Обычный 8" xfId="252" xr:uid="{00000000-0005-0000-0000-00002B010000}"/>
    <cellStyle name="Обычный 9" xfId="253" xr:uid="{00000000-0005-0000-0000-00002C010000}"/>
    <cellStyle name="Обычный_Магистральный нефтепровод сводка 17.12.07г. 2 2" xfId="2" xr:uid="{00000000-0005-0000-0000-00006D000000}"/>
    <cellStyle name="Плохой 2" xfId="110" xr:uid="{00000000-0005-0000-0000-00006E000000}"/>
    <cellStyle name="Пояснение 2" xfId="111" xr:uid="{00000000-0005-0000-0000-00006F000000}"/>
    <cellStyle name="Примечание 2" xfId="112" xr:uid="{00000000-0005-0000-0000-000070000000}"/>
    <cellStyle name="Примечание 2 2" xfId="123" xr:uid="{00000000-0005-0000-0000-000070000000}"/>
    <cellStyle name="Примечание 2 2 2" xfId="202" xr:uid="{00000000-0005-0000-0000-000070000000}"/>
    <cellStyle name="Примечание 2 2 2 2" xfId="415" xr:uid="{00000000-0005-0000-0000-0000F4000000}"/>
    <cellStyle name="Примечание 2 2 2 2 2" xfId="729" xr:uid="{00000000-0005-0000-0000-000093010000}"/>
    <cellStyle name="Примечание 2 2 2 3" xfId="425" xr:uid="{00000000-0005-0000-0000-0000F4000000}"/>
    <cellStyle name="Примечание 2 2 3" xfId="338" xr:uid="{00000000-0005-0000-0000-0000F3000000}"/>
    <cellStyle name="Примечание 2 2 3 2" xfId="652" xr:uid="{00000000-0005-0000-0000-000095010000}"/>
    <cellStyle name="Примечание 2 3" xfId="331" xr:uid="{00000000-0005-0000-0000-0000F2000000}"/>
    <cellStyle name="Примечание 2 3 2" xfId="645" xr:uid="{00000000-0005-0000-0000-000096010000}"/>
    <cellStyle name="Примечание 3" xfId="113" xr:uid="{00000000-0005-0000-0000-000071000000}"/>
    <cellStyle name="Примечание 3 2" xfId="124" xr:uid="{00000000-0005-0000-0000-000071000000}"/>
    <cellStyle name="Примечание 3 2 2" xfId="203" xr:uid="{00000000-0005-0000-0000-000071000000}"/>
    <cellStyle name="Примечание 3 2 2 2" xfId="416" xr:uid="{00000000-0005-0000-0000-0000F7000000}"/>
    <cellStyle name="Примечание 3 2 2 2 2" xfId="730" xr:uid="{00000000-0005-0000-0000-00009A010000}"/>
    <cellStyle name="Примечание 3 2 2 3" xfId="426" xr:uid="{00000000-0005-0000-0000-0000F7000000}"/>
    <cellStyle name="Примечание 3 2 3" xfId="339" xr:uid="{00000000-0005-0000-0000-0000F6000000}"/>
    <cellStyle name="Примечание 3 2 3 2" xfId="653" xr:uid="{00000000-0005-0000-0000-00009C010000}"/>
    <cellStyle name="Примечание 3 3" xfId="332" xr:uid="{00000000-0005-0000-0000-0000F5000000}"/>
    <cellStyle name="Примечание 3 3 2" xfId="646" xr:uid="{00000000-0005-0000-0000-00009D010000}"/>
    <cellStyle name="Примечание 4" xfId="114" xr:uid="{00000000-0005-0000-0000-000072000000}"/>
    <cellStyle name="Примечание 4 2" xfId="125" xr:uid="{00000000-0005-0000-0000-000072000000}"/>
    <cellStyle name="Примечание 4 2 2" xfId="204" xr:uid="{00000000-0005-0000-0000-000072000000}"/>
    <cellStyle name="Примечание 4 2 2 2" xfId="417" xr:uid="{00000000-0005-0000-0000-0000FA000000}"/>
    <cellStyle name="Примечание 4 2 2 2 2" xfId="731" xr:uid="{00000000-0005-0000-0000-0000A1010000}"/>
    <cellStyle name="Примечание 4 2 2 3" xfId="427" xr:uid="{00000000-0005-0000-0000-0000FA000000}"/>
    <cellStyle name="Примечание 4 2 3" xfId="340" xr:uid="{00000000-0005-0000-0000-0000F9000000}"/>
    <cellStyle name="Примечание 4 2 3 2" xfId="654" xr:uid="{00000000-0005-0000-0000-0000A3010000}"/>
    <cellStyle name="Примечание 4 3" xfId="333" xr:uid="{00000000-0005-0000-0000-0000F8000000}"/>
    <cellStyle name="Примечание 4 3 2" xfId="647" xr:uid="{00000000-0005-0000-0000-0000A4010000}"/>
    <cellStyle name="Процентный 2" xfId="255" xr:uid="{00000000-0005-0000-0000-00002F010000}"/>
    <cellStyle name="Процентный 2 2" xfId="420" xr:uid="{00000000-0005-0000-0000-0000FB000000}"/>
    <cellStyle name="Процентный 2 2 2" xfId="734" xr:uid="{00000000-0005-0000-0000-0000A6010000}"/>
    <cellStyle name="Процентный 2 3" xfId="570" xr:uid="{00000000-0005-0000-0000-0000A5010000}"/>
    <cellStyle name="Процентный 3" xfId="254" xr:uid="{00000000-0005-0000-0000-00002E010000}"/>
    <cellStyle name="Связанная ячейка 2" xfId="115" xr:uid="{00000000-0005-0000-0000-000073000000}"/>
    <cellStyle name="Стиль 1" xfId="256" xr:uid="{00000000-0005-0000-0000-000030010000}"/>
    <cellStyle name="Текст предупреждения 2" xfId="116" xr:uid="{00000000-0005-0000-0000-000074000000}"/>
    <cellStyle name="Хороший 2" xfId="117" xr:uid="{00000000-0005-0000-0000-000075000000}"/>
  </cellStyles>
  <dxfs count="13"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6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99FF"/>
      <color rgb="FF7247B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1352550</xdr:colOff>
          <xdr:row>0</xdr:row>
          <xdr:rowOff>504825</xdr:rowOff>
        </xdr:from>
        <xdr:to>
          <xdr:col>38</xdr:col>
          <xdr:colOff>276225</xdr:colOff>
          <xdr:row>0</xdr:row>
          <xdr:rowOff>895350</xdr:rowOff>
        </xdr:to>
        <xdr:sp macro="" textlink="">
          <xdr:nvSpPr>
            <xdr:cNvPr id="7230" name="ComboBox1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0558-4B7D-42F4-B352-A04E88B64BB1}">
  <sheetPr codeName="Лист2">
    <tabColor rgb="FF92D050"/>
    <outlinePr summaryBelow="0" summaryRight="0"/>
    <pageSetUpPr fitToPage="1"/>
  </sheetPr>
  <dimension ref="A1:BB227"/>
  <sheetViews>
    <sheetView zoomScale="55" zoomScaleNormal="55" zoomScaleSheetLayoutView="55" workbookViewId="0">
      <pane xSplit="24" ySplit="4" topLeftCell="AQ6" activePane="bottomRight" state="frozen"/>
      <selection pane="topRight" activeCell="V1" sqref="V1"/>
      <selection pane="bottomLeft" activeCell="A5" sqref="A5"/>
      <selection pane="bottomRight" activeCell="AQ8" sqref="AQ8"/>
    </sheetView>
  </sheetViews>
  <sheetFormatPr defaultColWidth="9.140625" defaultRowHeight="12.75" outlineLevelRow="2" x14ac:dyDescent="0.2"/>
  <cols>
    <col min="1" max="1" width="9.140625" style="7"/>
    <col min="2" max="2" width="12.7109375" style="4" customWidth="1"/>
    <col min="3" max="3" width="71.140625" style="5" customWidth="1"/>
    <col min="4" max="4" width="31.5703125" style="6" customWidth="1"/>
    <col min="5" max="6" width="20.7109375" style="6" customWidth="1"/>
    <col min="7" max="7" width="9.85546875" style="6" customWidth="1"/>
    <col min="8" max="8" width="13.5703125" style="6" customWidth="1"/>
    <col min="9" max="9" width="17.140625" style="7" customWidth="1"/>
    <col min="10" max="10" width="18.140625" style="7" customWidth="1"/>
    <col min="11" max="11" width="20.42578125" style="7" customWidth="1"/>
    <col min="12" max="13" width="14.7109375" style="5" customWidth="1"/>
    <col min="14" max="14" width="9.28515625" style="5" customWidth="1"/>
    <col min="15" max="16" width="14.7109375" style="5" customWidth="1"/>
    <col min="17" max="17" width="9.28515625" style="5" customWidth="1"/>
    <col min="18" max="19" width="14.7109375" style="5" customWidth="1"/>
    <col min="20" max="20" width="9.28515625" style="5" customWidth="1"/>
    <col min="21" max="22" width="12.7109375" style="5" customWidth="1"/>
    <col min="23" max="24" width="19" style="5" hidden="1" customWidth="1"/>
    <col min="25" max="54" width="6.7109375" style="8" customWidth="1"/>
    <col min="55" max="16384" width="9.140625" style="7"/>
  </cols>
  <sheetData>
    <row r="1" spans="1:54" s="1" customFormat="1" ht="59.25" customHeight="1" thickBot="1" x14ac:dyDescent="0.25">
      <c r="B1" s="16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54"/>
      <c r="Q1" s="94" t="str">
        <f ca="1">CONCATENATE("Сегодня ",TEXT(TODAY(),"ДД.ММ.ГГГГ ДДДД"))</f>
        <v>Сегодня 27.07.2018 пятница</v>
      </c>
      <c r="R1" s="94"/>
      <c r="S1" s="94"/>
      <c r="T1" s="94"/>
      <c r="U1" s="94"/>
      <c r="V1" s="70"/>
      <c r="W1" s="95">
        <f ca="1">TODAY()</f>
        <v>43308</v>
      </c>
      <c r="X1" s="9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</row>
    <row r="2" spans="1:54" s="2" customFormat="1" ht="27" customHeight="1" x14ac:dyDescent="0.2">
      <c r="B2" s="97" t="s">
        <v>0</v>
      </c>
      <c r="C2" s="100" t="s">
        <v>1</v>
      </c>
      <c r="D2" s="103" t="s">
        <v>17</v>
      </c>
      <c r="E2" s="103" t="s">
        <v>25</v>
      </c>
      <c r="F2" s="103" t="s">
        <v>23</v>
      </c>
      <c r="G2" s="103" t="s">
        <v>31</v>
      </c>
      <c r="H2" s="103" t="s">
        <v>2</v>
      </c>
      <c r="I2" s="103" t="s">
        <v>3</v>
      </c>
      <c r="J2" s="103" t="s">
        <v>13</v>
      </c>
      <c r="K2" s="106" t="s">
        <v>21</v>
      </c>
      <c r="L2" s="109" t="s">
        <v>35</v>
      </c>
      <c r="M2" s="110"/>
      <c r="N2" s="110"/>
      <c r="O2" s="110"/>
      <c r="P2" s="110"/>
      <c r="Q2" s="110"/>
      <c r="R2" s="110"/>
      <c r="S2" s="110"/>
      <c r="T2" s="110"/>
      <c r="U2" s="110"/>
      <c r="V2" s="111"/>
      <c r="W2" s="69"/>
      <c r="X2" s="14"/>
      <c r="Y2" s="77" t="s">
        <v>26</v>
      </c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9"/>
    </row>
    <row r="3" spans="1:54" s="3" customFormat="1" ht="19.5" customHeight="1" x14ac:dyDescent="0.2">
      <c r="B3" s="98"/>
      <c r="C3" s="101"/>
      <c r="D3" s="104"/>
      <c r="E3" s="104"/>
      <c r="F3" s="104"/>
      <c r="G3" s="104"/>
      <c r="H3" s="104"/>
      <c r="I3" s="104"/>
      <c r="J3" s="104"/>
      <c r="K3" s="107"/>
      <c r="L3" s="80" t="s">
        <v>19</v>
      </c>
      <c r="M3" s="81"/>
      <c r="N3" s="82"/>
      <c r="O3" s="83" t="s">
        <v>14</v>
      </c>
      <c r="P3" s="84"/>
      <c r="Q3" s="85"/>
      <c r="R3" s="86" t="s">
        <v>20</v>
      </c>
      <c r="S3" s="87"/>
      <c r="T3" s="88"/>
      <c r="U3" s="89" t="s">
        <v>29</v>
      </c>
      <c r="V3" s="90"/>
      <c r="W3" s="69"/>
      <c r="X3" s="14"/>
      <c r="Y3" s="75">
        <v>1</v>
      </c>
      <c r="Z3" s="75">
        <v>2</v>
      </c>
      <c r="AA3" s="75">
        <v>3</v>
      </c>
      <c r="AB3" s="75">
        <v>4</v>
      </c>
      <c r="AC3" s="75">
        <v>5</v>
      </c>
      <c r="AD3" s="75">
        <v>6</v>
      </c>
      <c r="AE3" s="75">
        <v>7</v>
      </c>
      <c r="AF3" s="75">
        <v>8</v>
      </c>
      <c r="AG3" s="75">
        <v>9</v>
      </c>
      <c r="AH3" s="75">
        <v>10</v>
      </c>
      <c r="AI3" s="75">
        <v>11</v>
      </c>
      <c r="AJ3" s="75">
        <v>12</v>
      </c>
      <c r="AK3" s="75">
        <v>13</v>
      </c>
      <c r="AL3" s="75">
        <v>14</v>
      </c>
      <c r="AM3" s="75">
        <v>15</v>
      </c>
      <c r="AN3" s="75">
        <v>16</v>
      </c>
      <c r="AO3" s="75">
        <v>17</v>
      </c>
      <c r="AP3" s="75">
        <v>18</v>
      </c>
      <c r="AQ3" s="75">
        <v>19</v>
      </c>
      <c r="AR3" s="75">
        <v>20</v>
      </c>
      <c r="AS3" s="75">
        <v>21</v>
      </c>
      <c r="AT3" s="75">
        <v>22</v>
      </c>
      <c r="AU3" s="75">
        <v>23</v>
      </c>
      <c r="AV3" s="75">
        <v>24</v>
      </c>
      <c r="AW3" s="75">
        <v>25</v>
      </c>
      <c r="AX3" s="75">
        <v>26</v>
      </c>
      <c r="AY3" s="75">
        <v>27</v>
      </c>
      <c r="AZ3" s="75">
        <v>28</v>
      </c>
      <c r="BA3" s="75">
        <v>29</v>
      </c>
      <c r="BB3" s="91">
        <v>30</v>
      </c>
    </row>
    <row r="4" spans="1:54" s="3" customFormat="1" ht="27" customHeight="1" thickBot="1" x14ac:dyDescent="0.25">
      <c r="B4" s="99"/>
      <c r="C4" s="102"/>
      <c r="D4" s="105"/>
      <c r="E4" s="105"/>
      <c r="F4" s="105"/>
      <c r="G4" s="105"/>
      <c r="H4" s="105"/>
      <c r="I4" s="105"/>
      <c r="J4" s="105"/>
      <c r="K4" s="108"/>
      <c r="L4" s="55" t="s">
        <v>15</v>
      </c>
      <c r="M4" s="56" t="s">
        <v>16</v>
      </c>
      <c r="N4" s="56" t="s">
        <v>30</v>
      </c>
      <c r="O4" s="57" t="s">
        <v>15</v>
      </c>
      <c r="P4" s="58" t="s">
        <v>16</v>
      </c>
      <c r="Q4" s="59" t="s">
        <v>30</v>
      </c>
      <c r="R4" s="60" t="s">
        <v>15</v>
      </c>
      <c r="S4" s="61" t="s">
        <v>16</v>
      </c>
      <c r="T4" s="62" t="s">
        <v>30</v>
      </c>
      <c r="U4" s="63" t="s">
        <v>33</v>
      </c>
      <c r="V4" s="64" t="s">
        <v>34</v>
      </c>
      <c r="W4" s="69"/>
      <c r="X4" s="14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92"/>
    </row>
    <row r="5" spans="1:54" s="3" customFormat="1" ht="27" hidden="1" customHeight="1" thickBot="1" x14ac:dyDescent="0.25">
      <c r="B5" s="25"/>
      <c r="C5" s="26"/>
      <c r="D5" s="27"/>
      <c r="E5" s="27"/>
      <c r="F5" s="27"/>
      <c r="G5" s="28"/>
      <c r="H5" s="27"/>
      <c r="I5" s="27"/>
      <c r="J5" s="27"/>
      <c r="K5" s="27"/>
      <c r="L5" s="28"/>
      <c r="M5" s="28"/>
      <c r="N5" s="28"/>
      <c r="O5" s="28"/>
      <c r="P5" s="28"/>
      <c r="Q5" s="28"/>
      <c r="R5" s="28"/>
      <c r="S5" s="28"/>
      <c r="T5" s="28"/>
      <c r="U5" s="53"/>
      <c r="V5" s="27"/>
      <c r="W5" s="23"/>
      <c r="X5" s="24"/>
      <c r="Y5" s="29">
        <v>43252</v>
      </c>
      <c r="Z5" s="29">
        <v>43253</v>
      </c>
      <c r="AA5" s="29">
        <v>43254</v>
      </c>
      <c r="AB5" s="29">
        <v>43255</v>
      </c>
      <c r="AC5" s="29">
        <v>43256</v>
      </c>
      <c r="AD5" s="29">
        <v>43257</v>
      </c>
      <c r="AE5" s="29">
        <v>43258</v>
      </c>
      <c r="AF5" s="29">
        <v>43259</v>
      </c>
      <c r="AG5" s="29">
        <v>43260</v>
      </c>
      <c r="AH5" s="29">
        <v>43261</v>
      </c>
      <c r="AI5" s="29">
        <v>43262</v>
      </c>
      <c r="AJ5" s="29">
        <v>43263</v>
      </c>
      <c r="AK5" s="29">
        <v>43264</v>
      </c>
      <c r="AL5" s="29">
        <v>43265</v>
      </c>
      <c r="AM5" s="29">
        <v>43266</v>
      </c>
      <c r="AN5" s="29">
        <v>43267</v>
      </c>
      <c r="AO5" s="29">
        <v>43268</v>
      </c>
      <c r="AP5" s="29">
        <v>43269</v>
      </c>
      <c r="AQ5" s="29">
        <v>43270</v>
      </c>
      <c r="AR5" s="29">
        <v>43271</v>
      </c>
      <c r="AS5" s="29">
        <v>43272</v>
      </c>
      <c r="AT5" s="29">
        <v>43273</v>
      </c>
      <c r="AU5" s="29">
        <v>43274</v>
      </c>
      <c r="AV5" s="29">
        <v>43275</v>
      </c>
      <c r="AW5" s="29">
        <v>43276</v>
      </c>
      <c r="AX5" s="29">
        <v>43277</v>
      </c>
      <c r="AY5" s="29">
        <v>43278</v>
      </c>
      <c r="AZ5" s="29">
        <v>43279</v>
      </c>
      <c r="BA5" s="29">
        <v>43280</v>
      </c>
      <c r="BB5" s="52">
        <v>43281</v>
      </c>
    </row>
    <row r="6" spans="1:54" s="3" customFormat="1" ht="30" customHeight="1" thickBot="1" x14ac:dyDescent="0.25">
      <c r="B6" s="17" t="s">
        <v>4</v>
      </c>
      <c r="C6" s="34" t="s">
        <v>5</v>
      </c>
      <c r="D6" s="31"/>
      <c r="E6" s="31"/>
      <c r="F6" s="31"/>
      <c r="G6" s="32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49"/>
      <c r="U6" s="49"/>
      <c r="V6" s="49"/>
      <c r="W6" s="65"/>
      <c r="X6" s="66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s="3" customFormat="1" ht="20.100000000000001" customHeight="1" outlineLevel="1" thickBot="1" x14ac:dyDescent="0.25">
      <c r="B7" s="51" t="s">
        <v>6</v>
      </c>
      <c r="C7" s="30" t="s">
        <v>7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3"/>
      <c r="U7" s="33"/>
      <c r="V7" s="33"/>
      <c r="W7" s="67"/>
      <c r="X7" s="67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50"/>
    </row>
    <row r="8" spans="1:54" s="1" customFormat="1" ht="20.100000000000001" customHeight="1" outlineLevel="2" x14ac:dyDescent="0.2">
      <c r="A8" s="1">
        <v>1</v>
      </c>
      <c r="B8" s="112" t="s">
        <v>8</v>
      </c>
      <c r="C8" s="115" t="s">
        <v>11</v>
      </c>
      <c r="D8" s="118" t="s">
        <v>18</v>
      </c>
      <c r="E8" s="121" t="s">
        <v>24</v>
      </c>
      <c r="F8" s="124" t="s">
        <v>22</v>
      </c>
      <c r="G8" s="38" t="s">
        <v>27</v>
      </c>
      <c r="H8" s="118" t="s">
        <v>9</v>
      </c>
      <c r="I8" s="71">
        <v>2</v>
      </c>
      <c r="J8" s="141">
        <f>SUM($Y10:$BB10)</f>
        <v>1</v>
      </c>
      <c r="K8" s="118">
        <f>$J8*100/$I8</f>
        <v>50</v>
      </c>
      <c r="L8" s="144">
        <v>43252</v>
      </c>
      <c r="M8" s="144">
        <v>43258</v>
      </c>
      <c r="N8" s="147">
        <f>$M8-$L8+1</f>
        <v>7</v>
      </c>
      <c r="O8" s="127">
        <v>43252</v>
      </c>
      <c r="P8" s="127">
        <v>43257</v>
      </c>
      <c r="Q8" s="130">
        <f>$P8-$O8+1</f>
        <v>6</v>
      </c>
      <c r="R8" s="133">
        <f>_xlfn.AGGREGATE(15,6,$Y$5:$BB$5/($Y10:$BB10&gt;0),1)</f>
        <v>43252</v>
      </c>
      <c r="S8" s="133">
        <f>_xlfn.AGGREGATE(14,6,$Y$5:$BB$5/($Y10:$BB10&gt;0),1)</f>
        <v>43252</v>
      </c>
      <c r="T8" s="136">
        <f>$S8-$R8+1</f>
        <v>1</v>
      </c>
      <c r="U8" s="48">
        <f ca="1">$W$1-L8</f>
        <v>56</v>
      </c>
      <c r="V8" s="47">
        <f ca="1">$W$1-$M8</f>
        <v>50</v>
      </c>
      <c r="W8" s="19">
        <f>L8</f>
        <v>43252</v>
      </c>
      <c r="X8" s="20">
        <f>M8</f>
        <v>43258</v>
      </c>
      <c r="Y8" s="39">
        <f>IF(((Y$3&amp;$Y$2)-$X8&lt;0)*((Y$3&amp;$Y$2)-$W8&gt;=0),ROUNDDOWN($I8/($X8-$W8+1),2),IF((Y$3&amp;$Y$2)-$X8,,$I8+$X8-SUM($X8:X8)))</f>
        <v>0.28000000000000003</v>
      </c>
      <c r="Z8" s="40">
        <f>IF(((Z$3&amp;$Y$2)-$X8&lt;0)*((Z$3&amp;$Y$2)-$W8&gt;=0),ROUNDDOWN($I8/($X8-$W8+1),2),IF((Z$3&amp;$Y$2)-$X8,,$I8+$X8-SUM($X8:Y8)))</f>
        <v>0.28000000000000003</v>
      </c>
      <c r="AA8" s="40">
        <f>IF(((AA$3&amp;$Y$2)-$X8&lt;0)*((AA$3&amp;$Y$2)-$W8&gt;=0),ROUNDDOWN($I8/($X8-$W8+1),2),IF((AA$3&amp;$Y$2)-$X8,,$I8+$X8-SUM($X8:Z8)))</f>
        <v>0.28000000000000003</v>
      </c>
      <c r="AB8" s="40">
        <f>IF(((AB$3&amp;$Y$2)-$X8&lt;0)*((AB$3&amp;$Y$2)-$W8&gt;=0),ROUNDDOWN($I8/($X8-$W8+1),2),IF((AB$3&amp;$Y$2)-$X8,,$I8+$X8-SUM($X8:AA8)))</f>
        <v>0.28000000000000003</v>
      </c>
      <c r="AC8" s="40">
        <f>IF(((AC$3&amp;$Y$2)-$X8&lt;0)*((AC$3&amp;$Y$2)-$W8&gt;=0),ROUNDDOWN($I8/($X8-$W8+1),2),IF((AC$3&amp;$Y$2)-$X8,,$I8+$X8-SUM($X8:AB8)))</f>
        <v>0.28000000000000003</v>
      </c>
      <c r="AD8" s="40">
        <f>IF(((AD$3&amp;$Y$2)-$X8&lt;0)*((AD$3&amp;$Y$2)-$W8&gt;=0),ROUNDDOWN($I8/($X8-$W8+1),2),IF((AD$3&amp;$Y$2)-$X8,,$I8+$X8-SUM($X8:AC8)))</f>
        <v>0.28000000000000003</v>
      </c>
      <c r="AE8" s="40">
        <f>IF(((AE$3&amp;$Y$2)-$X8&lt;0)*((AE$3&amp;$Y$2)-$W8&gt;=0),ROUNDDOWN($I8/($X8-$W8+1),2),IF((AE$3&amp;$Y$2)-$X8,,$I8+$X8-SUM($X8:AD8)))</f>
        <v>0.32000000000698492</v>
      </c>
      <c r="AF8" s="40">
        <f>IF(((AF$3&amp;$Y$2)-$X8&lt;0)*((AF$3&amp;$Y$2)-$W8&gt;=0),ROUNDDOWN($I8/($X8-$W8+1),2),IF((AF$3&amp;$Y$2)-$X8,,$I8+$X8-SUM($X8:AE8)))</f>
        <v>0</v>
      </c>
      <c r="AG8" s="40">
        <f>IF(((AG$3&amp;$Y$2)-$X8&lt;0)*((AG$3&amp;$Y$2)-$W8&gt;=0),ROUNDDOWN($I8/($X8-$W8+1),2),IF((AG$3&amp;$Y$2)-$X8,,$I8+$X8-SUM($X8:AF8)))</f>
        <v>0</v>
      </c>
      <c r="AH8" s="40">
        <f>IF(((AH$3&amp;$Y$2)-$X8&lt;0)*((AH$3&amp;$Y$2)-$W8&gt;=0),ROUNDDOWN($I8/($X8-$W8+1),2),IF((AH$3&amp;$Y$2)-$X8,,$I8+$X8-SUM($X8:AG8)))</f>
        <v>0</v>
      </c>
      <c r="AI8" s="40">
        <f>IF(((AI$3&amp;$Y$2)-$X8&lt;0)*((AI$3&amp;$Y$2)-$W8&gt;=0),ROUNDDOWN($I8/($X8-$W8+1),2),IF((AI$3&amp;$Y$2)-$X8,,$I8+$X8-SUM($X8:AH8)))</f>
        <v>0</v>
      </c>
      <c r="AJ8" s="40">
        <f>IF(((AJ$3&amp;$Y$2)-$X8&lt;0)*((AJ$3&amp;$Y$2)-$W8&gt;=0),ROUNDDOWN($I8/($X8-$W8+1),2),IF((AJ$3&amp;$Y$2)-$X8,,$I8+$X8-SUM($X8:AI8)))</f>
        <v>0</v>
      </c>
      <c r="AK8" s="40">
        <f>IF(((AK$3&amp;$Y$2)-$X8&lt;0)*((AK$3&amp;$Y$2)-$W8&gt;=0),ROUNDDOWN($I8/($X8-$W8+1),2),IF((AK$3&amp;$Y$2)-$X8,,$I8+$X8-SUM($X8:AJ8)))</f>
        <v>0</v>
      </c>
      <c r="AL8" s="40">
        <f>IF(((AL$3&amp;$Y$2)-$X8&lt;0)*((AL$3&amp;$Y$2)-$W8&gt;=0),ROUNDDOWN($I8/($X8-$W8+1),2),IF((AL$3&amp;$Y$2)-$X8,,$I8+$X8-SUM($X8:AK8)))</f>
        <v>0</v>
      </c>
      <c r="AM8" s="40">
        <f>IF(((AM$3&amp;$Y$2)-$X8&lt;0)*((AM$3&amp;$Y$2)-$W8&gt;=0),ROUNDDOWN($I8/($X8-$W8+1),2),IF((AM$3&amp;$Y$2)-$X8,,$I8+$X8-SUM($X8:AL8)))</f>
        <v>0</v>
      </c>
      <c r="AN8" s="40">
        <f>IF(((AN$3&amp;$Y$2)-$X8&lt;0)*((AN$3&amp;$Y$2)-$W8&gt;=0),ROUNDDOWN($I8/($X8-$W8+1),2),IF((AN$3&amp;$Y$2)-$X8,,$I8+$X8-SUM($X8:AM8)))</f>
        <v>0</v>
      </c>
      <c r="AO8" s="40">
        <f>IF(((AO$3&amp;$Y$2)-$X8&lt;0)*((AO$3&amp;$Y$2)-$W8&gt;=0),ROUNDDOWN($I8/($X8-$W8+1),2),IF((AO$3&amp;$Y$2)-$X8,,$I8+$X8-SUM($X8:AN8)))</f>
        <v>0</v>
      </c>
      <c r="AP8" s="40">
        <f>IF(((AP$3&amp;$Y$2)-$X8&lt;0)*((AP$3&amp;$Y$2)-$W8&gt;=0),ROUNDDOWN($I8/($X8-$W8+1),2),IF((AP$3&amp;$Y$2)-$X8,,$I8+$X8-SUM($X8:AO8)))</f>
        <v>0</v>
      </c>
      <c r="AQ8" s="40">
        <f>IF(((AQ$3&amp;$Y$2)-$X8&lt;0)*((AQ$3&amp;$Y$2)-$W8&gt;=0),ROUNDDOWN($I8/($X8-$W8+1),2),IF((AQ$3&amp;$Y$2)-$X8,,$I8+$X8-SUM($X8:AP8)))</f>
        <v>0</v>
      </c>
      <c r="AR8" s="40">
        <f>IF(((AR$3&amp;$Y$2)-$X8&lt;0)*((AR$3&amp;$Y$2)-$W8&gt;=0),ROUNDDOWN($I8/($X8-$W8+1),2),IF((AR$3&amp;$Y$2)-$X8,,$I8+$X8-SUM($X8:AQ8)))</f>
        <v>0</v>
      </c>
      <c r="AS8" s="40">
        <f>IF(((AS$3&amp;$Y$2)-$X8&lt;0)*((AS$3&amp;$Y$2)-$W8&gt;=0),ROUNDDOWN($I8/($X8-$W8+1),2),IF((AS$3&amp;$Y$2)-$X8,,$I8+$X8-SUM($X8:AR8)))</f>
        <v>0</v>
      </c>
      <c r="AT8" s="40">
        <f>IF(((AT$3&amp;$Y$2)-$X8&lt;0)*((AT$3&amp;$Y$2)-$W8&gt;=0),ROUNDDOWN($I8/($X8-$W8+1),2),IF((AT$3&amp;$Y$2)-$X8,,$I8+$X8-SUM($X8:AS8)))</f>
        <v>0</v>
      </c>
      <c r="AU8" s="40">
        <f>IF(((AU$3&amp;$Y$2)-$X8&lt;0)*((AU$3&amp;$Y$2)-$W8&gt;=0),ROUNDDOWN($I8/($X8-$W8+1),2),IF((AU$3&amp;$Y$2)-$X8,,$I8+$X8-SUM($X8:AT8)))</f>
        <v>0</v>
      </c>
      <c r="AV8" s="40">
        <f>IF(((AV$3&amp;$Y$2)-$X8&lt;0)*((AV$3&amp;$Y$2)-$W8&gt;=0),ROUNDDOWN($I8/($X8-$W8+1),2),IF((AV$3&amp;$Y$2)-$X8,,$I8+$X8-SUM($X8:AU8)))</f>
        <v>0</v>
      </c>
      <c r="AW8" s="40">
        <f>IF(((AW$3&amp;$Y$2)-$X8&lt;0)*((AW$3&amp;$Y$2)-$W8&gt;=0),ROUNDDOWN($I8/($X8-$W8+1),2),IF((AW$3&amp;$Y$2)-$X8,,$I8+$X8-SUM($X8:AV8)))</f>
        <v>0</v>
      </c>
      <c r="AX8" s="40">
        <f>IF(((AX$3&amp;$Y$2)-$X8&lt;0)*((AX$3&amp;$Y$2)-$W8&gt;=0),ROUNDDOWN($I8/($X8-$W8+1),2),IF((AX$3&amp;$Y$2)-$X8,,$I8+$X8-SUM($X8:AW8)))</f>
        <v>0</v>
      </c>
      <c r="AY8" s="40">
        <f>IF(((AY$3&amp;$Y$2)-$X8&lt;0)*((AY$3&amp;$Y$2)-$W8&gt;=0),ROUNDDOWN($I8/($X8-$W8+1),2),IF((AY$3&amp;$Y$2)-$X8,,$I8+$X8-SUM($X8:AX8)))</f>
        <v>0</v>
      </c>
      <c r="AZ8" s="40">
        <f>IF(((AZ$3&amp;$Y$2)-$X8&lt;0)*((AZ$3&amp;$Y$2)-$W8&gt;=0),ROUNDDOWN($I8/($X8-$W8+1),2),IF((AZ$3&amp;$Y$2)-$X8,,$I8+$X8-SUM($X8:AY8)))</f>
        <v>0</v>
      </c>
      <c r="BA8" s="40">
        <f>IF(((BA$3&amp;$Y$2)-$X8&lt;0)*((BA$3&amp;$Y$2)-$W8&gt;=0),ROUNDDOWN($I8/($X8-$W8+1),2),IF((BA$3&amp;$Y$2)-$X8,,$I8+$X8-SUM($X8:AZ8)))</f>
        <v>0</v>
      </c>
      <c r="BB8" s="21">
        <f>IF(((BB$3&amp;$Y$2)-$X8&lt;0)*((BB$3&amp;$Y$2)-$W8&gt;=0),ROUNDDOWN($I8/($X8-$W8+1),2),IF((BB$3&amp;$Y$2)-$X8,,$I8+$X8-SUM($X8:BA8)))</f>
        <v>0</v>
      </c>
    </row>
    <row r="9" spans="1:54" s="1" customFormat="1" ht="20.100000000000001" customHeight="1" outlineLevel="2" x14ac:dyDescent="0.2">
      <c r="A9" s="1">
        <v>2</v>
      </c>
      <c r="B9" s="113"/>
      <c r="C9" s="116"/>
      <c r="D9" s="119"/>
      <c r="E9" s="122"/>
      <c r="F9" s="125"/>
      <c r="G9" s="35" t="s">
        <v>32</v>
      </c>
      <c r="H9" s="119"/>
      <c r="I9" s="68">
        <f>$I8</f>
        <v>2</v>
      </c>
      <c r="J9" s="142"/>
      <c r="K9" s="119"/>
      <c r="L9" s="145"/>
      <c r="M9" s="145"/>
      <c r="N9" s="148"/>
      <c r="O9" s="128"/>
      <c r="P9" s="128"/>
      <c r="Q9" s="131"/>
      <c r="R9" s="134"/>
      <c r="S9" s="134"/>
      <c r="T9" s="137"/>
      <c r="U9" s="46">
        <f ca="1">$W$1-$O8</f>
        <v>56</v>
      </c>
      <c r="V9" s="47">
        <f ca="1">$W$1-$P8</f>
        <v>51</v>
      </c>
      <c r="W9" s="19">
        <f>O8</f>
        <v>43252</v>
      </c>
      <c r="X9" s="20">
        <f>P8</f>
        <v>43257</v>
      </c>
      <c r="Y9" s="36">
        <f>IF(((Y$3&amp;$Y$2)-$X9&lt;0)*((Y$3&amp;$Y$2)-$W9&gt;=0),ROUNDDOWN($I9/($X9-$W9+1),2),IF((Y$3&amp;$Y$2)-$X9,,$I9+$X9-SUM($X9:X9)))</f>
        <v>0.33</v>
      </c>
      <c r="Z9" s="36">
        <f>IF(((Z$3&amp;$Y$2)-$X9&lt;0)*((Z$3&amp;$Y$2)-$W9&gt;=0),ROUNDDOWN($I9/($X9-$W9+1),2),IF((Z$3&amp;$Y$2)-$X9,,$I9+$X9-SUM($X9:Y9)))</f>
        <v>0.33</v>
      </c>
      <c r="AA9" s="36">
        <f>IF(((AA$3&amp;$Y$2)-$X9&lt;0)*((AA$3&amp;$Y$2)-$W9&gt;=0),ROUNDDOWN($I9/($X9-$W9+1),2),IF((AA$3&amp;$Y$2)-$X9,,$I9+$X9-SUM($X9:Z9)))</f>
        <v>0.33</v>
      </c>
      <c r="AB9" s="36">
        <f>IF(((AB$3&amp;$Y$2)-$X9&lt;0)*((AB$3&amp;$Y$2)-$W9&gt;=0),ROUNDDOWN($I9/($X9-$W9+1),2),IF((AB$3&amp;$Y$2)-$X9,,$I9+$X9-SUM($X9:AA9)))</f>
        <v>0.33</v>
      </c>
      <c r="AC9" s="36">
        <f>IF(((AC$3&amp;$Y$2)-$X9&lt;0)*((AC$3&amp;$Y$2)-$W9&gt;=0),ROUNDDOWN($I9/($X9-$W9+1),2),IF((AC$3&amp;$Y$2)-$X9,,$I9+$X9-SUM($X9:AB9)))</f>
        <v>0.33</v>
      </c>
      <c r="AD9" s="36">
        <f>IF(((AD$3&amp;$Y$2)-$X9&lt;0)*((AD$3&amp;$Y$2)-$W9&gt;=0),ROUNDDOWN($I9/($X9-$W9+1),2),IF((AD$3&amp;$Y$2)-$X9,,$I9+$X9-SUM($X9:AC9)))</f>
        <v>0.34999999999126885</v>
      </c>
      <c r="AE9" s="36">
        <f>IF(((AE$3&amp;$Y$2)-$X9&lt;0)*((AE$3&amp;$Y$2)-$W9&gt;=0),ROUNDDOWN($I9/($X9-$W9+1),2),IF((AE$3&amp;$Y$2)-$X9,,$I9+$X9-SUM($X9:AD9)))</f>
        <v>0</v>
      </c>
      <c r="AF9" s="36">
        <f>IF(((AF$3&amp;$Y$2)-$X9&lt;0)*((AF$3&amp;$Y$2)-$W9&gt;=0),ROUNDDOWN($I9/($X9-$W9+1),2),IF((AF$3&amp;$Y$2)-$X9,,$I9+$X9-SUM($X9:AE9)))</f>
        <v>0</v>
      </c>
      <c r="AG9" s="36">
        <f>IF(((AG$3&amp;$Y$2)-$X9&lt;0)*((AG$3&amp;$Y$2)-$W9&gt;=0),ROUNDDOWN($I9/($X9-$W9+1),2),IF((AG$3&amp;$Y$2)-$X9,,$I9+$X9-SUM($X9:AF9)))</f>
        <v>0</v>
      </c>
      <c r="AH9" s="36">
        <f>IF(((AH$3&amp;$Y$2)-$X9&lt;0)*((AH$3&amp;$Y$2)-$W9&gt;=0),ROUNDDOWN($I9/($X9-$W9+1),2),IF((AH$3&amp;$Y$2)-$X9,,$I9+$X9-SUM($X9:AG9)))</f>
        <v>0</v>
      </c>
      <c r="AI9" s="36">
        <f>IF(((AI$3&amp;$Y$2)-$X9&lt;0)*((AI$3&amp;$Y$2)-$W9&gt;=0),ROUNDDOWN($I9/($X9-$W9+1),2),IF((AI$3&amp;$Y$2)-$X9,,$I9+$X9-SUM($X9:AH9)))</f>
        <v>0</v>
      </c>
      <c r="AJ9" s="36">
        <f>IF(((AJ$3&amp;$Y$2)-$X9&lt;0)*((AJ$3&amp;$Y$2)-$W9&gt;=0),ROUNDDOWN($I9/($X9-$W9+1),2),IF((AJ$3&amp;$Y$2)-$X9,,$I9+$X9-SUM($X9:AI9)))</f>
        <v>0</v>
      </c>
      <c r="AK9" s="36">
        <f>IF(((AK$3&amp;$Y$2)-$X9&lt;0)*((AK$3&amp;$Y$2)-$W9&gt;=0),ROUNDDOWN($I9/($X9-$W9+1),2),IF((AK$3&amp;$Y$2)-$X9,,$I9+$X9-SUM($X9:AJ9)))</f>
        <v>0</v>
      </c>
      <c r="AL9" s="36">
        <f>IF(((AL$3&amp;$Y$2)-$X9&lt;0)*((AL$3&amp;$Y$2)-$W9&gt;=0),ROUNDDOWN($I9/($X9-$W9+1),2),IF((AL$3&amp;$Y$2)-$X9,,$I9+$X9-SUM($X9:AK9)))</f>
        <v>0</v>
      </c>
      <c r="AM9" s="36">
        <f>IF(((AM$3&amp;$Y$2)-$X9&lt;0)*((AM$3&amp;$Y$2)-$W9&gt;=0),ROUNDDOWN($I9/($X9-$W9+1),2),IF((AM$3&amp;$Y$2)-$X9,,$I9+$X9-SUM($X9:AL9)))</f>
        <v>0</v>
      </c>
      <c r="AN9" s="36">
        <f>IF(((AN$3&amp;$Y$2)-$X9&lt;0)*((AN$3&amp;$Y$2)-$W9&gt;=0),ROUNDDOWN($I9/($X9-$W9+1),2),IF((AN$3&amp;$Y$2)-$X9,,$I9+$X9-SUM($X9:AM9)))</f>
        <v>0</v>
      </c>
      <c r="AO9" s="36">
        <f>IF(((AO$3&amp;$Y$2)-$X9&lt;0)*((AO$3&amp;$Y$2)-$W9&gt;=0),ROUNDDOWN($I9/($X9-$W9+1),2),IF((AO$3&amp;$Y$2)-$X9,,$I9+$X9-SUM($X9:AN9)))</f>
        <v>0</v>
      </c>
      <c r="AP9" s="36">
        <f>IF(((AP$3&amp;$Y$2)-$X9&lt;0)*((AP$3&amp;$Y$2)-$W9&gt;=0),ROUNDDOWN($I9/($X9-$W9+1),2),IF((AP$3&amp;$Y$2)-$X9,,$I9+$X9-SUM($X9:AO9)))</f>
        <v>0</v>
      </c>
      <c r="AQ9" s="36">
        <f>IF(((AQ$3&amp;$Y$2)-$X9&lt;0)*((AQ$3&amp;$Y$2)-$W9&gt;=0),ROUNDDOWN($I9/($X9-$W9+1),2),IF((AQ$3&amp;$Y$2)-$X9,,$I9+$X9-SUM($X9:AP9)))</f>
        <v>0</v>
      </c>
      <c r="AR9" s="36">
        <f>IF(((AR$3&amp;$Y$2)-$X9&lt;0)*((AR$3&amp;$Y$2)-$W9&gt;=0),ROUNDDOWN($I9/($X9-$W9+1),2),IF((AR$3&amp;$Y$2)-$X9,,$I9+$X9-SUM($X9:AQ9)))</f>
        <v>0</v>
      </c>
      <c r="AS9" s="36">
        <f>IF(((AS$3&amp;$Y$2)-$X9&lt;0)*((AS$3&amp;$Y$2)-$W9&gt;=0),ROUNDDOWN($I9/($X9-$W9+1),2),IF((AS$3&amp;$Y$2)-$X9,,$I9+$X9-SUM($X9:AR9)))</f>
        <v>0</v>
      </c>
      <c r="AT9" s="36">
        <f>IF(((AT$3&amp;$Y$2)-$X9&lt;0)*((AT$3&amp;$Y$2)-$W9&gt;=0),ROUNDDOWN($I9/($X9-$W9+1),2),IF((AT$3&amp;$Y$2)-$X9,,$I9+$X9-SUM($X9:AS9)))</f>
        <v>0</v>
      </c>
      <c r="AU9" s="36">
        <f>IF(((AU$3&amp;$Y$2)-$X9&lt;0)*((AU$3&amp;$Y$2)-$W9&gt;=0),ROUNDDOWN($I9/($X9-$W9+1),2),IF((AU$3&amp;$Y$2)-$X9,,$I9+$X9-SUM($X9:AT9)))</f>
        <v>0</v>
      </c>
      <c r="AV9" s="36">
        <f>IF(((AV$3&amp;$Y$2)-$X9&lt;0)*((AV$3&amp;$Y$2)-$W9&gt;=0),ROUNDDOWN($I9/($X9-$W9+1),2),IF((AV$3&amp;$Y$2)-$X9,,$I9+$X9-SUM($X9:AU9)))</f>
        <v>0</v>
      </c>
      <c r="AW9" s="36">
        <f>IF(((AW$3&amp;$Y$2)-$X9&lt;0)*((AW$3&amp;$Y$2)-$W9&gt;=0),ROUNDDOWN($I9/($X9-$W9+1),2),IF((AW$3&amp;$Y$2)-$X9,,$I9+$X9-SUM($X9:AV9)))</f>
        <v>0</v>
      </c>
      <c r="AX9" s="36">
        <f>IF(((AX$3&amp;$Y$2)-$X9&lt;0)*((AX$3&amp;$Y$2)-$W9&gt;=0),ROUNDDOWN($I9/($X9-$W9+1),2),IF((AX$3&amp;$Y$2)-$X9,,$I9+$X9-SUM($X9:AW9)))</f>
        <v>0</v>
      </c>
      <c r="AY9" s="36">
        <f>IF(((AY$3&amp;$Y$2)-$X9&lt;0)*((AY$3&amp;$Y$2)-$W9&gt;=0),ROUNDDOWN($I9/($X9-$W9+1),2),IF((AY$3&amp;$Y$2)-$X9,,$I9+$X9-SUM($X9:AX9)))</f>
        <v>0</v>
      </c>
      <c r="AZ9" s="36">
        <f>IF(((AZ$3&amp;$Y$2)-$X9&lt;0)*((AZ$3&amp;$Y$2)-$W9&gt;=0),ROUNDDOWN($I9/($X9-$W9+1),2),IF((AZ$3&amp;$Y$2)-$X9,,$I9+$X9-SUM($X9:AY9)))</f>
        <v>0</v>
      </c>
      <c r="BA9" s="36">
        <f>IF(((BA$3&amp;$Y$2)-$X9&lt;0)*((BA$3&amp;$Y$2)-$W9&gt;=0),ROUNDDOWN($I9/($X9-$W9+1),2),IF((BA$3&amp;$Y$2)-$X9,,$I9+$X9-SUM($X9:AZ9)))</f>
        <v>0</v>
      </c>
      <c r="BB9" s="37">
        <f>IF(((BB$3&amp;$Y$2)-$X9&lt;0)*((BB$3&amp;$Y$2)-$W9&gt;=0),ROUNDDOWN($I9/($X9-$W9+1),2),IF((BB$3&amp;$Y$2)-$X9,,$I9+$X9-SUM($X9:BA9)))</f>
        <v>0</v>
      </c>
    </row>
    <row r="10" spans="1:54" ht="20.100000000000001" customHeight="1" thickBot="1" x14ac:dyDescent="0.25">
      <c r="A10" s="7">
        <v>3</v>
      </c>
      <c r="B10" s="114"/>
      <c r="C10" s="117"/>
      <c r="D10" s="120"/>
      <c r="E10" s="123"/>
      <c r="F10" s="126"/>
      <c r="G10" s="41" t="s">
        <v>28</v>
      </c>
      <c r="H10" s="120"/>
      <c r="I10" s="72">
        <f>SUM(Y10:BB10)</f>
        <v>1</v>
      </c>
      <c r="J10" s="143"/>
      <c r="K10" s="120"/>
      <c r="L10" s="146"/>
      <c r="M10" s="146"/>
      <c r="N10" s="149"/>
      <c r="O10" s="129"/>
      <c r="P10" s="129"/>
      <c r="Q10" s="132"/>
      <c r="R10" s="135"/>
      <c r="S10" s="135"/>
      <c r="T10" s="138"/>
      <c r="U10" s="139">
        <f ca="1">IF((IF(AND(((IF($W$1&gt;R8,1,0))=1),(K10&lt;100%)),($W$1-S8),0))&gt;0,(IF(AND(((IF($W$1&gt;R8,1,0))=1),(K10&lt;100%)),($W$1-S8),0)),0)</f>
        <v>56</v>
      </c>
      <c r="V10" s="140"/>
      <c r="W10" s="42"/>
      <c r="X10" s="43"/>
      <c r="Y10" s="44">
        <v>1</v>
      </c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22"/>
    </row>
    <row r="11" spans="1:54" s="1" customFormat="1" ht="20.100000000000001" customHeight="1" outlineLevel="2" x14ac:dyDescent="0.2">
      <c r="A11" s="1">
        <v>4</v>
      </c>
      <c r="B11" s="112" t="s">
        <v>10</v>
      </c>
      <c r="C11" s="115" t="s">
        <v>12</v>
      </c>
      <c r="D11" s="118" t="s">
        <v>18</v>
      </c>
      <c r="E11" s="121" t="s">
        <v>24</v>
      </c>
      <c r="F11" s="124" t="s">
        <v>22</v>
      </c>
      <c r="G11" s="38" t="s">
        <v>27</v>
      </c>
      <c r="H11" s="118" t="s">
        <v>9</v>
      </c>
      <c r="I11" s="71">
        <f>2+2</f>
        <v>4</v>
      </c>
      <c r="J11" s="141">
        <f>SUM($Y13:$BB13)</f>
        <v>0</v>
      </c>
      <c r="K11" s="118">
        <f>$J11*100/$I11</f>
        <v>0</v>
      </c>
      <c r="L11" s="144">
        <v>43252</v>
      </c>
      <c r="M11" s="144">
        <v>43257</v>
      </c>
      <c r="N11" s="147">
        <f t="shared" ref="N11" si="0">$M11-$L11+1</f>
        <v>6</v>
      </c>
      <c r="O11" s="127">
        <v>43252</v>
      </c>
      <c r="P11" s="127">
        <v>43259</v>
      </c>
      <c r="Q11" s="130">
        <f t="shared" ref="Q11" si="1">$P11-$O11+1</f>
        <v>8</v>
      </c>
      <c r="R11" s="133" t="e">
        <f>_xlfn.AGGREGATE(15,6,$Y$5:$BB$5/($Y13:$BB13&gt;0),1)</f>
        <v>#NUM!</v>
      </c>
      <c r="S11" s="133" t="e">
        <f>_xlfn.AGGREGATE(14,6,$Y$5:$BB$5/($Y13:$BB13&gt;0),1)</f>
        <v>#NUM!</v>
      </c>
      <c r="T11" s="136" t="e">
        <f>$S11-$R11+1</f>
        <v>#NUM!</v>
      </c>
      <c r="U11" s="48">
        <f ca="1">$W$1-L11</f>
        <v>56</v>
      </c>
      <c r="V11" s="47">
        <f ca="1">$W$1-$M11</f>
        <v>51</v>
      </c>
      <c r="W11" s="19">
        <f>L11</f>
        <v>43252</v>
      </c>
      <c r="X11" s="20">
        <f>M11</f>
        <v>43257</v>
      </c>
      <c r="Y11" s="39">
        <f>IF(((Y$3&amp;$Y$2)-$X11&lt;0)*((Y$3&amp;$Y$2)-$W11&gt;=0),ROUNDDOWN($I11/($X11-$W11+1),2),IF((Y$3&amp;$Y$2)-$X11,,$I11+$X11-SUM($X11:X11)))</f>
        <v>0.66</v>
      </c>
      <c r="Z11" s="40">
        <f>IF(((Z$3&amp;$Y$2)-$X11&lt;0)*((Z$3&amp;$Y$2)-$W11&gt;=0),ROUNDDOWN($I11/($X11-$W11+1),2),IF((Z$3&amp;$Y$2)-$X11,,$I11+$X11-SUM($X11:Y11)))</f>
        <v>0.66</v>
      </c>
      <c r="AA11" s="40">
        <f>IF(((AA$3&amp;$Y$2)-$X11&lt;0)*((AA$3&amp;$Y$2)-$W11&gt;=0),ROUNDDOWN($I11/($X11-$W11+1),2),IF((AA$3&amp;$Y$2)-$X11,,$I11+$X11-SUM($X11:Z11)))</f>
        <v>0.66</v>
      </c>
      <c r="AB11" s="40">
        <f>IF(((AB$3&amp;$Y$2)-$X11&lt;0)*((AB$3&amp;$Y$2)-$W11&gt;=0),ROUNDDOWN($I11/($X11-$W11+1),2),IF((AB$3&amp;$Y$2)-$X11,,$I11+$X11-SUM($X11:AA11)))</f>
        <v>0.66</v>
      </c>
      <c r="AC11" s="40">
        <f>IF(((AC$3&amp;$Y$2)-$X11&lt;0)*((AC$3&amp;$Y$2)-$W11&gt;=0),ROUNDDOWN($I11/($X11-$W11+1),2),IF((AC$3&amp;$Y$2)-$X11,,$I11+$X11-SUM($X11:AB11)))</f>
        <v>0.66</v>
      </c>
      <c r="AD11" s="40">
        <f>IF(((AD$3&amp;$Y$2)-$X11&lt;0)*((AD$3&amp;$Y$2)-$W11&gt;=0),ROUNDDOWN($I11/($X11-$W11+1),2),IF((AD$3&amp;$Y$2)-$X11,,$I11+$X11-SUM($X11:AC11)))</f>
        <v>0.6999999999825377</v>
      </c>
      <c r="AE11" s="40">
        <f>IF(((AE$3&amp;$Y$2)-$X11&lt;0)*((AE$3&amp;$Y$2)-$W11&gt;=0),ROUNDDOWN($I11/($X11-$W11+1),2),IF((AE$3&amp;$Y$2)-$X11,,$I11+$X11-SUM($X11:AD11)))</f>
        <v>0</v>
      </c>
      <c r="AF11" s="40">
        <f>IF(((AF$3&amp;$Y$2)-$X11&lt;0)*((AF$3&amp;$Y$2)-$W11&gt;=0),ROUNDDOWN($I11/($X11-$W11+1),2),IF((AF$3&amp;$Y$2)-$X11,,$I11+$X11-SUM($X11:AE11)))</f>
        <v>0</v>
      </c>
      <c r="AG11" s="40">
        <f>IF(((AG$3&amp;$Y$2)-$X11&lt;0)*((AG$3&amp;$Y$2)-$W11&gt;=0),ROUNDDOWN($I11/($X11-$W11+1),2),IF((AG$3&amp;$Y$2)-$X11,,$I11+$X11-SUM($X11:AF11)))</f>
        <v>0</v>
      </c>
      <c r="AH11" s="40">
        <f>IF(((AH$3&amp;$Y$2)-$X11&lt;0)*((AH$3&amp;$Y$2)-$W11&gt;=0),ROUNDDOWN($I11/($X11-$W11+1),2),IF((AH$3&amp;$Y$2)-$X11,,$I11+$X11-SUM($X11:AG11)))</f>
        <v>0</v>
      </c>
      <c r="AI11" s="40">
        <f>IF(((AI$3&amp;$Y$2)-$X11&lt;0)*((AI$3&amp;$Y$2)-$W11&gt;=0),ROUNDDOWN($I11/($X11-$W11+1),2),IF((AI$3&amp;$Y$2)-$X11,,$I11+$X11-SUM($X11:AH11)))</f>
        <v>0</v>
      </c>
      <c r="AJ11" s="40">
        <f>IF(((AJ$3&amp;$Y$2)-$X11&lt;0)*((AJ$3&amp;$Y$2)-$W11&gt;=0),ROUNDDOWN($I11/($X11-$W11+1),2),IF((AJ$3&amp;$Y$2)-$X11,,$I11+$X11-SUM($X11:AI11)))</f>
        <v>0</v>
      </c>
      <c r="AK11" s="40">
        <f>IF(((AK$3&amp;$Y$2)-$X11&lt;0)*((AK$3&amp;$Y$2)-$W11&gt;=0),ROUNDDOWN($I11/($X11-$W11+1),2),IF((AK$3&amp;$Y$2)-$X11,,$I11+$X11-SUM($X11:AJ11)))</f>
        <v>0</v>
      </c>
      <c r="AL11" s="40">
        <f>IF(((AL$3&amp;$Y$2)-$X11&lt;0)*((AL$3&amp;$Y$2)-$W11&gt;=0),ROUNDDOWN($I11/($X11-$W11+1),2),IF((AL$3&amp;$Y$2)-$X11,,$I11+$X11-SUM($X11:AK11)))</f>
        <v>0</v>
      </c>
      <c r="AM11" s="40">
        <f>IF(((AM$3&amp;$Y$2)-$X11&lt;0)*((AM$3&amp;$Y$2)-$W11&gt;=0),ROUNDDOWN($I11/($X11-$W11+1),2),IF((AM$3&amp;$Y$2)-$X11,,$I11+$X11-SUM($X11:AL11)))</f>
        <v>0</v>
      </c>
      <c r="AN11" s="40">
        <f>IF(((AN$3&amp;$Y$2)-$X11&lt;0)*((AN$3&amp;$Y$2)-$W11&gt;=0),ROUNDDOWN($I11/($X11-$W11+1),2),IF((AN$3&amp;$Y$2)-$X11,,$I11+$X11-SUM($X11:AM11)))</f>
        <v>0</v>
      </c>
      <c r="AO11" s="40">
        <f>IF(((AO$3&amp;$Y$2)-$X11&lt;0)*((AO$3&amp;$Y$2)-$W11&gt;=0),ROUNDDOWN($I11/($X11-$W11+1),2),IF((AO$3&amp;$Y$2)-$X11,,$I11+$X11-SUM($X11:AN11)))</f>
        <v>0</v>
      </c>
      <c r="AP11" s="40">
        <f>IF(((AP$3&amp;$Y$2)-$X11&lt;0)*((AP$3&amp;$Y$2)-$W11&gt;=0),ROUNDDOWN($I11/($X11-$W11+1),2),IF((AP$3&amp;$Y$2)-$X11,,$I11+$X11-SUM($X11:AO11)))</f>
        <v>0</v>
      </c>
      <c r="AQ11" s="40">
        <f>IF(((AQ$3&amp;$Y$2)-$X11&lt;0)*((AQ$3&amp;$Y$2)-$W11&gt;=0),ROUNDDOWN($I11/($X11-$W11+1),2),IF((AQ$3&amp;$Y$2)-$X11,,$I11+$X11-SUM($X11:AP11)))</f>
        <v>0</v>
      </c>
      <c r="AR11" s="40">
        <f>IF(((AR$3&amp;$Y$2)-$X11&lt;0)*((AR$3&amp;$Y$2)-$W11&gt;=0),ROUNDDOWN($I11/($X11-$W11+1),2),IF((AR$3&amp;$Y$2)-$X11,,$I11+$X11-SUM($X11:AQ11)))</f>
        <v>0</v>
      </c>
      <c r="AS11" s="40">
        <f>IF(((AS$3&amp;$Y$2)-$X11&lt;0)*((AS$3&amp;$Y$2)-$W11&gt;=0),ROUNDDOWN($I11/($X11-$W11+1),2),IF((AS$3&amp;$Y$2)-$X11,,$I11+$X11-SUM($X11:AR11)))</f>
        <v>0</v>
      </c>
      <c r="AT11" s="40">
        <f>IF(((AT$3&amp;$Y$2)-$X11&lt;0)*((AT$3&amp;$Y$2)-$W11&gt;=0),ROUNDDOWN($I11/($X11-$W11+1),2),IF((AT$3&amp;$Y$2)-$X11,,$I11+$X11-SUM($X11:AS11)))</f>
        <v>0</v>
      </c>
      <c r="AU11" s="40">
        <f>IF(((AU$3&amp;$Y$2)-$X11&lt;0)*((AU$3&amp;$Y$2)-$W11&gt;=0),ROUNDDOWN($I11/($X11-$W11+1),2),IF((AU$3&amp;$Y$2)-$X11,,$I11+$X11-SUM($X11:AT11)))</f>
        <v>0</v>
      </c>
      <c r="AV11" s="40">
        <f>IF(((AV$3&amp;$Y$2)-$X11&lt;0)*((AV$3&amp;$Y$2)-$W11&gt;=0),ROUNDDOWN($I11/($X11-$W11+1),2),IF((AV$3&amp;$Y$2)-$X11,,$I11+$X11-SUM($X11:AU11)))</f>
        <v>0</v>
      </c>
      <c r="AW11" s="40">
        <f>IF(((AW$3&amp;$Y$2)-$X11&lt;0)*((AW$3&amp;$Y$2)-$W11&gt;=0),ROUNDDOWN($I11/($X11-$W11+1),2),IF((AW$3&amp;$Y$2)-$X11,,$I11+$X11-SUM($X11:AV11)))</f>
        <v>0</v>
      </c>
      <c r="AX11" s="40">
        <f>IF(((AX$3&amp;$Y$2)-$X11&lt;0)*((AX$3&amp;$Y$2)-$W11&gt;=0),ROUNDDOWN($I11/($X11-$W11+1),2),IF((AX$3&amp;$Y$2)-$X11,,$I11+$X11-SUM($X11:AW11)))</f>
        <v>0</v>
      </c>
      <c r="AY11" s="40">
        <f>IF(((AY$3&amp;$Y$2)-$X11&lt;0)*((AY$3&amp;$Y$2)-$W11&gt;=0),ROUNDDOWN($I11/($X11-$W11+1),2),IF((AY$3&amp;$Y$2)-$X11,,$I11+$X11-SUM($X11:AX11)))</f>
        <v>0</v>
      </c>
      <c r="AZ11" s="40">
        <f>IF(((AZ$3&amp;$Y$2)-$X11&lt;0)*((AZ$3&amp;$Y$2)-$W11&gt;=0),ROUNDDOWN($I11/($X11-$W11+1),2),IF((AZ$3&amp;$Y$2)-$X11,,$I11+$X11-SUM($X11:AY11)))</f>
        <v>0</v>
      </c>
      <c r="BA11" s="40">
        <f>IF(((BA$3&amp;$Y$2)-$X11&lt;0)*((BA$3&amp;$Y$2)-$W11&gt;=0),ROUNDDOWN($I11/($X11-$W11+1),2),IF((BA$3&amp;$Y$2)-$X11,,$I11+$X11-SUM($X11:AZ11)))</f>
        <v>0</v>
      </c>
      <c r="BB11" s="21">
        <f>IF(((BB$3&amp;$Y$2)-$X11&lt;0)*((BB$3&amp;$Y$2)-$W11&gt;=0),ROUNDDOWN($I11/($X11-$W11+1),2),IF((BB$3&amp;$Y$2)-$X11,,$I11+$X11-SUM($X11:BA11)))</f>
        <v>0</v>
      </c>
    </row>
    <row r="12" spans="1:54" s="1" customFormat="1" ht="20.100000000000001" customHeight="1" outlineLevel="2" x14ac:dyDescent="0.2">
      <c r="A12" s="1">
        <v>5</v>
      </c>
      <c r="B12" s="113"/>
      <c r="C12" s="116"/>
      <c r="D12" s="119"/>
      <c r="E12" s="122"/>
      <c r="F12" s="125"/>
      <c r="G12" s="35" t="s">
        <v>32</v>
      </c>
      <c r="H12" s="119"/>
      <c r="I12" s="68">
        <f>$I11</f>
        <v>4</v>
      </c>
      <c r="J12" s="142"/>
      <c r="K12" s="119"/>
      <c r="L12" s="145"/>
      <c r="M12" s="145"/>
      <c r="N12" s="148"/>
      <c r="O12" s="128"/>
      <c r="P12" s="128"/>
      <c r="Q12" s="131"/>
      <c r="R12" s="134"/>
      <c r="S12" s="134"/>
      <c r="T12" s="137"/>
      <c r="U12" s="46">
        <f ca="1">$W$1-$O11</f>
        <v>56</v>
      </c>
      <c r="V12" s="47">
        <f ca="1">$W$1-$P11</f>
        <v>49</v>
      </c>
      <c r="W12" s="19">
        <f>O11</f>
        <v>43252</v>
      </c>
      <c r="X12" s="20">
        <f>P11</f>
        <v>43259</v>
      </c>
      <c r="Y12" s="36">
        <f>IF(((Y$3&amp;$Y$2)-$X12&lt;0)*((Y$3&amp;$Y$2)-$W12&gt;=0),ROUNDDOWN($I12/($X12-$W12+1),2),IF((Y$3&amp;$Y$2)-$X12,,$I12+$X12-SUM($X12:X12)))</f>
        <v>0.5</v>
      </c>
      <c r="Z12" s="36">
        <f>IF(((Z$3&amp;$Y$2)-$X12&lt;0)*((Z$3&amp;$Y$2)-$W12&gt;=0),ROUNDDOWN($I12/($X12-$W12+1),2),IF((Z$3&amp;$Y$2)-$X12,,$I12+$X12-SUM($X12:Y12)))</f>
        <v>0.5</v>
      </c>
      <c r="AA12" s="36">
        <f>IF(((AA$3&amp;$Y$2)-$X12&lt;0)*((AA$3&amp;$Y$2)-$W12&gt;=0),ROUNDDOWN($I12/($X12-$W12+1),2),IF((AA$3&amp;$Y$2)-$X12,,$I12+$X12-SUM($X12:Z12)))</f>
        <v>0.5</v>
      </c>
      <c r="AB12" s="36">
        <f>IF(((AB$3&amp;$Y$2)-$X12&lt;0)*((AB$3&amp;$Y$2)-$W12&gt;=0),ROUNDDOWN($I12/($X12-$W12+1),2),IF((AB$3&amp;$Y$2)-$X12,,$I12+$X12-SUM($X12:AA12)))</f>
        <v>0.5</v>
      </c>
      <c r="AC12" s="36">
        <f>IF(((AC$3&amp;$Y$2)-$X12&lt;0)*((AC$3&amp;$Y$2)-$W12&gt;=0),ROUNDDOWN($I12/($X12-$W12+1),2),IF((AC$3&amp;$Y$2)-$X12,,$I12+$X12-SUM($X12:AB12)))</f>
        <v>0.5</v>
      </c>
      <c r="AD12" s="36">
        <f>IF(((AD$3&amp;$Y$2)-$X12&lt;0)*((AD$3&amp;$Y$2)-$W12&gt;=0),ROUNDDOWN($I12/($X12-$W12+1),2),IF((AD$3&amp;$Y$2)-$X12,,$I12+$X12-SUM($X12:AC12)))</f>
        <v>0.5</v>
      </c>
      <c r="AE12" s="36">
        <f>IF(((AE$3&amp;$Y$2)-$X12&lt;0)*((AE$3&amp;$Y$2)-$W12&gt;=0),ROUNDDOWN($I12/($X12-$W12+1),2),IF((AE$3&amp;$Y$2)-$X12,,$I12+$X12-SUM($X12:AD12)))</f>
        <v>0.5</v>
      </c>
      <c r="AF12" s="36">
        <f>IF(((AF$3&amp;$Y$2)-$X12&lt;0)*((AF$3&amp;$Y$2)-$W12&gt;=0),ROUNDDOWN($I12/($X12-$W12+1),2),IF((AF$3&amp;$Y$2)-$X12,,$I12+$X12-SUM($X12:AE12)))</f>
        <v>0.5</v>
      </c>
      <c r="AG12" s="36">
        <f>IF(((AG$3&amp;$Y$2)-$X12&lt;0)*((AG$3&amp;$Y$2)-$W12&gt;=0),ROUNDDOWN($I12/($X12-$W12+1),2),IF((AG$3&amp;$Y$2)-$X12,,$I12+$X12-SUM($X12:AF12)))</f>
        <v>0</v>
      </c>
      <c r="AH12" s="36">
        <f>IF(((AH$3&amp;$Y$2)-$X12&lt;0)*((AH$3&amp;$Y$2)-$W12&gt;=0),ROUNDDOWN($I12/($X12-$W12+1),2),IF((AH$3&amp;$Y$2)-$X12,,$I12+$X12-SUM($X12:AG12)))</f>
        <v>0</v>
      </c>
      <c r="AI12" s="36">
        <f>IF(((AI$3&amp;$Y$2)-$X12&lt;0)*((AI$3&amp;$Y$2)-$W12&gt;=0),ROUNDDOWN($I12/($X12-$W12+1),2),IF((AI$3&amp;$Y$2)-$X12,,$I12+$X12-SUM($X12:AH12)))</f>
        <v>0</v>
      </c>
      <c r="AJ12" s="36">
        <f>IF(((AJ$3&amp;$Y$2)-$X12&lt;0)*((AJ$3&amp;$Y$2)-$W12&gt;=0),ROUNDDOWN($I12/($X12-$W12+1),2),IF((AJ$3&amp;$Y$2)-$X12,,$I12+$X12-SUM($X12:AI12)))</f>
        <v>0</v>
      </c>
      <c r="AK12" s="36">
        <f>IF(((AK$3&amp;$Y$2)-$X12&lt;0)*((AK$3&amp;$Y$2)-$W12&gt;=0),ROUNDDOWN($I12/($X12-$W12+1),2),IF((AK$3&amp;$Y$2)-$X12,,$I12+$X12-SUM($X12:AJ12)))</f>
        <v>0</v>
      </c>
      <c r="AL12" s="36">
        <f>IF(((AL$3&amp;$Y$2)-$X12&lt;0)*((AL$3&amp;$Y$2)-$W12&gt;=0),ROUNDDOWN($I12/($X12-$W12+1),2),IF((AL$3&amp;$Y$2)-$X12,,$I12+$X12-SUM($X12:AK12)))</f>
        <v>0</v>
      </c>
      <c r="AM12" s="36">
        <f>IF(((AM$3&amp;$Y$2)-$X12&lt;0)*((AM$3&amp;$Y$2)-$W12&gt;=0),ROUNDDOWN($I12/($X12-$W12+1),2),IF((AM$3&amp;$Y$2)-$X12,,$I12+$X12-SUM($X12:AL12)))</f>
        <v>0</v>
      </c>
      <c r="AN12" s="36">
        <f>IF(((AN$3&amp;$Y$2)-$X12&lt;0)*((AN$3&amp;$Y$2)-$W12&gt;=0),ROUNDDOWN($I12/($X12-$W12+1),2),IF((AN$3&amp;$Y$2)-$X12,,$I12+$X12-SUM($X12:AM12)))</f>
        <v>0</v>
      </c>
      <c r="AO12" s="36">
        <f>IF(((AO$3&amp;$Y$2)-$X12&lt;0)*((AO$3&amp;$Y$2)-$W12&gt;=0),ROUNDDOWN($I12/($X12-$W12+1),2),IF((AO$3&amp;$Y$2)-$X12,,$I12+$X12-SUM($X12:AN12)))</f>
        <v>0</v>
      </c>
      <c r="AP12" s="36">
        <f>IF(((AP$3&amp;$Y$2)-$X12&lt;0)*((AP$3&amp;$Y$2)-$W12&gt;=0),ROUNDDOWN($I12/($X12-$W12+1),2),IF((AP$3&amp;$Y$2)-$X12,,$I12+$X12-SUM($X12:AO12)))</f>
        <v>0</v>
      </c>
      <c r="AQ12" s="36">
        <f>IF(((AQ$3&amp;$Y$2)-$X12&lt;0)*((AQ$3&amp;$Y$2)-$W12&gt;=0),ROUNDDOWN($I12/($X12-$W12+1),2),IF((AQ$3&amp;$Y$2)-$X12,,$I12+$X12-SUM($X12:AP12)))</f>
        <v>0</v>
      </c>
      <c r="AR12" s="36">
        <f>IF(((AR$3&amp;$Y$2)-$X12&lt;0)*((AR$3&amp;$Y$2)-$W12&gt;=0),ROUNDDOWN($I12/($X12-$W12+1),2),IF((AR$3&amp;$Y$2)-$X12,,$I12+$X12-SUM($X12:AQ12)))</f>
        <v>0</v>
      </c>
      <c r="AS12" s="36">
        <f>IF(((AS$3&amp;$Y$2)-$X12&lt;0)*((AS$3&amp;$Y$2)-$W12&gt;=0),ROUNDDOWN($I12/($X12-$W12+1),2),IF((AS$3&amp;$Y$2)-$X12,,$I12+$X12-SUM($X12:AR12)))</f>
        <v>0</v>
      </c>
      <c r="AT12" s="36">
        <f>IF(((AT$3&amp;$Y$2)-$X12&lt;0)*((AT$3&amp;$Y$2)-$W12&gt;=0),ROUNDDOWN($I12/($X12-$W12+1),2),IF((AT$3&amp;$Y$2)-$X12,,$I12+$X12-SUM($X12:AS12)))</f>
        <v>0</v>
      </c>
      <c r="AU12" s="36">
        <f>IF(((AU$3&amp;$Y$2)-$X12&lt;0)*((AU$3&amp;$Y$2)-$W12&gt;=0),ROUNDDOWN($I12/($X12-$W12+1),2),IF((AU$3&amp;$Y$2)-$X12,,$I12+$X12-SUM($X12:AT12)))</f>
        <v>0</v>
      </c>
      <c r="AV12" s="36">
        <f>IF(((AV$3&amp;$Y$2)-$X12&lt;0)*((AV$3&amp;$Y$2)-$W12&gt;=0),ROUNDDOWN($I12/($X12-$W12+1),2),IF((AV$3&amp;$Y$2)-$X12,,$I12+$X12-SUM($X12:AU12)))</f>
        <v>0</v>
      </c>
      <c r="AW12" s="36">
        <f>IF(((AW$3&amp;$Y$2)-$X12&lt;0)*((AW$3&amp;$Y$2)-$W12&gt;=0),ROUNDDOWN($I12/($X12-$W12+1),2),IF((AW$3&amp;$Y$2)-$X12,,$I12+$X12-SUM($X12:AV12)))</f>
        <v>0</v>
      </c>
      <c r="AX12" s="36">
        <f>IF(((AX$3&amp;$Y$2)-$X12&lt;0)*((AX$3&amp;$Y$2)-$W12&gt;=0),ROUNDDOWN($I12/($X12-$W12+1),2),IF((AX$3&amp;$Y$2)-$X12,,$I12+$X12-SUM($X12:AW12)))</f>
        <v>0</v>
      </c>
      <c r="AY12" s="36">
        <f>IF(((AY$3&amp;$Y$2)-$X12&lt;0)*((AY$3&amp;$Y$2)-$W12&gt;=0),ROUNDDOWN($I12/($X12-$W12+1),2),IF((AY$3&amp;$Y$2)-$X12,,$I12+$X12-SUM($X12:AX12)))</f>
        <v>0</v>
      </c>
      <c r="AZ12" s="36">
        <f>IF(((AZ$3&amp;$Y$2)-$X12&lt;0)*((AZ$3&amp;$Y$2)-$W12&gt;=0),ROUNDDOWN($I12/($X12-$W12+1),2),IF((AZ$3&amp;$Y$2)-$X12,,$I12+$X12-SUM($X12:AY12)))</f>
        <v>0</v>
      </c>
      <c r="BA12" s="36">
        <f>IF(((BA$3&amp;$Y$2)-$X12&lt;0)*((BA$3&amp;$Y$2)-$W12&gt;=0),ROUNDDOWN($I12/($X12-$W12+1),2),IF((BA$3&amp;$Y$2)-$X12,,$I12+$X12-SUM($X12:AZ12)))</f>
        <v>0</v>
      </c>
      <c r="BB12" s="37">
        <f>IF(((BB$3&amp;$Y$2)-$X12&lt;0)*((BB$3&amp;$Y$2)-$W12&gt;=0),ROUNDDOWN($I12/($X12-$W12+1),2),IF((BB$3&amp;$Y$2)-$X12,,$I12+$X12-SUM($X12:BA12)))</f>
        <v>0</v>
      </c>
    </row>
    <row r="13" spans="1:54" ht="20.100000000000001" customHeight="1" thickBot="1" x14ac:dyDescent="0.25">
      <c r="A13" s="7">
        <v>6</v>
      </c>
      <c r="B13" s="114"/>
      <c r="C13" s="117"/>
      <c r="D13" s="120"/>
      <c r="E13" s="123"/>
      <c r="F13" s="126"/>
      <c r="G13" s="41" t="s">
        <v>28</v>
      </c>
      <c r="H13" s="120"/>
      <c r="I13" s="72">
        <f>SUM(AD13:BB13)</f>
        <v>0</v>
      </c>
      <c r="J13" s="143"/>
      <c r="K13" s="120"/>
      <c r="L13" s="146"/>
      <c r="M13" s="146"/>
      <c r="N13" s="149"/>
      <c r="O13" s="129"/>
      <c r="P13" s="129"/>
      <c r="Q13" s="132"/>
      <c r="R13" s="135"/>
      <c r="S13" s="135"/>
      <c r="T13" s="138"/>
      <c r="U13" s="139" t="e">
        <f ca="1">IF((IF(AND(((IF($W$1&gt;R11,1,0))=1),(K13&lt;100%)),($W$1-S11),0))&gt;0,(IF(AND(((IF($W$1&gt;R11,1,0))=1),(K13&lt;100%)),($W$1-S11),0)),0)</f>
        <v>#NUM!</v>
      </c>
      <c r="V13" s="140"/>
      <c r="W13" s="42"/>
      <c r="X13" s="43"/>
      <c r="Y13" s="44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22"/>
    </row>
    <row r="14" spans="1:54" ht="15" x14ac:dyDescent="0.2">
      <c r="B14" s="9"/>
      <c r="C14" s="10"/>
      <c r="D14" s="11"/>
      <c r="E14" s="11"/>
      <c r="F14" s="11"/>
      <c r="G14" s="11"/>
      <c r="H14" s="11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1:54" ht="15" x14ac:dyDescent="0.2">
      <c r="B15" s="9"/>
      <c r="C15" s="10"/>
      <c r="D15" s="11"/>
      <c r="E15" s="11"/>
      <c r="F15" s="11"/>
      <c r="G15" s="11"/>
      <c r="H15" s="11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1:54" ht="15" x14ac:dyDescent="0.2">
      <c r="B16" s="9"/>
      <c r="C16" s="10"/>
      <c r="D16" s="11"/>
      <c r="E16" s="11"/>
      <c r="F16" s="11"/>
      <c r="G16" s="11"/>
      <c r="H16" s="11"/>
      <c r="I16" s="12"/>
      <c r="J16" s="12"/>
      <c r="K16" s="1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ht="15" x14ac:dyDescent="0.2">
      <c r="B17" s="9"/>
      <c r="C17" s="10"/>
      <c r="D17" s="11"/>
      <c r="E17" s="11"/>
      <c r="F17" s="11"/>
      <c r="G17" s="11"/>
      <c r="H17" s="11"/>
      <c r="I17" s="12"/>
      <c r="J17" s="12"/>
      <c r="K17" s="12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ht="15" x14ac:dyDescent="0.2">
      <c r="B18" s="9"/>
      <c r="C18" s="10"/>
      <c r="D18" s="11"/>
      <c r="E18" s="11"/>
      <c r="F18" s="11"/>
      <c r="G18" s="11"/>
      <c r="H18" s="11"/>
      <c r="I18" s="12"/>
      <c r="J18" s="12"/>
      <c r="K18" s="1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ht="15" x14ac:dyDescent="0.2">
      <c r="B19" s="9"/>
      <c r="C19" s="10"/>
      <c r="D19" s="11"/>
      <c r="E19" s="11"/>
      <c r="F19" s="11"/>
      <c r="G19" s="11"/>
      <c r="H19" s="11"/>
      <c r="I19" s="12"/>
      <c r="J19" s="12"/>
      <c r="K19" s="1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ht="15" x14ac:dyDescent="0.2">
      <c r="B20" s="9"/>
      <c r="C20" s="10"/>
      <c r="D20" s="11"/>
      <c r="E20" s="11"/>
      <c r="F20" s="11"/>
      <c r="G20" s="11"/>
      <c r="H20" s="11"/>
      <c r="I20" s="12"/>
      <c r="J20" s="12"/>
      <c r="K20" s="1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ht="15" x14ac:dyDescent="0.2">
      <c r="B21" s="9"/>
      <c r="C21" s="10"/>
      <c r="D21" s="11"/>
      <c r="E21" s="11"/>
      <c r="F21" s="11"/>
      <c r="G21" s="11"/>
      <c r="H21" s="11"/>
      <c r="I21" s="12"/>
      <c r="J21" s="12"/>
      <c r="K21" s="12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ht="15" x14ac:dyDescent="0.2">
      <c r="B22" s="9"/>
      <c r="C22" s="10"/>
      <c r="D22" s="11"/>
      <c r="E22" s="11"/>
      <c r="F22" s="11"/>
      <c r="G22" s="11"/>
      <c r="H22" s="11"/>
      <c r="I22" s="12"/>
      <c r="J22" s="12"/>
      <c r="K22" s="1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ht="15" x14ac:dyDescent="0.2">
      <c r="B23" s="9"/>
      <c r="C23" s="10"/>
      <c r="D23" s="11"/>
      <c r="E23" s="11"/>
      <c r="F23" s="11"/>
      <c r="G23" s="11"/>
      <c r="H23" s="11"/>
      <c r="I23" s="12"/>
      <c r="J23" s="12"/>
      <c r="K23" s="1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ht="15" x14ac:dyDescent="0.2">
      <c r="B24" s="9"/>
      <c r="C24" s="10"/>
      <c r="D24" s="11"/>
      <c r="E24" s="11"/>
      <c r="F24" s="11"/>
      <c r="G24" s="11"/>
      <c r="H24" s="11"/>
      <c r="I24" s="12"/>
      <c r="J24" s="12"/>
      <c r="K24" s="1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ht="15" x14ac:dyDescent="0.2">
      <c r="B25" s="9"/>
      <c r="C25" s="10"/>
      <c r="D25" s="11"/>
      <c r="E25" s="11"/>
      <c r="F25" s="11"/>
      <c r="G25" s="11"/>
      <c r="H25" s="11"/>
      <c r="I25" s="12"/>
      <c r="J25" s="12"/>
      <c r="K25" s="1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ht="15" x14ac:dyDescent="0.2">
      <c r="B26" s="9"/>
      <c r="C26" s="10"/>
      <c r="D26" s="11"/>
      <c r="E26" s="11"/>
      <c r="F26" s="11"/>
      <c r="G26" s="11"/>
      <c r="H26" s="11"/>
      <c r="I26" s="12"/>
      <c r="J26" s="12"/>
      <c r="K26" s="1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ht="15" x14ac:dyDescent="0.2">
      <c r="B27" s="9"/>
      <c r="C27" s="10"/>
      <c r="D27" s="11"/>
      <c r="E27" s="11"/>
      <c r="F27" s="11"/>
      <c r="G27" s="11"/>
      <c r="H27" s="11"/>
      <c r="I27" s="12"/>
      <c r="J27" s="12"/>
      <c r="K27" s="1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ht="15" x14ac:dyDescent="0.2">
      <c r="B28" s="9"/>
      <c r="C28" s="10"/>
      <c r="D28" s="11"/>
      <c r="E28" s="11"/>
      <c r="F28" s="11"/>
      <c r="G28" s="11"/>
      <c r="H28" s="11"/>
      <c r="I28" s="12"/>
      <c r="J28" s="12"/>
      <c r="K28" s="1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ht="15" x14ac:dyDescent="0.2">
      <c r="B29" s="9"/>
      <c r="C29" s="10"/>
      <c r="D29" s="11"/>
      <c r="E29" s="11"/>
      <c r="F29" s="11"/>
      <c r="G29" s="11"/>
      <c r="H29" s="11"/>
      <c r="I29" s="12"/>
      <c r="J29" s="12"/>
      <c r="K29" s="1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ht="15" x14ac:dyDescent="0.2">
      <c r="B30" s="9"/>
      <c r="C30" s="10"/>
      <c r="D30" s="11"/>
      <c r="E30" s="11"/>
      <c r="F30" s="11"/>
      <c r="G30" s="11"/>
      <c r="H30" s="11"/>
      <c r="I30" s="12"/>
      <c r="J30" s="12"/>
      <c r="K30" s="1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ht="15" x14ac:dyDescent="0.2">
      <c r="B31" s="9"/>
      <c r="C31" s="10"/>
      <c r="D31" s="11"/>
      <c r="E31" s="11"/>
      <c r="F31" s="11"/>
      <c r="G31" s="11"/>
      <c r="H31" s="11"/>
      <c r="I31" s="12"/>
      <c r="J31" s="12"/>
      <c r="K31" s="1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ht="15" x14ac:dyDescent="0.2">
      <c r="B32" s="9"/>
      <c r="C32" s="10"/>
      <c r="D32" s="11"/>
      <c r="E32" s="11"/>
      <c r="F32" s="11"/>
      <c r="G32" s="11"/>
      <c r="H32" s="11"/>
      <c r="I32" s="12"/>
      <c r="J32" s="12"/>
      <c r="K32" s="1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ht="15" x14ac:dyDescent="0.2">
      <c r="B33" s="9"/>
      <c r="C33" s="10"/>
      <c r="D33" s="11"/>
      <c r="E33" s="11"/>
      <c r="F33" s="11"/>
      <c r="G33" s="11"/>
      <c r="H33" s="11"/>
      <c r="I33" s="12"/>
      <c r="J33" s="12"/>
      <c r="K33" s="12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ht="15" x14ac:dyDescent="0.2">
      <c r="B34" s="9"/>
      <c r="C34" s="10"/>
      <c r="D34" s="11"/>
      <c r="E34" s="11"/>
      <c r="F34" s="11"/>
      <c r="G34" s="11"/>
      <c r="H34" s="11"/>
      <c r="I34" s="12"/>
      <c r="J34" s="12"/>
      <c r="K34" s="12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ht="15" x14ac:dyDescent="0.2">
      <c r="B35" s="9"/>
      <c r="C35" s="10"/>
      <c r="D35" s="11"/>
      <c r="E35" s="11"/>
      <c r="F35" s="11"/>
      <c r="G35" s="11"/>
      <c r="H35" s="11"/>
      <c r="I35" s="12"/>
      <c r="J35" s="12"/>
      <c r="K35" s="12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ht="15" x14ac:dyDescent="0.2">
      <c r="B36" s="9"/>
      <c r="C36" s="10"/>
      <c r="D36" s="11"/>
      <c r="E36" s="11"/>
      <c r="F36" s="11"/>
      <c r="G36" s="11"/>
      <c r="H36" s="11"/>
      <c r="I36" s="12"/>
      <c r="J36" s="12"/>
      <c r="K36" s="1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ht="15" x14ac:dyDescent="0.2">
      <c r="B37" s="9"/>
      <c r="C37" s="10"/>
      <c r="D37" s="11"/>
      <c r="E37" s="11"/>
      <c r="F37" s="11"/>
      <c r="G37" s="11"/>
      <c r="H37" s="11"/>
      <c r="I37" s="12"/>
      <c r="J37" s="12"/>
      <c r="K37" s="12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ht="15" x14ac:dyDescent="0.2">
      <c r="B38" s="9"/>
      <c r="C38" s="10"/>
      <c r="D38" s="11"/>
      <c r="E38" s="11"/>
      <c r="F38" s="11"/>
      <c r="G38" s="11"/>
      <c r="H38" s="11"/>
      <c r="I38" s="12"/>
      <c r="J38" s="12"/>
      <c r="K38" s="1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ht="15" x14ac:dyDescent="0.2">
      <c r="B39" s="9"/>
      <c r="C39" s="10"/>
      <c r="D39" s="11"/>
      <c r="E39" s="11"/>
      <c r="F39" s="11"/>
      <c r="G39" s="11"/>
      <c r="H39" s="11"/>
      <c r="I39" s="12"/>
      <c r="J39" s="12"/>
      <c r="K39" s="1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ht="15" x14ac:dyDescent="0.2">
      <c r="B40" s="9"/>
      <c r="C40" s="10"/>
      <c r="D40" s="11"/>
      <c r="E40" s="11"/>
      <c r="F40" s="11"/>
      <c r="G40" s="11"/>
      <c r="H40" s="11"/>
      <c r="I40" s="12"/>
      <c r="J40" s="12"/>
      <c r="K40" s="1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ht="15" x14ac:dyDescent="0.2">
      <c r="B41" s="9"/>
      <c r="C41" s="10"/>
      <c r="D41" s="11"/>
      <c r="E41" s="11"/>
      <c r="F41" s="11"/>
      <c r="G41" s="11"/>
      <c r="H41" s="11"/>
      <c r="I41" s="12"/>
      <c r="J41" s="12"/>
      <c r="K41" s="12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ht="15" x14ac:dyDescent="0.2">
      <c r="B42" s="9"/>
      <c r="C42" s="10"/>
      <c r="D42" s="11"/>
      <c r="E42" s="11"/>
      <c r="F42" s="11"/>
      <c r="G42" s="11"/>
      <c r="H42" s="11"/>
      <c r="I42" s="12"/>
      <c r="J42" s="12"/>
      <c r="K42" s="12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ht="15" x14ac:dyDescent="0.2">
      <c r="B43" s="9"/>
      <c r="C43" s="10"/>
      <c r="D43" s="11"/>
      <c r="E43" s="11"/>
      <c r="F43" s="11"/>
      <c r="G43" s="11"/>
      <c r="H43" s="11"/>
      <c r="I43" s="12"/>
      <c r="J43" s="12"/>
      <c r="K43" s="12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ht="15" x14ac:dyDescent="0.2">
      <c r="B44" s="9"/>
      <c r="C44" s="10"/>
      <c r="D44" s="11"/>
      <c r="E44" s="11"/>
      <c r="F44" s="11"/>
      <c r="G44" s="11"/>
      <c r="H44" s="11"/>
      <c r="I44" s="12"/>
      <c r="J44" s="12"/>
      <c r="K44" s="12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ht="15" x14ac:dyDescent="0.2">
      <c r="B45" s="9"/>
      <c r="C45" s="10"/>
      <c r="D45" s="11"/>
      <c r="E45" s="11"/>
      <c r="F45" s="11"/>
      <c r="G45" s="11"/>
      <c r="H45" s="11"/>
      <c r="I45" s="12"/>
      <c r="J45" s="12"/>
      <c r="K45" s="12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ht="15" x14ac:dyDescent="0.2">
      <c r="B46" s="9"/>
      <c r="C46" s="10"/>
      <c r="D46" s="11"/>
      <c r="E46" s="11"/>
      <c r="F46" s="11"/>
      <c r="G46" s="11"/>
      <c r="H46" s="11"/>
      <c r="I46" s="12"/>
      <c r="J46" s="12"/>
      <c r="K46" s="12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ht="15" x14ac:dyDescent="0.2">
      <c r="B47" s="9"/>
      <c r="C47" s="10"/>
      <c r="D47" s="11"/>
      <c r="E47" s="11"/>
      <c r="F47" s="11"/>
      <c r="G47" s="11"/>
      <c r="H47" s="11"/>
      <c r="I47" s="12"/>
      <c r="J47" s="12"/>
      <c r="K47" s="12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ht="15" x14ac:dyDescent="0.2">
      <c r="B48" s="9"/>
      <c r="C48" s="10"/>
      <c r="D48" s="11"/>
      <c r="E48" s="11"/>
      <c r="F48" s="11"/>
      <c r="G48" s="11"/>
      <c r="H48" s="11"/>
      <c r="I48" s="12"/>
      <c r="J48" s="12"/>
      <c r="K48" s="12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ht="15" x14ac:dyDescent="0.2">
      <c r="B49" s="9"/>
      <c r="C49" s="10"/>
      <c r="D49" s="11"/>
      <c r="E49" s="11"/>
      <c r="F49" s="11"/>
      <c r="G49" s="11"/>
      <c r="H49" s="11"/>
      <c r="I49" s="12"/>
      <c r="J49" s="12"/>
      <c r="K49" s="12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ht="15" x14ac:dyDescent="0.2">
      <c r="B50" s="9"/>
      <c r="C50" s="10"/>
      <c r="D50" s="11"/>
      <c r="E50" s="11"/>
      <c r="F50" s="11"/>
      <c r="G50" s="11"/>
      <c r="H50" s="11"/>
      <c r="I50" s="12"/>
      <c r="J50" s="12"/>
      <c r="K50" s="12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ht="15" x14ac:dyDescent="0.2">
      <c r="B51" s="9"/>
      <c r="C51" s="10"/>
      <c r="D51" s="11"/>
      <c r="E51" s="11"/>
      <c r="F51" s="11"/>
      <c r="G51" s="11"/>
      <c r="H51" s="11"/>
      <c r="I51" s="12"/>
      <c r="J51" s="12"/>
      <c r="K51" s="12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ht="15" x14ac:dyDescent="0.2">
      <c r="B52" s="9"/>
      <c r="C52" s="10"/>
      <c r="D52" s="11"/>
      <c r="E52" s="11"/>
      <c r="F52" s="11"/>
      <c r="G52" s="11"/>
      <c r="H52" s="11"/>
      <c r="I52" s="12"/>
      <c r="J52" s="12"/>
      <c r="K52" s="12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ht="15" x14ac:dyDescent="0.2">
      <c r="B53" s="9"/>
      <c r="C53" s="10"/>
      <c r="D53" s="11"/>
      <c r="E53" s="11"/>
      <c r="F53" s="11"/>
      <c r="G53" s="11"/>
      <c r="H53" s="11"/>
      <c r="I53" s="12"/>
      <c r="J53" s="12"/>
      <c r="K53" s="12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ht="15" x14ac:dyDescent="0.2">
      <c r="B54" s="9"/>
      <c r="C54" s="10"/>
      <c r="D54" s="11"/>
      <c r="E54" s="11"/>
      <c r="F54" s="11"/>
      <c r="G54" s="11"/>
      <c r="H54" s="11"/>
      <c r="I54" s="12"/>
      <c r="J54" s="12"/>
      <c r="K54" s="12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ht="15" x14ac:dyDescent="0.2">
      <c r="B55" s="9"/>
      <c r="C55" s="10"/>
      <c r="D55" s="11"/>
      <c r="E55" s="11"/>
      <c r="F55" s="11"/>
      <c r="G55" s="11"/>
      <c r="H55" s="11"/>
      <c r="I55" s="12"/>
      <c r="J55" s="12"/>
      <c r="K55" s="12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ht="15" x14ac:dyDescent="0.2">
      <c r="B56" s="9"/>
      <c r="C56" s="10"/>
      <c r="D56" s="11"/>
      <c r="E56" s="11"/>
      <c r="F56" s="11"/>
      <c r="G56" s="11"/>
      <c r="H56" s="11"/>
      <c r="I56" s="12"/>
      <c r="J56" s="12"/>
      <c r="K56" s="12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ht="15" x14ac:dyDescent="0.2">
      <c r="B57" s="9"/>
      <c r="C57" s="10"/>
      <c r="D57" s="11"/>
      <c r="E57" s="11"/>
      <c r="F57" s="11"/>
      <c r="G57" s="11"/>
      <c r="H57" s="11"/>
      <c r="I57" s="12"/>
      <c r="J57" s="12"/>
      <c r="K57" s="12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ht="15" x14ac:dyDescent="0.2">
      <c r="B58" s="9"/>
      <c r="C58" s="10"/>
      <c r="D58" s="11"/>
      <c r="E58" s="11"/>
      <c r="F58" s="11"/>
      <c r="G58" s="11"/>
      <c r="H58" s="11"/>
      <c r="I58" s="12"/>
      <c r="J58" s="12"/>
      <c r="K58" s="12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ht="15" x14ac:dyDescent="0.2">
      <c r="B59" s="9"/>
      <c r="C59" s="10"/>
      <c r="D59" s="11"/>
      <c r="E59" s="11"/>
      <c r="F59" s="11"/>
      <c r="G59" s="11"/>
      <c r="H59" s="11"/>
      <c r="I59" s="12"/>
      <c r="J59" s="12"/>
      <c r="K59" s="12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ht="15" x14ac:dyDescent="0.2">
      <c r="B60" s="9"/>
      <c r="C60" s="10"/>
      <c r="D60" s="11"/>
      <c r="E60" s="11"/>
      <c r="F60" s="11"/>
      <c r="G60" s="11"/>
      <c r="H60" s="11"/>
      <c r="I60" s="12"/>
      <c r="J60" s="12"/>
      <c r="K60" s="12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ht="15" x14ac:dyDescent="0.2">
      <c r="B61" s="9"/>
      <c r="C61" s="10"/>
      <c r="D61" s="11"/>
      <c r="E61" s="11"/>
      <c r="F61" s="11"/>
      <c r="G61" s="11"/>
      <c r="H61" s="11"/>
      <c r="I61" s="12"/>
      <c r="J61" s="12"/>
      <c r="K61" s="12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ht="15" x14ac:dyDescent="0.2">
      <c r="B62" s="9"/>
      <c r="C62" s="10"/>
      <c r="D62" s="11"/>
      <c r="E62" s="11"/>
      <c r="F62" s="11"/>
      <c r="G62" s="11"/>
      <c r="H62" s="11"/>
      <c r="I62" s="12"/>
      <c r="J62" s="12"/>
      <c r="K62" s="12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ht="15" x14ac:dyDescent="0.2">
      <c r="B63" s="9"/>
      <c r="C63" s="10"/>
      <c r="D63" s="11"/>
      <c r="E63" s="11"/>
      <c r="F63" s="11"/>
      <c r="G63" s="11"/>
      <c r="H63" s="11"/>
      <c r="I63" s="12"/>
      <c r="J63" s="12"/>
      <c r="K63" s="12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ht="15" x14ac:dyDescent="0.2">
      <c r="B64" s="9"/>
      <c r="C64" s="10"/>
      <c r="D64" s="11"/>
      <c r="E64" s="11"/>
      <c r="F64" s="11"/>
      <c r="G64" s="11"/>
      <c r="H64" s="11"/>
      <c r="I64" s="12"/>
      <c r="J64" s="12"/>
      <c r="K64" s="12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ht="15" x14ac:dyDescent="0.2">
      <c r="B65" s="9"/>
      <c r="C65" s="10"/>
      <c r="D65" s="11"/>
      <c r="E65" s="11"/>
      <c r="F65" s="11"/>
      <c r="G65" s="11"/>
      <c r="H65" s="11"/>
      <c r="I65" s="12"/>
      <c r="J65" s="12"/>
      <c r="K65" s="12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ht="15" x14ac:dyDescent="0.2">
      <c r="B66" s="9"/>
      <c r="C66" s="10"/>
      <c r="D66" s="11"/>
      <c r="E66" s="11"/>
      <c r="F66" s="11"/>
      <c r="G66" s="11"/>
      <c r="H66" s="11"/>
      <c r="I66" s="12"/>
      <c r="J66" s="12"/>
      <c r="K66" s="12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ht="15" x14ac:dyDescent="0.2">
      <c r="B67" s="9"/>
      <c r="C67" s="10"/>
      <c r="D67" s="11"/>
      <c r="E67" s="11"/>
      <c r="F67" s="11"/>
      <c r="G67" s="11"/>
      <c r="H67" s="11"/>
      <c r="I67" s="12"/>
      <c r="J67" s="12"/>
      <c r="K67" s="12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ht="15" x14ac:dyDescent="0.2">
      <c r="B68" s="9"/>
      <c r="C68" s="10"/>
      <c r="D68" s="11"/>
      <c r="E68" s="11"/>
      <c r="F68" s="11"/>
      <c r="G68" s="11"/>
      <c r="H68" s="11"/>
      <c r="I68" s="12"/>
      <c r="J68" s="12"/>
      <c r="K68" s="12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ht="15" x14ac:dyDescent="0.2">
      <c r="B69" s="9"/>
      <c r="C69" s="10"/>
      <c r="D69" s="11"/>
      <c r="E69" s="11"/>
      <c r="F69" s="11"/>
      <c r="G69" s="11"/>
      <c r="H69" s="11"/>
      <c r="I69" s="12"/>
      <c r="J69" s="12"/>
      <c r="K69" s="12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ht="15" x14ac:dyDescent="0.2">
      <c r="B70" s="9"/>
      <c r="C70" s="10"/>
      <c r="D70" s="11"/>
      <c r="E70" s="11"/>
      <c r="F70" s="11"/>
      <c r="G70" s="11"/>
      <c r="H70" s="11"/>
      <c r="I70" s="12"/>
      <c r="J70" s="12"/>
      <c r="K70" s="12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ht="15" x14ac:dyDescent="0.2">
      <c r="B71" s="9"/>
      <c r="C71" s="10"/>
      <c r="D71" s="11"/>
      <c r="E71" s="11"/>
      <c r="F71" s="11"/>
      <c r="G71" s="11"/>
      <c r="H71" s="11"/>
      <c r="I71" s="12"/>
      <c r="J71" s="12"/>
      <c r="K71" s="12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ht="15" x14ac:dyDescent="0.2">
      <c r="B72" s="9"/>
      <c r="C72" s="10"/>
      <c r="D72" s="11"/>
      <c r="E72" s="11"/>
      <c r="F72" s="11"/>
      <c r="G72" s="11"/>
      <c r="H72" s="11"/>
      <c r="I72" s="12"/>
      <c r="J72" s="12"/>
      <c r="K72" s="12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ht="15" x14ac:dyDescent="0.2">
      <c r="B73" s="9"/>
      <c r="C73" s="10"/>
      <c r="D73" s="11"/>
      <c r="E73" s="11"/>
      <c r="F73" s="11"/>
      <c r="G73" s="11"/>
      <c r="H73" s="11"/>
      <c r="I73" s="12"/>
      <c r="J73" s="12"/>
      <c r="K73" s="12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ht="15" x14ac:dyDescent="0.2">
      <c r="B74" s="9"/>
      <c r="C74" s="10"/>
      <c r="D74" s="11"/>
      <c r="E74" s="11"/>
      <c r="F74" s="11"/>
      <c r="G74" s="11"/>
      <c r="H74" s="11"/>
      <c r="I74" s="12"/>
      <c r="J74" s="12"/>
      <c r="K74" s="12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ht="15" x14ac:dyDescent="0.2">
      <c r="B75" s="9"/>
      <c r="C75" s="10"/>
      <c r="D75" s="11"/>
      <c r="E75" s="11"/>
      <c r="F75" s="11"/>
      <c r="G75" s="11"/>
      <c r="H75" s="11"/>
      <c r="I75" s="12"/>
      <c r="J75" s="12"/>
      <c r="K75" s="12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ht="15" x14ac:dyDescent="0.2">
      <c r="B76" s="9"/>
      <c r="C76" s="10"/>
      <c r="D76" s="11"/>
      <c r="E76" s="11"/>
      <c r="F76" s="11"/>
      <c r="G76" s="11"/>
      <c r="H76" s="11"/>
      <c r="I76" s="12"/>
      <c r="J76" s="12"/>
      <c r="K76" s="12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ht="15" x14ac:dyDescent="0.2">
      <c r="B77" s="9"/>
      <c r="C77" s="10"/>
      <c r="D77" s="11"/>
      <c r="E77" s="11"/>
      <c r="F77" s="11"/>
      <c r="G77" s="11"/>
      <c r="H77" s="11"/>
      <c r="I77" s="12"/>
      <c r="J77" s="12"/>
      <c r="K77" s="12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ht="15" x14ac:dyDescent="0.2">
      <c r="B78" s="9"/>
      <c r="C78" s="10"/>
      <c r="D78" s="11"/>
      <c r="E78" s="11"/>
      <c r="F78" s="11"/>
      <c r="G78" s="11"/>
      <c r="H78" s="11"/>
      <c r="I78" s="12"/>
      <c r="J78" s="12"/>
      <c r="K78" s="12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ht="15" x14ac:dyDescent="0.2">
      <c r="B79" s="9"/>
      <c r="C79" s="10"/>
      <c r="D79" s="11"/>
      <c r="E79" s="11"/>
      <c r="F79" s="11"/>
      <c r="G79" s="11"/>
      <c r="H79" s="11"/>
      <c r="I79" s="12"/>
      <c r="J79" s="12"/>
      <c r="K79" s="12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ht="15" x14ac:dyDescent="0.2">
      <c r="B80" s="9"/>
      <c r="C80" s="10"/>
      <c r="D80" s="11"/>
      <c r="E80" s="11"/>
      <c r="F80" s="11"/>
      <c r="G80" s="11"/>
      <c r="H80" s="11"/>
      <c r="I80" s="12"/>
      <c r="J80" s="12"/>
      <c r="K80" s="12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ht="15" x14ac:dyDescent="0.2">
      <c r="B81" s="9"/>
      <c r="C81" s="10"/>
      <c r="D81" s="11"/>
      <c r="E81" s="11"/>
      <c r="F81" s="11"/>
      <c r="G81" s="11"/>
      <c r="H81" s="11"/>
      <c r="I81" s="12"/>
      <c r="J81" s="12"/>
      <c r="K81" s="12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ht="15" x14ac:dyDescent="0.2">
      <c r="B82" s="9"/>
      <c r="C82" s="10"/>
      <c r="D82" s="11"/>
      <c r="E82" s="11"/>
      <c r="F82" s="11"/>
      <c r="G82" s="11"/>
      <c r="H82" s="11"/>
      <c r="I82" s="12"/>
      <c r="J82" s="12"/>
      <c r="K82" s="12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ht="15" x14ac:dyDescent="0.2">
      <c r="B83" s="9"/>
      <c r="C83" s="10"/>
      <c r="D83" s="11"/>
      <c r="E83" s="11"/>
      <c r="F83" s="11"/>
      <c r="G83" s="11"/>
      <c r="H83" s="11"/>
      <c r="I83" s="12"/>
      <c r="J83" s="12"/>
      <c r="K83" s="12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ht="15" x14ac:dyDescent="0.2">
      <c r="B84" s="9"/>
      <c r="C84" s="10"/>
      <c r="D84" s="11"/>
      <c r="E84" s="11"/>
      <c r="F84" s="11"/>
      <c r="G84" s="11"/>
      <c r="H84" s="11"/>
      <c r="I84" s="12"/>
      <c r="J84" s="12"/>
      <c r="K84" s="12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ht="15" x14ac:dyDescent="0.2">
      <c r="B85" s="9"/>
      <c r="C85" s="10"/>
      <c r="D85" s="11"/>
      <c r="E85" s="11"/>
      <c r="F85" s="11"/>
      <c r="G85" s="11"/>
      <c r="H85" s="11"/>
      <c r="I85" s="12"/>
      <c r="J85" s="12"/>
      <c r="K85" s="12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ht="15" x14ac:dyDescent="0.2">
      <c r="B86" s="9"/>
      <c r="C86" s="10"/>
      <c r="D86" s="11"/>
      <c r="E86" s="11"/>
      <c r="F86" s="11"/>
      <c r="G86" s="11"/>
      <c r="H86" s="11"/>
      <c r="I86" s="12"/>
      <c r="J86" s="12"/>
      <c r="K86" s="12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ht="15" x14ac:dyDescent="0.2">
      <c r="B87" s="9"/>
      <c r="C87" s="10"/>
      <c r="D87" s="11"/>
      <c r="E87" s="11"/>
      <c r="F87" s="11"/>
      <c r="G87" s="11"/>
      <c r="H87" s="11"/>
      <c r="I87" s="12"/>
      <c r="J87" s="12"/>
      <c r="K87" s="12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ht="15" x14ac:dyDescent="0.2">
      <c r="B88" s="9"/>
      <c r="C88" s="10"/>
      <c r="D88" s="11"/>
      <c r="E88" s="11"/>
      <c r="F88" s="11"/>
      <c r="G88" s="11"/>
      <c r="H88" s="11"/>
      <c r="I88" s="12"/>
      <c r="J88" s="12"/>
      <c r="K88" s="12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ht="15" x14ac:dyDescent="0.2">
      <c r="B89" s="9"/>
      <c r="C89" s="10"/>
      <c r="D89" s="11"/>
      <c r="E89" s="11"/>
      <c r="F89" s="11"/>
      <c r="G89" s="11"/>
      <c r="H89" s="11"/>
      <c r="I89" s="12"/>
      <c r="J89" s="12"/>
      <c r="K89" s="12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ht="15" x14ac:dyDescent="0.2">
      <c r="B90" s="9"/>
      <c r="C90" s="10"/>
      <c r="D90" s="11"/>
      <c r="E90" s="11"/>
      <c r="F90" s="11"/>
      <c r="G90" s="11"/>
      <c r="H90" s="11"/>
      <c r="I90" s="12"/>
      <c r="J90" s="12"/>
      <c r="K90" s="12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ht="15" x14ac:dyDescent="0.2">
      <c r="B91" s="9"/>
      <c r="C91" s="10"/>
      <c r="D91" s="11"/>
      <c r="E91" s="11"/>
      <c r="F91" s="11"/>
      <c r="G91" s="11"/>
      <c r="H91" s="11"/>
      <c r="I91" s="12"/>
      <c r="J91" s="12"/>
      <c r="K91" s="12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ht="15" x14ac:dyDescent="0.2">
      <c r="B92" s="9"/>
      <c r="C92" s="10"/>
      <c r="D92" s="11"/>
      <c r="E92" s="11"/>
      <c r="F92" s="11"/>
      <c r="G92" s="11"/>
      <c r="H92" s="11"/>
      <c r="I92" s="12"/>
      <c r="J92" s="12"/>
      <c r="K92" s="12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ht="15" x14ac:dyDescent="0.2">
      <c r="B93" s="9"/>
      <c r="C93" s="10"/>
      <c r="D93" s="11"/>
      <c r="E93" s="11"/>
      <c r="F93" s="11"/>
      <c r="G93" s="11"/>
      <c r="H93" s="11"/>
      <c r="I93" s="12"/>
      <c r="J93" s="12"/>
      <c r="K93" s="12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ht="15" x14ac:dyDescent="0.2">
      <c r="B94" s="9"/>
      <c r="C94" s="10"/>
      <c r="D94" s="11"/>
      <c r="E94" s="11"/>
      <c r="F94" s="11"/>
      <c r="G94" s="11"/>
      <c r="H94" s="11"/>
      <c r="I94" s="12"/>
      <c r="J94" s="12"/>
      <c r="K94" s="12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ht="15" x14ac:dyDescent="0.2">
      <c r="B95" s="9"/>
      <c r="C95" s="10"/>
      <c r="D95" s="11"/>
      <c r="E95" s="11"/>
      <c r="F95" s="11"/>
      <c r="G95" s="11"/>
      <c r="H95" s="11"/>
      <c r="I95" s="12"/>
      <c r="J95" s="12"/>
      <c r="K95" s="12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ht="15" x14ac:dyDescent="0.2">
      <c r="B96" s="9"/>
      <c r="C96" s="10"/>
      <c r="D96" s="11"/>
      <c r="E96" s="11"/>
      <c r="F96" s="11"/>
      <c r="G96" s="11"/>
      <c r="H96" s="11"/>
      <c r="I96" s="12"/>
      <c r="J96" s="12"/>
      <c r="K96" s="12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ht="15" x14ac:dyDescent="0.2">
      <c r="B97" s="9"/>
      <c r="C97" s="10"/>
      <c r="D97" s="11"/>
      <c r="E97" s="11"/>
      <c r="F97" s="11"/>
      <c r="G97" s="11"/>
      <c r="H97" s="11"/>
      <c r="I97" s="12"/>
      <c r="J97" s="12"/>
      <c r="K97" s="12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ht="15" x14ac:dyDescent="0.2">
      <c r="B98" s="9"/>
      <c r="C98" s="10"/>
      <c r="D98" s="11"/>
      <c r="E98" s="11"/>
      <c r="F98" s="11"/>
      <c r="G98" s="11"/>
      <c r="H98" s="11"/>
      <c r="I98" s="12"/>
      <c r="J98" s="12"/>
      <c r="K98" s="12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ht="15" x14ac:dyDescent="0.2">
      <c r="B99" s="9"/>
      <c r="C99" s="10"/>
      <c r="D99" s="11"/>
      <c r="E99" s="11"/>
      <c r="F99" s="11"/>
      <c r="G99" s="11"/>
      <c r="H99" s="11"/>
      <c r="I99" s="12"/>
      <c r="J99" s="12"/>
      <c r="K99" s="12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ht="15" x14ac:dyDescent="0.2">
      <c r="B100" s="9"/>
      <c r="C100" s="10"/>
      <c r="D100" s="11"/>
      <c r="E100" s="11"/>
      <c r="F100" s="11"/>
      <c r="G100" s="11"/>
      <c r="H100" s="11"/>
      <c r="I100" s="12"/>
      <c r="J100" s="12"/>
      <c r="K100" s="12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ht="15" x14ac:dyDescent="0.2">
      <c r="B101" s="9"/>
      <c r="C101" s="10"/>
      <c r="D101" s="11"/>
      <c r="E101" s="11"/>
      <c r="F101" s="11"/>
      <c r="G101" s="11"/>
      <c r="H101" s="11"/>
      <c r="I101" s="12"/>
      <c r="J101" s="12"/>
      <c r="K101" s="12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ht="15" x14ac:dyDescent="0.2">
      <c r="B102" s="9"/>
      <c r="C102" s="10"/>
      <c r="D102" s="11"/>
      <c r="E102" s="11"/>
      <c r="F102" s="11"/>
      <c r="G102" s="11"/>
      <c r="H102" s="11"/>
      <c r="I102" s="12"/>
      <c r="J102" s="12"/>
      <c r="K102" s="12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ht="15" x14ac:dyDescent="0.2">
      <c r="B103" s="9"/>
      <c r="C103" s="10"/>
      <c r="D103" s="11"/>
      <c r="E103" s="11"/>
      <c r="F103" s="11"/>
      <c r="G103" s="11"/>
      <c r="H103" s="11"/>
      <c r="I103" s="12"/>
      <c r="J103" s="12"/>
      <c r="K103" s="12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ht="15" x14ac:dyDescent="0.2">
      <c r="B104" s="9"/>
      <c r="C104" s="10"/>
      <c r="D104" s="11"/>
      <c r="E104" s="11"/>
      <c r="F104" s="11"/>
      <c r="G104" s="11"/>
      <c r="H104" s="11"/>
      <c r="I104" s="12"/>
      <c r="J104" s="12"/>
      <c r="K104" s="12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ht="15" x14ac:dyDescent="0.2">
      <c r="B105" s="9"/>
      <c r="C105" s="10"/>
      <c r="D105" s="11"/>
      <c r="E105" s="11"/>
      <c r="F105" s="11"/>
      <c r="G105" s="11"/>
      <c r="H105" s="11"/>
      <c r="I105" s="12"/>
      <c r="J105" s="12"/>
      <c r="K105" s="12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ht="15" x14ac:dyDescent="0.2">
      <c r="B106" s="9"/>
      <c r="C106" s="10"/>
      <c r="D106" s="11"/>
      <c r="E106" s="11"/>
      <c r="F106" s="11"/>
      <c r="G106" s="11"/>
      <c r="H106" s="11"/>
      <c r="I106" s="12"/>
      <c r="J106" s="12"/>
      <c r="K106" s="12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ht="15" x14ac:dyDescent="0.2">
      <c r="B107" s="9"/>
      <c r="C107" s="10"/>
      <c r="D107" s="11"/>
      <c r="E107" s="11"/>
      <c r="F107" s="11"/>
      <c r="G107" s="11"/>
      <c r="H107" s="11"/>
      <c r="I107" s="12"/>
      <c r="J107" s="12"/>
      <c r="K107" s="12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ht="15" x14ac:dyDescent="0.2">
      <c r="B108" s="9"/>
      <c r="C108" s="10"/>
      <c r="D108" s="11"/>
      <c r="E108" s="11"/>
      <c r="F108" s="11"/>
      <c r="G108" s="11"/>
      <c r="H108" s="11"/>
      <c r="I108" s="12"/>
      <c r="J108" s="12"/>
      <c r="K108" s="12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ht="15" x14ac:dyDescent="0.2">
      <c r="B109" s="9"/>
      <c r="C109" s="10"/>
      <c r="D109" s="11"/>
      <c r="E109" s="11"/>
      <c r="F109" s="11"/>
      <c r="G109" s="11"/>
      <c r="H109" s="11"/>
      <c r="I109" s="12"/>
      <c r="J109" s="12"/>
      <c r="K109" s="12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ht="15" x14ac:dyDescent="0.2">
      <c r="B110" s="9"/>
      <c r="C110" s="10"/>
      <c r="D110" s="11"/>
      <c r="E110" s="11"/>
      <c r="F110" s="11"/>
      <c r="G110" s="11"/>
      <c r="H110" s="11"/>
      <c r="I110" s="12"/>
      <c r="J110" s="12"/>
      <c r="K110" s="12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ht="15" x14ac:dyDescent="0.2">
      <c r="B111" s="9"/>
      <c r="C111" s="10"/>
      <c r="D111" s="11"/>
      <c r="E111" s="11"/>
      <c r="F111" s="11"/>
      <c r="G111" s="11"/>
      <c r="H111" s="11"/>
      <c r="I111" s="12"/>
      <c r="J111" s="12"/>
      <c r="K111" s="12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ht="15" x14ac:dyDescent="0.2">
      <c r="B112" s="9"/>
      <c r="C112" s="10"/>
      <c r="D112" s="11"/>
      <c r="E112" s="11"/>
      <c r="F112" s="11"/>
      <c r="G112" s="11"/>
      <c r="H112" s="11"/>
      <c r="I112" s="12"/>
      <c r="J112" s="12"/>
      <c r="K112" s="12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ht="15" x14ac:dyDescent="0.2">
      <c r="B113" s="9"/>
      <c r="C113" s="10"/>
      <c r="D113" s="11"/>
      <c r="E113" s="11"/>
      <c r="F113" s="11"/>
      <c r="G113" s="11"/>
      <c r="H113" s="11"/>
      <c r="I113" s="12"/>
      <c r="J113" s="12"/>
      <c r="K113" s="12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ht="15" x14ac:dyDescent="0.2">
      <c r="B114" s="9"/>
      <c r="C114" s="10"/>
      <c r="D114" s="11"/>
      <c r="E114" s="11"/>
      <c r="F114" s="11"/>
      <c r="G114" s="11"/>
      <c r="H114" s="11"/>
      <c r="I114" s="12"/>
      <c r="J114" s="12"/>
      <c r="K114" s="12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ht="15" x14ac:dyDescent="0.2">
      <c r="B115" s="9"/>
      <c r="C115" s="10"/>
      <c r="D115" s="11"/>
      <c r="E115" s="11"/>
      <c r="F115" s="11"/>
      <c r="G115" s="11"/>
      <c r="H115" s="11"/>
      <c r="I115" s="12"/>
      <c r="J115" s="12"/>
      <c r="K115" s="12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ht="15" x14ac:dyDescent="0.2">
      <c r="B116" s="9"/>
      <c r="C116" s="10"/>
      <c r="D116" s="11"/>
      <c r="E116" s="11"/>
      <c r="F116" s="11"/>
      <c r="G116" s="11"/>
      <c r="H116" s="11"/>
      <c r="I116" s="12"/>
      <c r="J116" s="12"/>
      <c r="K116" s="12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ht="15" x14ac:dyDescent="0.2">
      <c r="B117" s="9"/>
      <c r="C117" s="10"/>
      <c r="D117" s="11"/>
      <c r="E117" s="11"/>
      <c r="F117" s="11"/>
      <c r="G117" s="11"/>
      <c r="H117" s="11"/>
      <c r="I117" s="12"/>
      <c r="J117" s="12"/>
      <c r="K117" s="12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ht="15" x14ac:dyDescent="0.2">
      <c r="B118" s="9"/>
      <c r="C118" s="10"/>
      <c r="D118" s="11"/>
      <c r="E118" s="11"/>
      <c r="F118" s="11"/>
      <c r="G118" s="11"/>
      <c r="H118" s="11"/>
      <c r="I118" s="12"/>
      <c r="J118" s="12"/>
      <c r="K118" s="12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ht="15" x14ac:dyDescent="0.2">
      <c r="B119" s="9"/>
      <c r="C119" s="10"/>
      <c r="D119" s="11"/>
      <c r="E119" s="11"/>
      <c r="F119" s="11"/>
      <c r="G119" s="11"/>
      <c r="H119" s="11"/>
      <c r="I119" s="12"/>
      <c r="J119" s="12"/>
      <c r="K119" s="12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ht="15" x14ac:dyDescent="0.2">
      <c r="B120" s="9"/>
      <c r="C120" s="10"/>
      <c r="D120" s="11"/>
      <c r="E120" s="11"/>
      <c r="F120" s="11"/>
      <c r="G120" s="11"/>
      <c r="H120" s="11"/>
      <c r="I120" s="12"/>
      <c r="J120" s="12"/>
      <c r="K120" s="12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ht="15" x14ac:dyDescent="0.2">
      <c r="B121" s="9"/>
      <c r="C121" s="10"/>
      <c r="D121" s="11"/>
      <c r="E121" s="11"/>
      <c r="F121" s="11"/>
      <c r="G121" s="11"/>
      <c r="H121" s="11"/>
      <c r="I121" s="12"/>
      <c r="J121" s="12"/>
      <c r="K121" s="12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ht="15" x14ac:dyDescent="0.2">
      <c r="B122" s="9"/>
      <c r="C122" s="10"/>
      <c r="D122" s="11"/>
      <c r="E122" s="11"/>
      <c r="F122" s="11"/>
      <c r="G122" s="11"/>
      <c r="H122" s="11"/>
      <c r="I122" s="12"/>
      <c r="J122" s="12"/>
      <c r="K122" s="12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ht="15" x14ac:dyDescent="0.2">
      <c r="B123" s="9"/>
      <c r="C123" s="10"/>
      <c r="D123" s="11"/>
      <c r="E123" s="11"/>
      <c r="F123" s="11"/>
      <c r="G123" s="11"/>
      <c r="H123" s="11"/>
      <c r="I123" s="12"/>
      <c r="J123" s="12"/>
      <c r="K123" s="12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ht="15" x14ac:dyDescent="0.2">
      <c r="B124" s="9"/>
      <c r="C124" s="10"/>
      <c r="D124" s="11"/>
      <c r="E124" s="11"/>
      <c r="F124" s="11"/>
      <c r="G124" s="11"/>
      <c r="H124" s="11"/>
      <c r="I124" s="12"/>
      <c r="J124" s="12"/>
      <c r="K124" s="12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ht="15" x14ac:dyDescent="0.2">
      <c r="B125" s="9"/>
      <c r="C125" s="10"/>
      <c r="D125" s="11"/>
      <c r="E125" s="11"/>
      <c r="F125" s="11"/>
      <c r="G125" s="11"/>
      <c r="H125" s="11"/>
      <c r="I125" s="12"/>
      <c r="J125" s="12"/>
      <c r="K125" s="12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ht="15" x14ac:dyDescent="0.2">
      <c r="B126" s="9"/>
      <c r="C126" s="10"/>
      <c r="D126" s="11"/>
      <c r="E126" s="11"/>
      <c r="F126" s="11"/>
      <c r="G126" s="11"/>
      <c r="H126" s="11"/>
      <c r="I126" s="12"/>
      <c r="J126" s="12"/>
      <c r="K126" s="12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ht="15" x14ac:dyDescent="0.2">
      <c r="B127" s="9"/>
      <c r="C127" s="10"/>
      <c r="D127" s="11"/>
      <c r="E127" s="11"/>
      <c r="F127" s="11"/>
      <c r="G127" s="11"/>
      <c r="H127" s="11"/>
      <c r="I127" s="12"/>
      <c r="J127" s="12"/>
      <c r="K127" s="12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ht="15" x14ac:dyDescent="0.2">
      <c r="B128" s="9"/>
      <c r="C128" s="10"/>
      <c r="D128" s="11"/>
      <c r="E128" s="11"/>
      <c r="F128" s="11"/>
      <c r="G128" s="11"/>
      <c r="H128" s="11"/>
      <c r="I128" s="12"/>
      <c r="J128" s="12"/>
      <c r="K128" s="12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ht="15" x14ac:dyDescent="0.2">
      <c r="B129" s="9"/>
      <c r="C129" s="10"/>
      <c r="D129" s="11"/>
      <c r="E129" s="11"/>
      <c r="F129" s="11"/>
      <c r="G129" s="11"/>
      <c r="H129" s="11"/>
      <c r="I129" s="12"/>
      <c r="J129" s="12"/>
      <c r="K129" s="12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ht="15" x14ac:dyDescent="0.2">
      <c r="B130" s="9"/>
      <c r="C130" s="10"/>
      <c r="D130" s="11"/>
      <c r="E130" s="11"/>
      <c r="F130" s="11"/>
      <c r="G130" s="11"/>
      <c r="H130" s="11"/>
      <c r="I130" s="12"/>
      <c r="J130" s="12"/>
      <c r="K130" s="12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ht="15" x14ac:dyDescent="0.2">
      <c r="B131" s="9"/>
      <c r="C131" s="10"/>
      <c r="D131" s="11"/>
      <c r="E131" s="11"/>
      <c r="F131" s="11"/>
      <c r="G131" s="11"/>
      <c r="H131" s="11"/>
      <c r="I131" s="12"/>
      <c r="J131" s="12"/>
      <c r="K131" s="12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ht="15" x14ac:dyDescent="0.2">
      <c r="B132" s="9"/>
      <c r="C132" s="10"/>
      <c r="D132" s="11"/>
      <c r="E132" s="11"/>
      <c r="F132" s="11"/>
      <c r="G132" s="11"/>
      <c r="H132" s="11"/>
      <c r="I132" s="12"/>
      <c r="J132" s="12"/>
      <c r="K132" s="12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ht="15" x14ac:dyDescent="0.2">
      <c r="B133" s="9"/>
      <c r="C133" s="10"/>
      <c r="D133" s="11"/>
      <c r="E133" s="11"/>
      <c r="F133" s="11"/>
      <c r="G133" s="11"/>
      <c r="H133" s="11"/>
      <c r="I133" s="12"/>
      <c r="J133" s="12"/>
      <c r="K133" s="12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ht="15" x14ac:dyDescent="0.2">
      <c r="B134" s="9"/>
      <c r="C134" s="10"/>
      <c r="D134" s="11"/>
      <c r="E134" s="11"/>
      <c r="F134" s="11"/>
      <c r="G134" s="11"/>
      <c r="H134" s="11"/>
      <c r="I134" s="12"/>
      <c r="J134" s="12"/>
      <c r="K134" s="12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ht="15" x14ac:dyDescent="0.2">
      <c r="B135" s="9"/>
      <c r="C135" s="10"/>
      <c r="D135" s="11"/>
      <c r="E135" s="11"/>
      <c r="F135" s="11"/>
      <c r="G135" s="11"/>
      <c r="H135" s="11"/>
      <c r="I135" s="12"/>
      <c r="J135" s="12"/>
      <c r="K135" s="12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ht="15" x14ac:dyDescent="0.2">
      <c r="B136" s="9"/>
      <c r="C136" s="10"/>
      <c r="D136" s="11"/>
      <c r="E136" s="11"/>
      <c r="F136" s="11"/>
      <c r="G136" s="11"/>
      <c r="H136" s="11"/>
      <c r="I136" s="12"/>
      <c r="J136" s="12"/>
      <c r="K136" s="12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ht="15" x14ac:dyDescent="0.2">
      <c r="B137" s="9"/>
      <c r="C137" s="10"/>
      <c r="D137" s="11"/>
      <c r="E137" s="11"/>
      <c r="F137" s="11"/>
      <c r="G137" s="11"/>
      <c r="H137" s="11"/>
      <c r="I137" s="12"/>
      <c r="J137" s="12"/>
      <c r="K137" s="12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ht="15" x14ac:dyDescent="0.2">
      <c r="B138" s="9"/>
      <c r="C138" s="10"/>
      <c r="D138" s="11"/>
      <c r="E138" s="11"/>
      <c r="F138" s="11"/>
      <c r="G138" s="11"/>
      <c r="H138" s="11"/>
      <c r="I138" s="12"/>
      <c r="J138" s="12"/>
      <c r="K138" s="12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ht="15" x14ac:dyDescent="0.2">
      <c r="B139" s="9"/>
      <c r="C139" s="10"/>
      <c r="D139" s="11"/>
      <c r="E139" s="11"/>
      <c r="F139" s="11"/>
      <c r="G139" s="11"/>
      <c r="H139" s="11"/>
      <c r="I139" s="12"/>
      <c r="J139" s="12"/>
      <c r="K139" s="12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ht="15" x14ac:dyDescent="0.2">
      <c r="B140" s="9"/>
      <c r="C140" s="10"/>
      <c r="D140" s="11"/>
      <c r="E140" s="11"/>
      <c r="F140" s="11"/>
      <c r="G140" s="11"/>
      <c r="H140" s="11"/>
      <c r="I140" s="12"/>
      <c r="J140" s="12"/>
      <c r="K140" s="12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ht="15" x14ac:dyDescent="0.2">
      <c r="B141" s="9"/>
      <c r="C141" s="10"/>
      <c r="D141" s="11"/>
      <c r="E141" s="11"/>
      <c r="F141" s="11"/>
      <c r="G141" s="11"/>
      <c r="H141" s="11"/>
      <c r="I141" s="12"/>
      <c r="J141" s="12"/>
      <c r="K141" s="12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ht="15" x14ac:dyDescent="0.2">
      <c r="B142" s="9"/>
      <c r="C142" s="10"/>
      <c r="D142" s="11"/>
      <c r="E142" s="11"/>
      <c r="F142" s="11"/>
      <c r="G142" s="11"/>
      <c r="H142" s="11"/>
      <c r="I142" s="12"/>
      <c r="J142" s="12"/>
      <c r="K142" s="12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ht="15" x14ac:dyDescent="0.2">
      <c r="B143" s="9"/>
      <c r="C143" s="10"/>
      <c r="D143" s="11"/>
      <c r="E143" s="11"/>
      <c r="F143" s="11"/>
      <c r="G143" s="11"/>
      <c r="H143" s="11"/>
      <c r="I143" s="12"/>
      <c r="J143" s="12"/>
      <c r="K143" s="12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ht="15" x14ac:dyDescent="0.2">
      <c r="B144" s="9"/>
      <c r="C144" s="10"/>
      <c r="D144" s="11"/>
      <c r="E144" s="11"/>
      <c r="F144" s="11"/>
      <c r="G144" s="11"/>
      <c r="H144" s="11"/>
      <c r="I144" s="12"/>
      <c r="J144" s="12"/>
      <c r="K144" s="12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ht="15" x14ac:dyDescent="0.2">
      <c r="B145" s="9"/>
      <c r="C145" s="10"/>
      <c r="D145" s="11"/>
      <c r="E145" s="11"/>
      <c r="F145" s="11"/>
      <c r="G145" s="11"/>
      <c r="H145" s="11"/>
      <c r="I145" s="12"/>
      <c r="J145" s="12"/>
      <c r="K145" s="12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ht="15" x14ac:dyDescent="0.2">
      <c r="B146" s="9"/>
      <c r="C146" s="10"/>
      <c r="D146" s="11"/>
      <c r="E146" s="11"/>
      <c r="F146" s="11"/>
      <c r="G146" s="11"/>
      <c r="H146" s="11"/>
      <c r="I146" s="12"/>
      <c r="J146" s="12"/>
      <c r="K146" s="12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ht="15" x14ac:dyDescent="0.2">
      <c r="B147" s="9"/>
      <c r="C147" s="10"/>
      <c r="D147" s="11"/>
      <c r="E147" s="11"/>
      <c r="F147" s="11"/>
      <c r="G147" s="11"/>
      <c r="H147" s="11"/>
      <c r="I147" s="12"/>
      <c r="J147" s="12"/>
      <c r="K147" s="12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ht="15" x14ac:dyDescent="0.2">
      <c r="B148" s="9"/>
      <c r="C148" s="10"/>
      <c r="D148" s="11"/>
      <c r="E148" s="11"/>
      <c r="F148" s="11"/>
      <c r="G148" s="11"/>
      <c r="H148" s="11"/>
      <c r="I148" s="12"/>
      <c r="J148" s="12"/>
      <c r="K148" s="12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ht="15" x14ac:dyDescent="0.2">
      <c r="B149" s="9"/>
      <c r="C149" s="10"/>
      <c r="D149" s="11"/>
      <c r="E149" s="11"/>
      <c r="F149" s="11"/>
      <c r="G149" s="11"/>
      <c r="H149" s="11"/>
      <c r="I149" s="12"/>
      <c r="J149" s="12"/>
      <c r="K149" s="12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ht="15" x14ac:dyDescent="0.2">
      <c r="B150" s="9"/>
      <c r="C150" s="10"/>
      <c r="D150" s="11"/>
      <c r="E150" s="11"/>
      <c r="F150" s="11"/>
      <c r="G150" s="11"/>
      <c r="H150" s="11"/>
      <c r="I150" s="12"/>
      <c r="J150" s="12"/>
      <c r="K150" s="12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ht="15" x14ac:dyDescent="0.2">
      <c r="B151" s="9"/>
      <c r="C151" s="10"/>
      <c r="D151" s="11"/>
      <c r="E151" s="11"/>
      <c r="F151" s="11"/>
      <c r="G151" s="11"/>
      <c r="H151" s="11"/>
      <c r="I151" s="12"/>
      <c r="J151" s="12"/>
      <c r="K151" s="12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ht="15" x14ac:dyDescent="0.2">
      <c r="B152" s="9"/>
      <c r="C152" s="10"/>
      <c r="D152" s="11"/>
      <c r="E152" s="11"/>
      <c r="F152" s="11"/>
      <c r="G152" s="11"/>
      <c r="H152" s="11"/>
      <c r="I152" s="12"/>
      <c r="J152" s="12"/>
      <c r="K152" s="12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ht="15" x14ac:dyDescent="0.2">
      <c r="B153" s="9"/>
      <c r="C153" s="10"/>
      <c r="D153" s="11"/>
      <c r="E153" s="11"/>
      <c r="F153" s="11"/>
      <c r="G153" s="11"/>
      <c r="H153" s="11"/>
      <c r="I153" s="12"/>
      <c r="J153" s="12"/>
      <c r="K153" s="12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ht="15" x14ac:dyDescent="0.2">
      <c r="B154" s="9"/>
      <c r="C154" s="10"/>
      <c r="D154" s="11"/>
      <c r="E154" s="11"/>
      <c r="F154" s="11"/>
      <c r="G154" s="11"/>
      <c r="H154" s="11"/>
      <c r="I154" s="12"/>
      <c r="J154" s="12"/>
      <c r="K154" s="12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ht="15" x14ac:dyDescent="0.2">
      <c r="B155" s="9"/>
      <c r="C155" s="10"/>
      <c r="D155" s="11"/>
      <c r="E155" s="11"/>
      <c r="F155" s="11"/>
      <c r="G155" s="11"/>
      <c r="H155" s="11"/>
      <c r="I155" s="12"/>
      <c r="J155" s="12"/>
      <c r="K155" s="12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ht="15" x14ac:dyDescent="0.2">
      <c r="B156" s="9"/>
      <c r="C156" s="10"/>
      <c r="D156" s="11"/>
      <c r="E156" s="11"/>
      <c r="F156" s="11"/>
      <c r="G156" s="11"/>
      <c r="H156" s="11"/>
      <c r="I156" s="12"/>
      <c r="J156" s="12"/>
      <c r="K156" s="12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ht="15" x14ac:dyDescent="0.2">
      <c r="B157" s="9"/>
      <c r="C157" s="10"/>
      <c r="D157" s="11"/>
      <c r="E157" s="11"/>
      <c r="F157" s="11"/>
      <c r="G157" s="11"/>
      <c r="H157" s="11"/>
      <c r="I157" s="12"/>
      <c r="J157" s="12"/>
      <c r="K157" s="12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ht="15" x14ac:dyDescent="0.2">
      <c r="B158" s="9"/>
      <c r="C158" s="10"/>
      <c r="D158" s="11"/>
      <c r="E158" s="11"/>
      <c r="F158" s="11"/>
      <c r="G158" s="11"/>
      <c r="H158" s="11"/>
      <c r="I158" s="12"/>
      <c r="J158" s="12"/>
      <c r="K158" s="12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ht="15" x14ac:dyDescent="0.2">
      <c r="B159" s="9"/>
      <c r="C159" s="10"/>
      <c r="D159" s="11"/>
      <c r="E159" s="11"/>
      <c r="F159" s="11"/>
      <c r="G159" s="11"/>
      <c r="H159" s="11"/>
      <c r="I159" s="12"/>
      <c r="J159" s="12"/>
      <c r="K159" s="12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ht="15" x14ac:dyDescent="0.2">
      <c r="B160" s="9"/>
      <c r="C160" s="10"/>
      <c r="D160" s="11"/>
      <c r="E160" s="11"/>
      <c r="F160" s="11"/>
      <c r="G160" s="11"/>
      <c r="H160" s="11"/>
      <c r="I160" s="12"/>
      <c r="J160" s="12"/>
      <c r="K160" s="12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ht="15" x14ac:dyDescent="0.2">
      <c r="B161" s="9"/>
      <c r="C161" s="10"/>
      <c r="D161" s="11"/>
      <c r="E161" s="11"/>
      <c r="F161" s="11"/>
      <c r="G161" s="11"/>
      <c r="H161" s="11"/>
      <c r="I161" s="12"/>
      <c r="J161" s="12"/>
      <c r="K161" s="12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ht="15" x14ac:dyDescent="0.2">
      <c r="B162" s="9"/>
      <c r="C162" s="10"/>
      <c r="D162" s="11"/>
      <c r="E162" s="11"/>
      <c r="F162" s="11"/>
      <c r="G162" s="11"/>
      <c r="H162" s="11"/>
      <c r="I162" s="12"/>
      <c r="J162" s="12"/>
      <c r="K162" s="12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ht="15" x14ac:dyDescent="0.2">
      <c r="B163" s="9"/>
      <c r="C163" s="10"/>
      <c r="D163" s="11"/>
      <c r="E163" s="11"/>
      <c r="F163" s="11"/>
      <c r="G163" s="11"/>
      <c r="H163" s="11"/>
      <c r="I163" s="12"/>
      <c r="J163" s="12"/>
      <c r="K163" s="12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ht="15" x14ac:dyDescent="0.2">
      <c r="B164" s="9"/>
      <c r="C164" s="10"/>
      <c r="D164" s="11"/>
      <c r="E164" s="11"/>
      <c r="F164" s="11"/>
      <c r="G164" s="11"/>
      <c r="H164" s="11"/>
      <c r="I164" s="12"/>
      <c r="J164" s="12"/>
      <c r="K164" s="12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ht="15" x14ac:dyDescent="0.2">
      <c r="B165" s="9"/>
      <c r="C165" s="10"/>
      <c r="D165" s="11"/>
      <c r="E165" s="11"/>
      <c r="F165" s="11"/>
      <c r="G165" s="11"/>
      <c r="H165" s="11"/>
      <c r="I165" s="12"/>
      <c r="J165" s="12"/>
      <c r="K165" s="12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ht="15" x14ac:dyDescent="0.2">
      <c r="B166" s="9"/>
      <c r="C166" s="10"/>
      <c r="D166" s="11"/>
      <c r="E166" s="11"/>
      <c r="F166" s="11"/>
      <c r="G166" s="11"/>
      <c r="H166" s="11"/>
      <c r="I166" s="12"/>
      <c r="J166" s="12"/>
      <c r="K166" s="12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ht="15" x14ac:dyDescent="0.2">
      <c r="B167" s="9"/>
      <c r="C167" s="10"/>
      <c r="D167" s="11"/>
      <c r="E167" s="11"/>
      <c r="F167" s="11"/>
      <c r="G167" s="11"/>
      <c r="H167" s="11"/>
      <c r="I167" s="12"/>
      <c r="J167" s="12"/>
      <c r="K167" s="12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ht="15" x14ac:dyDescent="0.2">
      <c r="B168" s="9"/>
      <c r="C168" s="10"/>
      <c r="D168" s="11"/>
      <c r="E168" s="11"/>
      <c r="F168" s="11"/>
      <c r="G168" s="11"/>
      <c r="H168" s="11"/>
      <c r="I168" s="12"/>
      <c r="J168" s="12"/>
      <c r="K168" s="12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ht="15" x14ac:dyDescent="0.2">
      <c r="B169" s="9"/>
      <c r="C169" s="10"/>
      <c r="D169" s="11"/>
      <c r="E169" s="11"/>
      <c r="F169" s="11"/>
      <c r="G169" s="11"/>
      <c r="H169" s="11"/>
      <c r="I169" s="12"/>
      <c r="J169" s="12"/>
      <c r="K169" s="12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ht="15" x14ac:dyDescent="0.2">
      <c r="B170" s="9"/>
      <c r="C170" s="10"/>
      <c r="D170" s="11"/>
      <c r="E170" s="11"/>
      <c r="F170" s="11"/>
      <c r="G170" s="11"/>
      <c r="H170" s="11"/>
      <c r="I170" s="12"/>
      <c r="J170" s="12"/>
      <c r="K170" s="12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ht="15" x14ac:dyDescent="0.2">
      <c r="B171" s="9"/>
      <c r="C171" s="10"/>
      <c r="D171" s="11"/>
      <c r="E171" s="11"/>
      <c r="F171" s="11"/>
      <c r="G171" s="11"/>
      <c r="H171" s="11"/>
      <c r="I171" s="12"/>
      <c r="J171" s="12"/>
      <c r="K171" s="12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ht="15" x14ac:dyDescent="0.2">
      <c r="B172" s="9"/>
      <c r="C172" s="10"/>
      <c r="D172" s="11"/>
      <c r="E172" s="11"/>
      <c r="F172" s="11"/>
      <c r="G172" s="11"/>
      <c r="H172" s="11"/>
      <c r="I172" s="12"/>
      <c r="J172" s="12"/>
      <c r="K172" s="12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ht="15" x14ac:dyDescent="0.2">
      <c r="B173" s="9"/>
      <c r="C173" s="10"/>
      <c r="D173" s="11"/>
      <c r="E173" s="11"/>
      <c r="F173" s="11"/>
      <c r="G173" s="11"/>
      <c r="H173" s="11"/>
      <c r="I173" s="12"/>
      <c r="J173" s="12"/>
      <c r="K173" s="12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ht="15" x14ac:dyDescent="0.2">
      <c r="B174" s="9"/>
      <c r="C174" s="10"/>
      <c r="D174" s="11"/>
      <c r="E174" s="11"/>
      <c r="F174" s="11"/>
      <c r="G174" s="11"/>
      <c r="H174" s="11"/>
      <c r="I174" s="12"/>
      <c r="J174" s="12"/>
      <c r="K174" s="12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ht="15" x14ac:dyDescent="0.2">
      <c r="B175" s="9"/>
      <c r="C175" s="10"/>
      <c r="D175" s="11"/>
      <c r="E175" s="11"/>
      <c r="F175" s="11"/>
      <c r="G175" s="11"/>
      <c r="H175" s="11"/>
      <c r="I175" s="12"/>
      <c r="J175" s="12"/>
      <c r="K175" s="12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ht="15" x14ac:dyDescent="0.2">
      <c r="B176" s="9"/>
      <c r="C176" s="10"/>
      <c r="D176" s="11"/>
      <c r="E176" s="11"/>
      <c r="F176" s="11"/>
      <c r="G176" s="11"/>
      <c r="H176" s="11"/>
      <c r="I176" s="12"/>
      <c r="J176" s="12"/>
      <c r="K176" s="12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ht="15" x14ac:dyDescent="0.2">
      <c r="B177" s="9"/>
      <c r="C177" s="10"/>
      <c r="D177" s="11"/>
      <c r="E177" s="11"/>
      <c r="F177" s="11"/>
      <c r="G177" s="11"/>
      <c r="H177" s="11"/>
      <c r="I177" s="12"/>
      <c r="J177" s="12"/>
      <c r="K177" s="12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ht="15" x14ac:dyDescent="0.2">
      <c r="B178" s="9"/>
      <c r="C178" s="10"/>
      <c r="D178" s="11"/>
      <c r="E178" s="11"/>
      <c r="F178" s="11"/>
      <c r="G178" s="11"/>
      <c r="H178" s="11"/>
      <c r="I178" s="12"/>
      <c r="J178" s="12"/>
      <c r="K178" s="12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ht="15" x14ac:dyDescent="0.2">
      <c r="B179" s="9"/>
      <c r="C179" s="10"/>
      <c r="D179" s="11"/>
      <c r="E179" s="11"/>
      <c r="F179" s="11"/>
      <c r="G179" s="11"/>
      <c r="H179" s="11"/>
      <c r="I179" s="12"/>
      <c r="J179" s="12"/>
      <c r="K179" s="12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ht="15" x14ac:dyDescent="0.2">
      <c r="B180" s="9"/>
      <c r="C180" s="10"/>
      <c r="D180" s="11"/>
      <c r="E180" s="11"/>
      <c r="F180" s="11"/>
      <c r="G180" s="11"/>
      <c r="H180" s="11"/>
      <c r="I180" s="12"/>
      <c r="J180" s="12"/>
      <c r="K180" s="12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ht="15" x14ac:dyDescent="0.2">
      <c r="B181" s="9"/>
      <c r="C181" s="10"/>
      <c r="D181" s="11"/>
      <c r="E181" s="11"/>
      <c r="F181" s="11"/>
      <c r="G181" s="11"/>
      <c r="H181" s="11"/>
      <c r="I181" s="12"/>
      <c r="J181" s="12"/>
      <c r="K181" s="12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ht="15" x14ac:dyDescent="0.2">
      <c r="B182" s="9"/>
      <c r="C182" s="10"/>
      <c r="D182" s="11"/>
      <c r="E182" s="11"/>
      <c r="F182" s="11"/>
      <c r="G182" s="11"/>
      <c r="H182" s="11"/>
      <c r="I182" s="12"/>
      <c r="J182" s="12"/>
      <c r="K182" s="12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ht="15" x14ac:dyDescent="0.2">
      <c r="B183" s="9"/>
      <c r="C183" s="10"/>
      <c r="D183" s="11"/>
      <c r="E183" s="11"/>
      <c r="F183" s="11"/>
      <c r="G183" s="11"/>
      <c r="H183" s="11"/>
      <c r="I183" s="12"/>
      <c r="J183" s="12"/>
      <c r="K183" s="12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ht="15" x14ac:dyDescent="0.2">
      <c r="B184" s="9"/>
      <c r="C184" s="10"/>
      <c r="D184" s="11"/>
      <c r="E184" s="11"/>
      <c r="F184" s="11"/>
      <c r="G184" s="11"/>
      <c r="H184" s="11"/>
      <c r="I184" s="12"/>
      <c r="J184" s="12"/>
      <c r="K184" s="12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ht="15" x14ac:dyDescent="0.2">
      <c r="B185" s="9"/>
      <c r="C185" s="10"/>
      <c r="D185" s="11"/>
      <c r="E185" s="11"/>
      <c r="F185" s="11"/>
      <c r="G185" s="11"/>
      <c r="H185" s="11"/>
      <c r="I185" s="12"/>
      <c r="J185" s="12"/>
      <c r="K185" s="12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ht="15" x14ac:dyDescent="0.2">
      <c r="B186" s="9"/>
      <c r="C186" s="10"/>
      <c r="D186" s="11"/>
      <c r="E186" s="11"/>
      <c r="F186" s="11"/>
      <c r="G186" s="11"/>
      <c r="H186" s="11"/>
      <c r="I186" s="12"/>
      <c r="J186" s="12"/>
      <c r="K186" s="12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ht="15" x14ac:dyDescent="0.2">
      <c r="B187" s="9"/>
      <c r="C187" s="10"/>
      <c r="D187" s="11"/>
      <c r="E187" s="11"/>
      <c r="F187" s="11"/>
      <c r="G187" s="11"/>
      <c r="H187" s="11"/>
      <c r="I187" s="12"/>
      <c r="J187" s="12"/>
      <c r="K187" s="12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ht="15" x14ac:dyDescent="0.2">
      <c r="B188" s="9"/>
      <c r="C188" s="10"/>
      <c r="D188" s="11"/>
      <c r="E188" s="11"/>
      <c r="F188" s="11"/>
      <c r="G188" s="11"/>
      <c r="H188" s="11"/>
      <c r="I188" s="12"/>
      <c r="J188" s="12"/>
      <c r="K188" s="12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ht="15" x14ac:dyDescent="0.2">
      <c r="B189" s="9"/>
      <c r="C189" s="10"/>
      <c r="D189" s="11"/>
      <c r="E189" s="11"/>
      <c r="F189" s="11"/>
      <c r="G189" s="11"/>
      <c r="H189" s="11"/>
      <c r="I189" s="12"/>
      <c r="J189" s="12"/>
      <c r="K189" s="12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ht="15" x14ac:dyDescent="0.2">
      <c r="B190" s="9"/>
      <c r="C190" s="10"/>
      <c r="D190" s="11"/>
      <c r="E190" s="11"/>
      <c r="F190" s="11"/>
      <c r="G190" s="11"/>
      <c r="H190" s="11"/>
      <c r="I190" s="12"/>
      <c r="J190" s="12"/>
      <c r="K190" s="12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ht="15" x14ac:dyDescent="0.2">
      <c r="B191" s="9"/>
      <c r="C191" s="10"/>
      <c r="D191" s="11"/>
      <c r="E191" s="11"/>
      <c r="F191" s="11"/>
      <c r="G191" s="11"/>
      <c r="H191" s="11"/>
      <c r="I191" s="12"/>
      <c r="J191" s="12"/>
      <c r="K191" s="12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ht="15" x14ac:dyDescent="0.2">
      <c r="B192" s="9"/>
      <c r="C192" s="10"/>
      <c r="D192" s="11"/>
      <c r="E192" s="11"/>
      <c r="F192" s="11"/>
      <c r="G192" s="11"/>
      <c r="H192" s="11"/>
      <c r="I192" s="12"/>
      <c r="J192" s="12"/>
      <c r="K192" s="12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ht="15" x14ac:dyDescent="0.2">
      <c r="B193" s="9"/>
      <c r="C193" s="10"/>
      <c r="D193" s="11"/>
      <c r="E193" s="11"/>
      <c r="F193" s="11"/>
      <c r="G193" s="11"/>
      <c r="H193" s="11"/>
      <c r="I193" s="12"/>
      <c r="J193" s="12"/>
      <c r="K193" s="12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ht="15" x14ac:dyDescent="0.2">
      <c r="B194" s="9"/>
      <c r="C194" s="10"/>
      <c r="D194" s="11"/>
      <c r="E194" s="11"/>
      <c r="F194" s="11"/>
      <c r="G194" s="11"/>
      <c r="H194" s="11"/>
      <c r="I194" s="12"/>
      <c r="J194" s="12"/>
      <c r="K194" s="12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ht="15" x14ac:dyDescent="0.2">
      <c r="B195" s="9"/>
      <c r="C195" s="10"/>
      <c r="D195" s="11"/>
      <c r="E195" s="11"/>
      <c r="F195" s="11"/>
      <c r="G195" s="11"/>
      <c r="H195" s="11"/>
      <c r="I195" s="12"/>
      <c r="J195" s="12"/>
      <c r="K195" s="12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ht="15" x14ac:dyDescent="0.2">
      <c r="B196" s="9"/>
      <c r="C196" s="10"/>
      <c r="D196" s="11"/>
      <c r="E196" s="11"/>
      <c r="F196" s="11"/>
      <c r="G196" s="11"/>
      <c r="H196" s="11"/>
      <c r="I196" s="12"/>
      <c r="J196" s="12"/>
      <c r="K196" s="12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ht="15" x14ac:dyDescent="0.2">
      <c r="B197" s="9"/>
      <c r="C197" s="10"/>
      <c r="D197" s="11"/>
      <c r="E197" s="11"/>
      <c r="F197" s="11"/>
      <c r="G197" s="11"/>
      <c r="H197" s="11"/>
      <c r="I197" s="12"/>
      <c r="J197" s="12"/>
      <c r="K197" s="12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ht="15" x14ac:dyDescent="0.2">
      <c r="B198" s="9"/>
      <c r="C198" s="10"/>
      <c r="D198" s="11"/>
      <c r="E198" s="11"/>
      <c r="F198" s="11"/>
      <c r="G198" s="11"/>
      <c r="H198" s="11"/>
      <c r="I198" s="12"/>
      <c r="J198" s="12"/>
      <c r="K198" s="12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ht="15" x14ac:dyDescent="0.2">
      <c r="B199" s="9"/>
      <c r="C199" s="10"/>
      <c r="D199" s="11"/>
      <c r="E199" s="11"/>
      <c r="F199" s="11"/>
      <c r="G199" s="11"/>
      <c r="H199" s="11"/>
      <c r="I199" s="12"/>
      <c r="J199" s="12"/>
      <c r="K199" s="12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ht="15" x14ac:dyDescent="0.2">
      <c r="B200" s="9"/>
      <c r="C200" s="10"/>
      <c r="D200" s="11"/>
      <c r="E200" s="11"/>
      <c r="F200" s="11"/>
      <c r="G200" s="11"/>
      <c r="H200" s="11"/>
      <c r="I200" s="12"/>
      <c r="J200" s="12"/>
      <c r="K200" s="12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ht="15" x14ac:dyDescent="0.2">
      <c r="B201" s="9"/>
      <c r="C201" s="10"/>
      <c r="D201" s="11"/>
      <c r="E201" s="11"/>
      <c r="F201" s="11"/>
      <c r="G201" s="11"/>
      <c r="H201" s="11"/>
      <c r="I201" s="12"/>
      <c r="J201" s="12"/>
      <c r="K201" s="12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ht="15" x14ac:dyDescent="0.2">
      <c r="B202" s="9"/>
      <c r="C202" s="10"/>
      <c r="D202" s="11"/>
      <c r="E202" s="11"/>
      <c r="F202" s="11"/>
      <c r="G202" s="11"/>
      <c r="H202" s="11"/>
      <c r="I202" s="12"/>
      <c r="J202" s="12"/>
      <c r="K202" s="12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ht="15" x14ac:dyDescent="0.2">
      <c r="B203" s="9"/>
      <c r="C203" s="10"/>
      <c r="D203" s="11"/>
      <c r="E203" s="11"/>
      <c r="F203" s="11"/>
      <c r="G203" s="11"/>
      <c r="H203" s="11"/>
      <c r="I203" s="12"/>
      <c r="J203" s="12"/>
      <c r="K203" s="12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ht="15" x14ac:dyDescent="0.2">
      <c r="B204" s="9"/>
      <c r="C204" s="10"/>
      <c r="D204" s="11"/>
      <c r="E204" s="11"/>
      <c r="F204" s="11"/>
      <c r="G204" s="11"/>
      <c r="H204" s="11"/>
      <c r="I204" s="12"/>
      <c r="J204" s="12"/>
      <c r="K204" s="12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ht="15" x14ac:dyDescent="0.2">
      <c r="B205" s="9"/>
      <c r="C205" s="10"/>
      <c r="D205" s="11"/>
      <c r="E205" s="11"/>
      <c r="F205" s="11"/>
      <c r="G205" s="11"/>
      <c r="H205" s="11"/>
      <c r="I205" s="12"/>
      <c r="J205" s="12"/>
      <c r="K205" s="12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ht="15" x14ac:dyDescent="0.2">
      <c r="B206" s="9"/>
      <c r="C206" s="10"/>
      <c r="D206" s="11"/>
      <c r="E206" s="11"/>
      <c r="F206" s="11"/>
      <c r="G206" s="11"/>
      <c r="H206" s="11"/>
      <c r="I206" s="12"/>
      <c r="J206" s="12"/>
      <c r="K206" s="12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ht="15" x14ac:dyDescent="0.2">
      <c r="B207" s="9"/>
      <c r="C207" s="10"/>
      <c r="D207" s="11"/>
      <c r="E207" s="11"/>
      <c r="F207" s="11"/>
      <c r="G207" s="11"/>
      <c r="H207" s="11"/>
      <c r="I207" s="12"/>
      <c r="J207" s="12"/>
      <c r="K207" s="12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ht="15" x14ac:dyDescent="0.2">
      <c r="B208" s="9"/>
      <c r="C208" s="10"/>
      <c r="D208" s="11"/>
      <c r="E208" s="11"/>
      <c r="F208" s="11"/>
      <c r="G208" s="11"/>
      <c r="H208" s="11"/>
      <c r="I208" s="12"/>
      <c r="J208" s="12"/>
      <c r="K208" s="12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ht="15" x14ac:dyDescent="0.2">
      <c r="B209" s="9"/>
      <c r="C209" s="10"/>
      <c r="D209" s="11"/>
      <c r="E209" s="11"/>
      <c r="F209" s="11"/>
      <c r="G209" s="11"/>
      <c r="H209" s="11"/>
      <c r="I209" s="12"/>
      <c r="J209" s="12"/>
      <c r="K209" s="12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ht="15" x14ac:dyDescent="0.2">
      <c r="B210" s="9"/>
      <c r="C210" s="10"/>
      <c r="D210" s="11"/>
      <c r="E210" s="11"/>
      <c r="F210" s="11"/>
      <c r="G210" s="11"/>
      <c r="H210" s="11"/>
      <c r="I210" s="12"/>
      <c r="J210" s="12"/>
      <c r="K210" s="12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ht="15" x14ac:dyDescent="0.2">
      <c r="B211" s="9"/>
      <c r="C211" s="10"/>
      <c r="D211" s="11"/>
      <c r="E211" s="11"/>
      <c r="F211" s="11"/>
      <c r="G211" s="11"/>
      <c r="H211" s="11"/>
      <c r="I211" s="12"/>
      <c r="J211" s="12"/>
      <c r="K211" s="12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ht="15" x14ac:dyDescent="0.2">
      <c r="B212" s="9"/>
      <c r="C212" s="10"/>
      <c r="D212" s="11"/>
      <c r="E212" s="11"/>
      <c r="F212" s="11"/>
      <c r="G212" s="11"/>
      <c r="H212" s="11"/>
      <c r="I212" s="12"/>
      <c r="J212" s="12"/>
      <c r="K212" s="12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ht="15" x14ac:dyDescent="0.2">
      <c r="B213" s="9"/>
      <c r="C213" s="10"/>
      <c r="D213" s="11"/>
      <c r="E213" s="11"/>
      <c r="F213" s="11"/>
      <c r="G213" s="11"/>
      <c r="H213" s="11"/>
      <c r="I213" s="12"/>
      <c r="J213" s="12"/>
      <c r="K213" s="12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ht="15" x14ac:dyDescent="0.2">
      <c r="B214" s="9"/>
      <c r="C214" s="10"/>
      <c r="D214" s="11"/>
      <c r="E214" s="11"/>
      <c r="F214" s="11"/>
      <c r="G214" s="11"/>
      <c r="H214" s="11"/>
      <c r="I214" s="12"/>
      <c r="J214" s="12"/>
      <c r="K214" s="12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ht="15" x14ac:dyDescent="0.2">
      <c r="B215" s="9"/>
      <c r="C215" s="10"/>
      <c r="D215" s="11"/>
      <c r="E215" s="11"/>
      <c r="F215" s="11"/>
      <c r="G215" s="11"/>
      <c r="H215" s="11"/>
      <c r="I215" s="12"/>
      <c r="J215" s="12"/>
      <c r="K215" s="12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ht="15" x14ac:dyDescent="0.2">
      <c r="B216" s="9"/>
      <c r="C216" s="10"/>
      <c r="D216" s="11"/>
      <c r="E216" s="11"/>
      <c r="F216" s="11"/>
      <c r="G216" s="11"/>
      <c r="H216" s="11"/>
      <c r="I216" s="12"/>
      <c r="J216" s="12"/>
      <c r="K216" s="12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ht="15" x14ac:dyDescent="0.2">
      <c r="B217" s="9"/>
      <c r="C217" s="10"/>
      <c r="D217" s="11"/>
      <c r="E217" s="11"/>
      <c r="F217" s="11"/>
      <c r="G217" s="11"/>
      <c r="H217" s="11"/>
      <c r="I217" s="12"/>
      <c r="J217" s="12"/>
      <c r="K217" s="12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ht="15" x14ac:dyDescent="0.2">
      <c r="B218" s="9"/>
      <c r="C218" s="10"/>
      <c r="D218" s="11"/>
      <c r="E218" s="11"/>
      <c r="F218" s="11"/>
      <c r="G218" s="11"/>
      <c r="H218" s="11"/>
      <c r="I218" s="12"/>
      <c r="J218" s="12"/>
      <c r="K218" s="12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ht="15" x14ac:dyDescent="0.2">
      <c r="B219" s="9"/>
      <c r="C219" s="10"/>
      <c r="D219" s="11"/>
      <c r="E219" s="11"/>
      <c r="F219" s="11"/>
      <c r="G219" s="11"/>
      <c r="H219" s="11"/>
      <c r="I219" s="12"/>
      <c r="J219" s="12"/>
      <c r="K219" s="12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ht="15" x14ac:dyDescent="0.2">
      <c r="B220" s="9"/>
      <c r="C220" s="10"/>
      <c r="D220" s="11"/>
      <c r="E220" s="11"/>
      <c r="F220" s="11"/>
      <c r="G220" s="11"/>
      <c r="H220" s="11"/>
      <c r="I220" s="12"/>
      <c r="J220" s="12"/>
      <c r="K220" s="12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ht="15" x14ac:dyDescent="0.2">
      <c r="B221" s="9"/>
      <c r="C221" s="10"/>
      <c r="D221" s="11"/>
      <c r="E221" s="11"/>
      <c r="F221" s="11"/>
      <c r="G221" s="11"/>
      <c r="H221" s="11"/>
      <c r="I221" s="12"/>
      <c r="J221" s="12"/>
      <c r="K221" s="12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ht="15" x14ac:dyDescent="0.2">
      <c r="B222" s="9"/>
      <c r="C222" s="10"/>
      <c r="D222" s="11"/>
      <c r="E222" s="11"/>
      <c r="F222" s="11"/>
      <c r="G222" s="11"/>
      <c r="H222" s="11"/>
      <c r="I222" s="12"/>
      <c r="J222" s="12"/>
      <c r="K222" s="12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ht="15" x14ac:dyDescent="0.2">
      <c r="B223" s="9"/>
      <c r="C223" s="10"/>
      <c r="D223" s="11"/>
      <c r="E223" s="11"/>
      <c r="F223" s="11"/>
      <c r="G223" s="11"/>
      <c r="H223" s="11"/>
      <c r="I223" s="12"/>
      <c r="J223" s="12"/>
      <c r="K223" s="12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ht="15" x14ac:dyDescent="0.2">
      <c r="B224" s="9"/>
      <c r="C224" s="10"/>
      <c r="D224" s="11"/>
      <c r="E224" s="11"/>
      <c r="F224" s="11"/>
      <c r="G224" s="11"/>
      <c r="H224" s="11"/>
      <c r="I224" s="12"/>
      <c r="J224" s="12"/>
      <c r="K224" s="12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ht="15" x14ac:dyDescent="0.2">
      <c r="B225" s="9"/>
      <c r="C225" s="10"/>
      <c r="D225" s="11"/>
      <c r="E225" s="11"/>
      <c r="F225" s="11"/>
      <c r="G225" s="11"/>
      <c r="H225" s="11"/>
      <c r="I225" s="12"/>
      <c r="J225" s="12"/>
      <c r="K225" s="12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ht="15" x14ac:dyDescent="0.2">
      <c r="B226" s="9"/>
      <c r="C226" s="10"/>
      <c r="D226" s="11"/>
      <c r="E226" s="11"/>
      <c r="F226" s="11"/>
      <c r="G226" s="11"/>
      <c r="H226" s="11"/>
      <c r="I226" s="12"/>
      <c r="J226" s="12"/>
      <c r="K226" s="12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ht="15" x14ac:dyDescent="0.2">
      <c r="B227" s="9"/>
      <c r="C227" s="10"/>
      <c r="D227" s="11"/>
      <c r="E227" s="11"/>
      <c r="F227" s="11"/>
      <c r="G227" s="11"/>
      <c r="H227" s="11"/>
      <c r="I227" s="12"/>
      <c r="J227" s="12"/>
      <c r="K227" s="12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</sheetData>
  <sheetProtection formatCells="0" formatColumns="0" insertColumns="0" insertRows="0" insertHyperlinks="0"/>
  <mergeCells count="86">
    <mergeCell ref="T8:T10"/>
    <mergeCell ref="U10:V10"/>
    <mergeCell ref="J8:J10"/>
    <mergeCell ref="K8:K10"/>
    <mergeCell ref="L8:L10"/>
    <mergeCell ref="M8:M10"/>
    <mergeCell ref="N8:N10"/>
    <mergeCell ref="O8:O10"/>
    <mergeCell ref="B11:B13"/>
    <mergeCell ref="C11:C13"/>
    <mergeCell ref="D11:D13"/>
    <mergeCell ref="E11:E13"/>
    <mergeCell ref="F11:F13"/>
    <mergeCell ref="T11:T13"/>
    <mergeCell ref="U13:V13"/>
    <mergeCell ref="J11:J13"/>
    <mergeCell ref="K11:K13"/>
    <mergeCell ref="L11:L13"/>
    <mergeCell ref="M11:M13"/>
    <mergeCell ref="N11:N13"/>
    <mergeCell ref="O11:O13"/>
    <mergeCell ref="H8:H10"/>
    <mergeCell ref="P11:P13"/>
    <mergeCell ref="Q11:Q13"/>
    <mergeCell ref="R11:R13"/>
    <mergeCell ref="S11:S13"/>
    <mergeCell ref="H11:H13"/>
    <mergeCell ref="P8:P10"/>
    <mergeCell ref="Q8:Q10"/>
    <mergeCell ref="R8:R10"/>
    <mergeCell ref="S8:S10"/>
    <mergeCell ref="B8:B10"/>
    <mergeCell ref="C8:C10"/>
    <mergeCell ref="D8:D10"/>
    <mergeCell ref="E8:E10"/>
    <mergeCell ref="F8:F10"/>
    <mergeCell ref="AV3:AV4"/>
    <mergeCell ref="AK3:AK4"/>
    <mergeCell ref="AL3:AL4"/>
    <mergeCell ref="AM3:AM4"/>
    <mergeCell ref="AN3:AN4"/>
    <mergeCell ref="AO3:AO4"/>
    <mergeCell ref="AP3:AP4"/>
    <mergeCell ref="C1:E1"/>
    <mergeCell ref="F1:O1"/>
    <mergeCell ref="Q1:U1"/>
    <mergeCell ref="W1:X1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V2"/>
    <mergeCell ref="Y2:BB2"/>
    <mergeCell ref="L3:N3"/>
    <mergeCell ref="O3:Q3"/>
    <mergeCell ref="R3:T3"/>
    <mergeCell ref="U3:V3"/>
    <mergeCell ref="AW3:AW4"/>
    <mergeCell ref="AX3:AX4"/>
    <mergeCell ref="AY3:AY4"/>
    <mergeCell ref="AZ3:AZ4"/>
    <mergeCell ref="BA3:BA4"/>
    <mergeCell ref="BB3:BB4"/>
    <mergeCell ref="AQ3:AQ4"/>
    <mergeCell ref="AR3:AR4"/>
    <mergeCell ref="AS3:AS4"/>
    <mergeCell ref="AT3:AT4"/>
    <mergeCell ref="AU3:AU4"/>
    <mergeCell ref="AJ3:AJ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</mergeCells>
  <conditionalFormatting sqref="Y8:BB10">
    <cfRule type="cellIs" dxfId="12" priority="10743" operator="greaterThan">
      <formula>0</formula>
    </cfRule>
  </conditionalFormatting>
  <conditionalFormatting sqref="U8:V10">
    <cfRule type="expression" dxfId="11" priority="10741">
      <formula>U8&lt;0</formula>
    </cfRule>
    <cfRule type="expression" dxfId="10" priority="10742">
      <formula>U8&gt;0</formula>
    </cfRule>
  </conditionalFormatting>
  <conditionalFormatting sqref="Y11:BB13">
    <cfRule type="cellIs" dxfId="9" priority="5634" operator="greaterThan">
      <formula>0</formula>
    </cfRule>
  </conditionalFormatting>
  <conditionalFormatting sqref="U11:V13">
    <cfRule type="expression" dxfId="8" priority="5632">
      <formula>U11&lt;0</formula>
    </cfRule>
    <cfRule type="expression" dxfId="7" priority="5633">
      <formula>U11&gt;0</formula>
    </cfRule>
  </conditionalFormatting>
  <pageMargins left="0.19685039370078741" right="0.19685039370078741" top="0.19685039370078741" bottom="0.19685039370078741" header="0" footer="0"/>
  <pageSetup paperSize="8" scale="10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744" operator="containsText" id="{45DCE4B1-6B41-482A-AF12-7737BA30C0BA}">
            <xm:f>NOT(ISERROR(SEARCH(#REF!,E1)))</xm:f>
            <xm:f>#REF!</xm:f>
            <x14:dxf>
              <fill>
                <patternFill>
                  <bgColor theme="0" tint="-0.34998626667073579"/>
                </patternFill>
              </fill>
            </x14:dxf>
          </x14:cfRule>
          <x14:cfRule type="containsText" priority="10745" operator="containsText" id="{785E7207-40A5-4F34-A465-B2D621EFE970}">
            <xm:f>NOT(ISERROR(SEARCH(#REF!,E1)))</xm:f>
            <xm:f>#REF!</xm:f>
            <x14:dxf>
              <fill>
                <patternFill>
                  <bgColor theme="6" tint="0.39994506668294322"/>
                </patternFill>
              </fill>
            </x14:dxf>
          </x14:cfRule>
          <x14:cfRule type="containsText" priority="10746" operator="containsText" id="{0DFD6B7C-E67D-400F-992C-534C5B825C09}">
            <xm:f>NOT(ISERROR(SEARCH(#REF!,E1)))</xm:f>
            <xm:f>#REF!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0747" operator="containsText" id="{235B90BF-47DF-4E6F-A49C-D34C75F9DB1B}">
            <xm:f>NOT(ISERROR(SEARCH(#REF!,E1)))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0748" operator="containsText" id="{1511E816-10D7-4D84-A532-4C2C4181B8B4}">
            <xm:f>NOT(ISERROR(SEARCH(#REF!,E1)))</xm:f>
            <xm:f>#REF!</xm:f>
            <x14:dxf>
              <fill>
                <patternFill>
                  <bgColor theme="6" tint="-0.499984740745262"/>
                </patternFill>
              </fill>
            </x14:dxf>
          </x14:cfRule>
          <x14:cfRule type="containsText" priority="10749" operator="containsText" id="{0766D989-1E2F-4022-931E-7317E5F8BCBE}">
            <xm:f>NOT(ISERROR(SEARCH(#REF!,E1)))</xm:f>
            <xm:f>#REF!</xm:f>
            <x14:dxf>
              <fill>
                <patternFill>
                  <bgColor theme="4"/>
                </patternFill>
              </fill>
            </x14:dxf>
          </x14:cfRule>
          <xm:sqref>E2:F1048576 E1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DC73-4A6C-4A49-B261-B941C195DD01}">
  <sheetPr codeName="Лист1">
    <tabColor rgb="FF92D050"/>
    <outlinePr summaryBelow="0" summaryRight="0"/>
    <pageSetUpPr fitToPage="1"/>
  </sheetPr>
  <dimension ref="A1:GH226"/>
  <sheetViews>
    <sheetView tabSelected="1" zoomScale="55" zoomScaleNormal="55" zoomScaleSheetLayoutView="55" workbookViewId="0">
      <selection activeCell="J8" sqref="J8"/>
    </sheetView>
  </sheetViews>
  <sheetFormatPr defaultColWidth="9.140625" defaultRowHeight="12.75" x14ac:dyDescent="0.2"/>
  <cols>
    <col min="1" max="1" width="9.140625" style="7"/>
    <col min="2" max="2" width="12.7109375" style="4" customWidth="1"/>
    <col min="3" max="3" width="71.140625" style="5" customWidth="1"/>
    <col min="4" max="4" width="31.5703125" style="6" customWidth="1"/>
    <col min="5" max="5" width="9.85546875" style="6" customWidth="1"/>
    <col min="6" max="6" width="13.5703125" style="6" customWidth="1"/>
    <col min="7" max="7" width="17.140625" style="7" customWidth="1"/>
    <col min="8" max="8" width="18.140625" style="7" customWidth="1"/>
    <col min="9" max="9" width="20.42578125" style="7" customWidth="1"/>
    <col min="10" max="10" width="15.85546875" style="7" customWidth="1"/>
    <col min="11" max="11" width="7.140625" style="7" bestFit="1" customWidth="1"/>
    <col min="12" max="24" width="6.7109375" style="5" customWidth="1"/>
    <col min="25" max="40" width="6.7109375" style="8" customWidth="1"/>
    <col min="41" max="41" width="13.7109375" style="8" hidden="1" customWidth="1"/>
    <col min="42" max="190" width="9.140625" style="8"/>
    <col min="191" max="16384" width="9.140625" style="7"/>
  </cols>
  <sheetData>
    <row r="1" spans="1:41" ht="74.25" customHeight="1" thickBot="1" x14ac:dyDescent="0.25">
      <c r="B1" s="16"/>
      <c r="C1" s="93"/>
      <c r="D1" s="93"/>
      <c r="G1" s="6"/>
      <c r="H1" s="6"/>
      <c r="AO1" s="73">
        <v>2018</v>
      </c>
    </row>
    <row r="2" spans="1:41" ht="26.25" customHeight="1" thickBot="1" x14ac:dyDescent="0.25">
      <c r="B2" s="97" t="s">
        <v>0</v>
      </c>
      <c r="C2" s="100" t="s">
        <v>1</v>
      </c>
      <c r="D2" s="103" t="s">
        <v>17</v>
      </c>
      <c r="E2" s="103" t="s">
        <v>31</v>
      </c>
      <c r="F2" s="103" t="s">
        <v>2</v>
      </c>
      <c r="G2" s="103" t="s">
        <v>3</v>
      </c>
      <c r="H2" s="103" t="s">
        <v>13</v>
      </c>
      <c r="I2" s="106" t="s">
        <v>21</v>
      </c>
      <c r="J2" s="151" t="s">
        <v>26</v>
      </c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3"/>
      <c r="AO2" s="150">
        <v>2</v>
      </c>
    </row>
    <row r="3" spans="1:41" ht="26.25" customHeight="1" x14ac:dyDescent="0.2">
      <c r="B3" s="98"/>
      <c r="C3" s="101"/>
      <c r="D3" s="104"/>
      <c r="E3" s="104"/>
      <c r="F3" s="104"/>
      <c r="G3" s="104"/>
      <c r="H3" s="104"/>
      <c r="I3" s="107"/>
      <c r="J3" s="154">
        <f>IFERROR(--(COLUMN(A1)&amp;$J$2&amp;$AO$1),"")</f>
        <v>43252</v>
      </c>
      <c r="K3" s="154">
        <f t="shared" ref="K3:AN3" si="0">IFERROR(--(COLUMN(B1)&amp;$J$2&amp;$AO$1),"")</f>
        <v>43253</v>
      </c>
      <c r="L3" s="154">
        <f t="shared" si="0"/>
        <v>43254</v>
      </c>
      <c r="M3" s="154">
        <f t="shared" si="0"/>
        <v>43255</v>
      </c>
      <c r="N3" s="154">
        <f t="shared" si="0"/>
        <v>43256</v>
      </c>
      <c r="O3" s="154">
        <f t="shared" si="0"/>
        <v>43257</v>
      </c>
      <c r="P3" s="154">
        <f t="shared" si="0"/>
        <v>43258</v>
      </c>
      <c r="Q3" s="154">
        <f t="shared" si="0"/>
        <v>43259</v>
      </c>
      <c r="R3" s="154">
        <f t="shared" si="0"/>
        <v>43260</v>
      </c>
      <c r="S3" s="154">
        <f t="shared" si="0"/>
        <v>43261</v>
      </c>
      <c r="T3" s="154">
        <f t="shared" si="0"/>
        <v>43262</v>
      </c>
      <c r="U3" s="154">
        <f t="shared" si="0"/>
        <v>43263</v>
      </c>
      <c r="V3" s="154">
        <f t="shared" si="0"/>
        <v>43264</v>
      </c>
      <c r="W3" s="154">
        <f t="shared" si="0"/>
        <v>43265</v>
      </c>
      <c r="X3" s="154">
        <f t="shared" si="0"/>
        <v>43266</v>
      </c>
      <c r="Y3" s="154">
        <f t="shared" si="0"/>
        <v>43267</v>
      </c>
      <c r="Z3" s="154">
        <f t="shared" si="0"/>
        <v>43268</v>
      </c>
      <c r="AA3" s="154">
        <f t="shared" si="0"/>
        <v>43269</v>
      </c>
      <c r="AB3" s="154">
        <f t="shared" si="0"/>
        <v>43270</v>
      </c>
      <c r="AC3" s="154">
        <f t="shared" si="0"/>
        <v>43271</v>
      </c>
      <c r="AD3" s="154">
        <f t="shared" si="0"/>
        <v>43272</v>
      </c>
      <c r="AE3" s="154">
        <f t="shared" si="0"/>
        <v>43273</v>
      </c>
      <c r="AF3" s="154">
        <f t="shared" si="0"/>
        <v>43274</v>
      </c>
      <c r="AG3" s="154">
        <f t="shared" si="0"/>
        <v>43275</v>
      </c>
      <c r="AH3" s="154">
        <f t="shared" si="0"/>
        <v>43276</v>
      </c>
      <c r="AI3" s="154">
        <f t="shared" si="0"/>
        <v>43277</v>
      </c>
      <c r="AJ3" s="154">
        <f t="shared" si="0"/>
        <v>43278</v>
      </c>
      <c r="AK3" s="154">
        <f t="shared" si="0"/>
        <v>43279</v>
      </c>
      <c r="AL3" s="154">
        <f t="shared" si="0"/>
        <v>43280</v>
      </c>
      <c r="AM3" s="154">
        <f t="shared" si="0"/>
        <v>43281</v>
      </c>
      <c r="AN3" s="154" t="str">
        <f t="shared" si="0"/>
        <v/>
      </c>
      <c r="AO3" s="150"/>
    </row>
    <row r="4" spans="1:41" ht="13.5" customHeight="1" thickBot="1" x14ac:dyDescent="0.25">
      <c r="B4" s="99"/>
      <c r="C4" s="102"/>
      <c r="D4" s="105"/>
      <c r="E4" s="105"/>
      <c r="F4" s="105"/>
      <c r="G4" s="105"/>
      <c r="H4" s="105"/>
      <c r="I4" s="108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</row>
    <row r="5" spans="1:41" ht="16.5" thickBot="1" x14ac:dyDescent="0.25">
      <c r="B5" s="25"/>
      <c r="C5" s="26"/>
      <c r="D5" s="27"/>
      <c r="E5" s="28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8" t="s">
        <v>36</v>
      </c>
    </row>
    <row r="6" spans="1:41" ht="16.5" thickBot="1" x14ac:dyDescent="0.25">
      <c r="B6" s="17" t="s">
        <v>4</v>
      </c>
      <c r="C6" s="34" t="s">
        <v>5</v>
      </c>
      <c r="D6" s="31"/>
      <c r="E6" s="32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8" t="s">
        <v>37</v>
      </c>
    </row>
    <row r="7" spans="1:41" ht="16.5" thickBot="1" x14ac:dyDescent="0.25">
      <c r="B7" s="51" t="s">
        <v>6</v>
      </c>
      <c r="C7" s="30" t="s">
        <v>7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8" t="s">
        <v>38</v>
      </c>
    </row>
    <row r="8" spans="1:41" ht="16.5" thickBot="1" x14ac:dyDescent="0.25">
      <c r="A8" s="74">
        <v>1</v>
      </c>
      <c r="B8" s="112" t="s">
        <v>8</v>
      </c>
      <c r="C8" s="156" t="str">
        <f>VLOOKUP($B8,'Лист 1'!B:V,2,0)</f>
        <v>Переустройство фундаментов повышенных опор</v>
      </c>
      <c r="D8" s="159" t="str">
        <f>VLOOKUP($B8,'Лист 1'!B:V,3,0)</f>
        <v>ООО УК "Энергострой"</v>
      </c>
      <c r="E8" s="38" t="s">
        <v>27</v>
      </c>
      <c r="F8" s="159" t="str">
        <f>VLOOKUP($B8,'Лист 1'!B:V,7,0)</f>
        <v>шт.</v>
      </c>
      <c r="G8" s="71">
        <f>VLOOKUP($B8,'Лист 1'!B:V,8,0)</f>
        <v>2</v>
      </c>
      <c r="H8" s="141" t="e">
        <f>SUM($J10:$AN10)</f>
        <v>#REF!</v>
      </c>
      <c r="I8" s="118" t="e">
        <f>$H8*100/$G8</f>
        <v>#REF!</v>
      </c>
      <c r="J8" s="40">
        <f>VLOOKUP($A8,'Лист 1'!$A:$BB,25,0)</f>
        <v>0.28000000000000003</v>
      </c>
      <c r="K8" s="40">
        <f>VLOOKUP($A8,'Лист 1'!$A:$BB,26,0)</f>
        <v>0.28000000000000003</v>
      </c>
      <c r="L8" s="40">
        <f>VLOOKUP($A8,'Лист 1'!$A:$BB,27,0)</f>
        <v>0.28000000000000003</v>
      </c>
      <c r="M8" s="40">
        <f>VLOOKUP($A8,'Лист 1'!$A:$BB,28,0)</f>
        <v>0.28000000000000003</v>
      </c>
      <c r="N8" s="40">
        <f>VLOOKUP($A8,'Лист 1'!$A:$BB,29,0)</f>
        <v>0.28000000000000003</v>
      </c>
      <c r="O8" s="40">
        <f>VLOOKUP($A8,'Лист 1'!$A:$BB,30,0)</f>
        <v>0.28000000000000003</v>
      </c>
      <c r="P8" s="40">
        <f>VLOOKUP($A8,'Лист 1'!$A:$BB,31,0)</f>
        <v>0.32000000000698492</v>
      </c>
      <c r="Q8" s="40">
        <f>VLOOKUP($A8,'Лист 1'!$A:$BB,32,0)</f>
        <v>0</v>
      </c>
      <c r="R8" s="40">
        <f>VLOOKUP($A8,'Лист 1'!$A:$BB,33,0)</f>
        <v>0</v>
      </c>
      <c r="S8" s="40">
        <f>VLOOKUP($A8,'Лист 1'!$A:$BB,34,0)</f>
        <v>0</v>
      </c>
      <c r="T8" s="40">
        <f>VLOOKUP($A8,'Лист 1'!$A:$BB,35,0)</f>
        <v>0</v>
      </c>
      <c r="U8" s="40">
        <f>VLOOKUP($A8,'Лист 1'!$A:$BB,36,0)</f>
        <v>0</v>
      </c>
      <c r="V8" s="40">
        <f>VLOOKUP($A8,'Лист 1'!$A:$BB,37,0)</f>
        <v>0</v>
      </c>
      <c r="W8" s="40">
        <f>VLOOKUP($A8,'Лист 1'!$A:$BB,38,0)</f>
        <v>0</v>
      </c>
      <c r="X8" s="40">
        <f>VLOOKUP($A8,'Лист 1'!$A:$BB,39,0)</f>
        <v>0</v>
      </c>
      <c r="Y8" s="40">
        <f>VLOOKUP($A8,'Лист 1'!$A:$BB,40,0)</f>
        <v>0</v>
      </c>
      <c r="Z8" s="40">
        <f>VLOOKUP($A8,'Лист 1'!$A:$BB,41,0)</f>
        <v>0</v>
      </c>
      <c r="AA8" s="40">
        <f>VLOOKUP($A8,'Лист 1'!$A:$BB,42,0)</f>
        <v>0</v>
      </c>
      <c r="AB8" s="40">
        <f>VLOOKUP($A8,'Лист 1'!$A:$BB,43,0)</f>
        <v>0</v>
      </c>
      <c r="AC8" s="40">
        <f>VLOOKUP($A8,'Лист 1'!$A:$BB,44,0)</f>
        <v>0</v>
      </c>
      <c r="AD8" s="40">
        <f>VLOOKUP($A8,'Лист 1'!$A:$BB,45,0)</f>
        <v>0</v>
      </c>
      <c r="AE8" s="40">
        <f>VLOOKUP($A8,'Лист 1'!$A:$BB,46,0)</f>
        <v>0</v>
      </c>
      <c r="AF8" s="40">
        <f>VLOOKUP($A8,'Лист 1'!$A:$BB,47,0)</f>
        <v>0</v>
      </c>
      <c r="AG8" s="40">
        <f>VLOOKUP($A8,'Лист 1'!$A:$BB,48,0)</f>
        <v>0</v>
      </c>
      <c r="AH8" s="40">
        <f>VLOOKUP($A8,'Лист 1'!$A:$BB,49,0)</f>
        <v>0</v>
      </c>
      <c r="AI8" s="40">
        <f>VLOOKUP($A8,'Лист 1'!$A:$BB,50,0)</f>
        <v>0</v>
      </c>
      <c r="AJ8" s="40">
        <f>VLOOKUP($A8,'Лист 1'!$A:$BB,51,0)</f>
        <v>0</v>
      </c>
      <c r="AK8" s="40">
        <f>VLOOKUP($A8,'Лист 1'!$A:$BB,52,0)</f>
        <v>0</v>
      </c>
      <c r="AL8" s="40">
        <f>VLOOKUP($A8,'Лист 1'!$A:$BB,53,0)</f>
        <v>0</v>
      </c>
      <c r="AM8" s="40">
        <f>VLOOKUP($A8,'Лист 1'!$A:$BB,54,0)</f>
        <v>0</v>
      </c>
      <c r="AN8" s="40" t="e">
        <f>VLOOKUP($A8,'Лист 1'!$A:$BB,55,0)</f>
        <v>#REF!</v>
      </c>
      <c r="AO8" s="71" t="e">
        <f>VLOOKUP($A8,'Лист 1'!AF:CG,25,0)</f>
        <v>#N/A</v>
      </c>
    </row>
    <row r="9" spans="1:41" ht="16.5" thickBot="1" x14ac:dyDescent="0.25">
      <c r="A9" s="74">
        <v>2</v>
      </c>
      <c r="B9" s="113"/>
      <c r="C9" s="157"/>
      <c r="D9" s="160"/>
      <c r="E9" s="35" t="s">
        <v>32</v>
      </c>
      <c r="F9" s="160"/>
      <c r="G9" s="68">
        <f>$G8</f>
        <v>2</v>
      </c>
      <c r="H9" s="142"/>
      <c r="I9" s="119"/>
      <c r="J9" s="40">
        <f>VLOOKUP($A9,'Лист 1'!$A:$BB,25,0)</f>
        <v>0.33</v>
      </c>
      <c r="K9" s="40">
        <f>VLOOKUP($A9,'Лист 1'!$A:$BB,26,0)</f>
        <v>0.33</v>
      </c>
      <c r="L9" s="40">
        <f>VLOOKUP($A9,'Лист 1'!$A:$BB,27,0)</f>
        <v>0.33</v>
      </c>
      <c r="M9" s="40">
        <f>VLOOKUP($A9,'Лист 1'!$A:$BB,28,0)</f>
        <v>0.33</v>
      </c>
      <c r="N9" s="40">
        <f>VLOOKUP($A9,'Лист 1'!$A:$BB,29,0)</f>
        <v>0.33</v>
      </c>
      <c r="O9" s="40">
        <f>VLOOKUP($A9,'Лист 1'!$A:$BB,30,0)</f>
        <v>0.34999999999126885</v>
      </c>
      <c r="P9" s="40">
        <f>VLOOKUP($A9,'Лист 1'!$A:$BB,31,0)</f>
        <v>0</v>
      </c>
      <c r="Q9" s="40">
        <f>VLOOKUP($A9,'Лист 1'!$A:$BB,32,0)</f>
        <v>0</v>
      </c>
      <c r="R9" s="40">
        <f>VLOOKUP($A9,'Лист 1'!$A:$BB,33,0)</f>
        <v>0</v>
      </c>
      <c r="S9" s="40">
        <f>VLOOKUP($A9,'Лист 1'!$A:$BB,34,0)</f>
        <v>0</v>
      </c>
      <c r="T9" s="40">
        <f>VLOOKUP($A9,'Лист 1'!$A:$BB,35,0)</f>
        <v>0</v>
      </c>
      <c r="U9" s="40">
        <f>VLOOKUP($A9,'Лист 1'!$A:$BB,36,0)</f>
        <v>0</v>
      </c>
      <c r="V9" s="40">
        <f>VLOOKUP($A9,'Лист 1'!$A:$BB,37,0)</f>
        <v>0</v>
      </c>
      <c r="W9" s="40">
        <f>VLOOKUP($A9,'Лист 1'!$A:$BB,38,0)</f>
        <v>0</v>
      </c>
      <c r="X9" s="40">
        <f>VLOOKUP($A9,'Лист 1'!$A:$BB,39,0)</f>
        <v>0</v>
      </c>
      <c r="Y9" s="40">
        <f>VLOOKUP($A9,'Лист 1'!$A:$BB,40,0)</f>
        <v>0</v>
      </c>
      <c r="Z9" s="40">
        <f>VLOOKUP($A9,'Лист 1'!$A:$BB,41,0)</f>
        <v>0</v>
      </c>
      <c r="AA9" s="40">
        <f>VLOOKUP($A9,'Лист 1'!$A:$BB,42,0)</f>
        <v>0</v>
      </c>
      <c r="AB9" s="40">
        <f>VLOOKUP($A9,'Лист 1'!$A:$BB,43,0)</f>
        <v>0</v>
      </c>
      <c r="AC9" s="40">
        <f>VLOOKUP($A9,'Лист 1'!$A:$BB,44,0)</f>
        <v>0</v>
      </c>
      <c r="AD9" s="40">
        <f>VLOOKUP($A9,'Лист 1'!$A:$BB,45,0)</f>
        <v>0</v>
      </c>
      <c r="AE9" s="40">
        <f>VLOOKUP($A9,'Лист 1'!$A:$BB,46,0)</f>
        <v>0</v>
      </c>
      <c r="AF9" s="40">
        <f>VLOOKUP($A9,'Лист 1'!$A:$BB,47,0)</f>
        <v>0</v>
      </c>
      <c r="AG9" s="40">
        <f>VLOOKUP($A9,'Лист 1'!$A:$BB,48,0)</f>
        <v>0</v>
      </c>
      <c r="AH9" s="40">
        <f>VLOOKUP($A9,'Лист 1'!$A:$BB,49,0)</f>
        <v>0</v>
      </c>
      <c r="AI9" s="40">
        <f>VLOOKUP($A9,'Лист 1'!$A:$BB,50,0)</f>
        <v>0</v>
      </c>
      <c r="AJ9" s="40">
        <f>VLOOKUP($A9,'Лист 1'!$A:$BB,51,0)</f>
        <v>0</v>
      </c>
      <c r="AK9" s="40">
        <f>VLOOKUP($A9,'Лист 1'!$A:$BB,52,0)</f>
        <v>0</v>
      </c>
      <c r="AL9" s="40">
        <f>VLOOKUP($A9,'Лист 1'!$A:$BB,53,0)</f>
        <v>0</v>
      </c>
      <c r="AM9" s="40">
        <f>VLOOKUP($A9,'Лист 1'!$A:$BB,54,0)</f>
        <v>0</v>
      </c>
      <c r="AN9" s="40" t="e">
        <f>VLOOKUP($A9,'Лист 1'!$A:$BB,55,0)</f>
        <v>#REF!</v>
      </c>
      <c r="AO9" s="71" t="e">
        <f>VLOOKUP($A9,'Лист 1'!AF:CG,25,0)</f>
        <v>#N/A</v>
      </c>
    </row>
    <row r="10" spans="1:41" ht="16.5" thickBot="1" x14ac:dyDescent="0.25">
      <c r="A10" s="74">
        <v>3</v>
      </c>
      <c r="B10" s="114"/>
      <c r="C10" s="158"/>
      <c r="D10" s="161"/>
      <c r="E10" s="41" t="s">
        <v>28</v>
      </c>
      <c r="F10" s="161"/>
      <c r="G10" s="72" t="e">
        <f>SUM(W10:IA10)</f>
        <v>#REF!</v>
      </c>
      <c r="H10" s="143"/>
      <c r="I10" s="120"/>
      <c r="J10" s="40">
        <f>VLOOKUP($A10,'Лист 1'!$A:$BB,25,0)</f>
        <v>1</v>
      </c>
      <c r="K10" s="40">
        <f>VLOOKUP($A10,'Лист 1'!$A:$BB,26,0)</f>
        <v>0</v>
      </c>
      <c r="L10" s="40">
        <f>VLOOKUP($A10,'Лист 1'!$A:$BB,27,0)</f>
        <v>0</v>
      </c>
      <c r="M10" s="40">
        <f>VLOOKUP($A10,'Лист 1'!$A:$BB,28,0)</f>
        <v>0</v>
      </c>
      <c r="N10" s="40">
        <f>VLOOKUP($A10,'Лист 1'!$A:$BB,29,0)</f>
        <v>0</v>
      </c>
      <c r="O10" s="40">
        <f>VLOOKUP($A10,'Лист 1'!$A:$BB,30,0)</f>
        <v>0</v>
      </c>
      <c r="P10" s="40">
        <f>VLOOKUP($A10,'Лист 1'!$A:$BB,31,0)</f>
        <v>0</v>
      </c>
      <c r="Q10" s="40">
        <f>VLOOKUP($A10,'Лист 1'!$A:$BB,32,0)</f>
        <v>0</v>
      </c>
      <c r="R10" s="40">
        <f>VLOOKUP($A10,'Лист 1'!$A:$BB,33,0)</f>
        <v>0</v>
      </c>
      <c r="S10" s="40">
        <f>VLOOKUP($A10,'Лист 1'!$A:$BB,34,0)</f>
        <v>0</v>
      </c>
      <c r="T10" s="40">
        <f>VLOOKUP($A10,'Лист 1'!$A:$BB,35,0)</f>
        <v>0</v>
      </c>
      <c r="U10" s="40">
        <f>VLOOKUP($A10,'Лист 1'!$A:$BB,36,0)</f>
        <v>0</v>
      </c>
      <c r="V10" s="40">
        <f>VLOOKUP($A10,'Лист 1'!$A:$BB,37,0)</f>
        <v>0</v>
      </c>
      <c r="W10" s="40">
        <f>VLOOKUP($A10,'Лист 1'!$A:$BB,38,0)</f>
        <v>0</v>
      </c>
      <c r="X10" s="40">
        <f>VLOOKUP($A10,'Лист 1'!$A:$BB,39,0)</f>
        <v>0</v>
      </c>
      <c r="Y10" s="40">
        <f>VLOOKUP($A10,'Лист 1'!$A:$BB,40,0)</f>
        <v>0</v>
      </c>
      <c r="Z10" s="40">
        <f>VLOOKUP($A10,'Лист 1'!$A:$BB,41,0)</f>
        <v>0</v>
      </c>
      <c r="AA10" s="40">
        <f>VLOOKUP($A10,'Лист 1'!$A:$BB,42,0)</f>
        <v>0</v>
      </c>
      <c r="AB10" s="40">
        <f>VLOOKUP($A10,'Лист 1'!$A:$BB,43,0)</f>
        <v>0</v>
      </c>
      <c r="AC10" s="40">
        <f>VLOOKUP($A10,'Лист 1'!$A:$BB,44,0)</f>
        <v>0</v>
      </c>
      <c r="AD10" s="40">
        <f>VLOOKUP($A10,'Лист 1'!$A:$BB,45,0)</f>
        <v>0</v>
      </c>
      <c r="AE10" s="40">
        <f>VLOOKUP($A10,'Лист 1'!$A:$BB,46,0)</f>
        <v>0</v>
      </c>
      <c r="AF10" s="40">
        <f>VLOOKUP($A10,'Лист 1'!$A:$BB,47,0)</f>
        <v>0</v>
      </c>
      <c r="AG10" s="40">
        <f>VLOOKUP($A10,'Лист 1'!$A:$BB,48,0)</f>
        <v>0</v>
      </c>
      <c r="AH10" s="40">
        <f>VLOOKUP($A10,'Лист 1'!$A:$BB,49,0)</f>
        <v>0</v>
      </c>
      <c r="AI10" s="40">
        <f>VLOOKUP($A10,'Лист 1'!$A:$BB,50,0)</f>
        <v>0</v>
      </c>
      <c r="AJ10" s="40">
        <f>VLOOKUP($A10,'Лист 1'!$A:$BB,51,0)</f>
        <v>0</v>
      </c>
      <c r="AK10" s="40">
        <f>VLOOKUP($A10,'Лист 1'!$A:$BB,52,0)</f>
        <v>0</v>
      </c>
      <c r="AL10" s="40">
        <f>VLOOKUP($A10,'Лист 1'!$A:$BB,53,0)</f>
        <v>0</v>
      </c>
      <c r="AM10" s="40">
        <f>VLOOKUP($A10,'Лист 1'!$A:$BB,54,0)</f>
        <v>0</v>
      </c>
      <c r="AN10" s="40" t="e">
        <f>VLOOKUP($A10,'Лист 1'!$A:$BB,55,0)</f>
        <v>#REF!</v>
      </c>
      <c r="AO10" s="71" t="e">
        <f>VLOOKUP($A10,'Лист 1'!AF:CG,25,0)</f>
        <v>#N/A</v>
      </c>
    </row>
    <row r="11" spans="1:41" ht="16.5" thickBot="1" x14ac:dyDescent="0.25">
      <c r="A11" s="74">
        <v>4</v>
      </c>
      <c r="B11" s="112" t="s">
        <v>10</v>
      </c>
      <c r="C11" s="156" t="str">
        <f>VLOOKUP($B11,'Лист 1'!B:V,2,0)</f>
        <v>Сборка и монтаж опор</v>
      </c>
      <c r="D11" s="159" t="str">
        <f>VLOOKUP($B11,'Лист 1'!B:V,3,0)</f>
        <v>ООО УК "Энергострой"</v>
      </c>
      <c r="E11" s="38" t="s">
        <v>27</v>
      </c>
      <c r="F11" s="159" t="str">
        <f>VLOOKUP($B11,'Лист 1'!B:V,7,0)</f>
        <v>шт.</v>
      </c>
      <c r="G11" s="71">
        <f>VLOOKUP($B11,'Лист 1'!B:V,8,0)</f>
        <v>4</v>
      </c>
      <c r="H11" s="141" t="e">
        <f>SUM($J13:$AN13)</f>
        <v>#REF!</v>
      </c>
      <c r="I11" s="118" t="e">
        <f t="shared" ref="I11" si="1">$H11*100/$G11</f>
        <v>#REF!</v>
      </c>
      <c r="J11" s="40">
        <f>VLOOKUP($A11,'Лист 1'!$A:$BB,25,0)</f>
        <v>0.66</v>
      </c>
      <c r="K11" s="40">
        <f>VLOOKUP($A11,'Лист 1'!$A:$BB,26,0)</f>
        <v>0.66</v>
      </c>
      <c r="L11" s="40">
        <f>VLOOKUP($A11,'Лист 1'!$A:$BB,27,0)</f>
        <v>0.66</v>
      </c>
      <c r="M11" s="40">
        <f>VLOOKUP($A11,'Лист 1'!$A:$BB,28,0)</f>
        <v>0.66</v>
      </c>
      <c r="N11" s="40">
        <f>VLOOKUP($A11,'Лист 1'!$A:$BB,29,0)</f>
        <v>0.66</v>
      </c>
      <c r="O11" s="40">
        <f>VLOOKUP($A11,'Лист 1'!$A:$BB,30,0)</f>
        <v>0.6999999999825377</v>
      </c>
      <c r="P11" s="40">
        <f>VLOOKUP($A11,'Лист 1'!$A:$BB,31,0)</f>
        <v>0</v>
      </c>
      <c r="Q11" s="40">
        <f>VLOOKUP($A11,'Лист 1'!$A:$BB,32,0)</f>
        <v>0</v>
      </c>
      <c r="R11" s="40">
        <f>VLOOKUP($A11,'Лист 1'!$A:$BB,33,0)</f>
        <v>0</v>
      </c>
      <c r="S11" s="40">
        <f>VLOOKUP($A11,'Лист 1'!$A:$BB,34,0)</f>
        <v>0</v>
      </c>
      <c r="T11" s="40">
        <f>VLOOKUP($A11,'Лист 1'!$A:$BB,35,0)</f>
        <v>0</v>
      </c>
      <c r="U11" s="40">
        <f>VLOOKUP($A11,'Лист 1'!$A:$BB,36,0)</f>
        <v>0</v>
      </c>
      <c r="V11" s="40">
        <f>VLOOKUP($A11,'Лист 1'!$A:$BB,37,0)</f>
        <v>0</v>
      </c>
      <c r="W11" s="40">
        <f>VLOOKUP($A11,'Лист 1'!$A:$BB,38,0)</f>
        <v>0</v>
      </c>
      <c r="X11" s="40">
        <f>VLOOKUP($A11,'Лист 1'!$A:$BB,39,0)</f>
        <v>0</v>
      </c>
      <c r="Y11" s="40">
        <f>VLOOKUP($A11,'Лист 1'!$A:$BB,40,0)</f>
        <v>0</v>
      </c>
      <c r="Z11" s="40">
        <f>VLOOKUP($A11,'Лист 1'!$A:$BB,41,0)</f>
        <v>0</v>
      </c>
      <c r="AA11" s="40">
        <f>VLOOKUP($A11,'Лист 1'!$A:$BB,42,0)</f>
        <v>0</v>
      </c>
      <c r="AB11" s="40">
        <f>VLOOKUP($A11,'Лист 1'!$A:$BB,43,0)</f>
        <v>0</v>
      </c>
      <c r="AC11" s="40">
        <f>VLOOKUP($A11,'Лист 1'!$A:$BB,44,0)</f>
        <v>0</v>
      </c>
      <c r="AD11" s="40">
        <f>VLOOKUP($A11,'Лист 1'!$A:$BB,45,0)</f>
        <v>0</v>
      </c>
      <c r="AE11" s="40">
        <f>VLOOKUP($A11,'Лист 1'!$A:$BB,46,0)</f>
        <v>0</v>
      </c>
      <c r="AF11" s="40">
        <f>VLOOKUP($A11,'Лист 1'!$A:$BB,47,0)</f>
        <v>0</v>
      </c>
      <c r="AG11" s="40">
        <f>VLOOKUP($A11,'Лист 1'!$A:$BB,48,0)</f>
        <v>0</v>
      </c>
      <c r="AH11" s="40">
        <f>VLOOKUP($A11,'Лист 1'!$A:$BB,49,0)</f>
        <v>0</v>
      </c>
      <c r="AI11" s="40">
        <f>VLOOKUP($A11,'Лист 1'!$A:$BB,50,0)</f>
        <v>0</v>
      </c>
      <c r="AJ11" s="40">
        <f>VLOOKUP($A11,'Лист 1'!$A:$BB,51,0)</f>
        <v>0</v>
      </c>
      <c r="AK11" s="40">
        <f>VLOOKUP($A11,'Лист 1'!$A:$BB,52,0)</f>
        <v>0</v>
      </c>
      <c r="AL11" s="40">
        <f>VLOOKUP($A11,'Лист 1'!$A:$BB,53,0)</f>
        <v>0</v>
      </c>
      <c r="AM11" s="40">
        <f>VLOOKUP($A11,'Лист 1'!$A:$BB,54,0)</f>
        <v>0</v>
      </c>
      <c r="AN11" s="40" t="e">
        <f>VLOOKUP($A11,'Лист 1'!$A:$BB,55,0)</f>
        <v>#REF!</v>
      </c>
      <c r="AO11" s="71" t="e">
        <f>VLOOKUP($A11,'Лист 1'!AF:CG,25,0)</f>
        <v>#N/A</v>
      </c>
    </row>
    <row r="12" spans="1:41" ht="16.5" thickBot="1" x14ac:dyDescent="0.25">
      <c r="A12" s="74">
        <v>5</v>
      </c>
      <c r="B12" s="113"/>
      <c r="C12" s="157"/>
      <c r="D12" s="160"/>
      <c r="E12" s="35" t="s">
        <v>32</v>
      </c>
      <c r="F12" s="160"/>
      <c r="G12" s="68">
        <f t="shared" ref="G12" si="2">$G11</f>
        <v>4</v>
      </c>
      <c r="H12" s="142"/>
      <c r="I12" s="119"/>
      <c r="J12" s="40">
        <f>VLOOKUP($A12,'Лист 1'!$A:$BB,25,0)</f>
        <v>0.5</v>
      </c>
      <c r="K12" s="40">
        <f>VLOOKUP($A12,'Лист 1'!$A:$BB,26,0)</f>
        <v>0.5</v>
      </c>
      <c r="L12" s="40">
        <f>VLOOKUP($A12,'Лист 1'!$A:$BB,27,0)</f>
        <v>0.5</v>
      </c>
      <c r="M12" s="40">
        <f>VLOOKUP($A12,'Лист 1'!$A:$BB,28,0)</f>
        <v>0.5</v>
      </c>
      <c r="N12" s="40">
        <f>VLOOKUP($A12,'Лист 1'!$A:$BB,29,0)</f>
        <v>0.5</v>
      </c>
      <c r="O12" s="40">
        <f>VLOOKUP($A12,'Лист 1'!$A:$BB,30,0)</f>
        <v>0.5</v>
      </c>
      <c r="P12" s="40">
        <f>VLOOKUP($A12,'Лист 1'!$A:$BB,31,0)</f>
        <v>0.5</v>
      </c>
      <c r="Q12" s="40">
        <f>VLOOKUP($A12,'Лист 1'!$A:$BB,32,0)</f>
        <v>0.5</v>
      </c>
      <c r="R12" s="40">
        <f>VLOOKUP($A12,'Лист 1'!$A:$BB,33,0)</f>
        <v>0</v>
      </c>
      <c r="S12" s="40">
        <f>VLOOKUP($A12,'Лист 1'!$A:$BB,34,0)</f>
        <v>0</v>
      </c>
      <c r="T12" s="40">
        <f>VLOOKUP($A12,'Лист 1'!$A:$BB,35,0)</f>
        <v>0</v>
      </c>
      <c r="U12" s="40">
        <f>VLOOKUP($A12,'Лист 1'!$A:$BB,36,0)</f>
        <v>0</v>
      </c>
      <c r="V12" s="40">
        <f>VLOOKUP($A12,'Лист 1'!$A:$BB,37,0)</f>
        <v>0</v>
      </c>
      <c r="W12" s="40">
        <f>VLOOKUP($A12,'Лист 1'!$A:$BB,38,0)</f>
        <v>0</v>
      </c>
      <c r="X12" s="40">
        <f>VLOOKUP($A12,'Лист 1'!$A:$BB,39,0)</f>
        <v>0</v>
      </c>
      <c r="Y12" s="40">
        <f>VLOOKUP($A12,'Лист 1'!$A:$BB,40,0)</f>
        <v>0</v>
      </c>
      <c r="Z12" s="40">
        <f>VLOOKUP($A12,'Лист 1'!$A:$BB,41,0)</f>
        <v>0</v>
      </c>
      <c r="AA12" s="40">
        <f>VLOOKUP($A12,'Лист 1'!$A:$BB,42,0)</f>
        <v>0</v>
      </c>
      <c r="AB12" s="40">
        <f>VLOOKUP($A12,'Лист 1'!$A:$BB,43,0)</f>
        <v>0</v>
      </c>
      <c r="AC12" s="40">
        <f>VLOOKUP($A12,'Лист 1'!$A:$BB,44,0)</f>
        <v>0</v>
      </c>
      <c r="AD12" s="40">
        <f>VLOOKUP($A12,'Лист 1'!$A:$BB,45,0)</f>
        <v>0</v>
      </c>
      <c r="AE12" s="40">
        <f>VLOOKUP($A12,'Лист 1'!$A:$BB,46,0)</f>
        <v>0</v>
      </c>
      <c r="AF12" s="40">
        <f>VLOOKUP($A12,'Лист 1'!$A:$BB,47,0)</f>
        <v>0</v>
      </c>
      <c r="AG12" s="40">
        <f>VLOOKUP($A12,'Лист 1'!$A:$BB,48,0)</f>
        <v>0</v>
      </c>
      <c r="AH12" s="40">
        <f>VLOOKUP($A12,'Лист 1'!$A:$BB,49,0)</f>
        <v>0</v>
      </c>
      <c r="AI12" s="40">
        <f>VLOOKUP($A12,'Лист 1'!$A:$BB,50,0)</f>
        <v>0</v>
      </c>
      <c r="AJ12" s="40">
        <f>VLOOKUP($A12,'Лист 1'!$A:$BB,51,0)</f>
        <v>0</v>
      </c>
      <c r="AK12" s="40">
        <f>VLOOKUP($A12,'Лист 1'!$A:$BB,52,0)</f>
        <v>0</v>
      </c>
      <c r="AL12" s="40">
        <f>VLOOKUP($A12,'Лист 1'!$A:$BB,53,0)</f>
        <v>0</v>
      </c>
      <c r="AM12" s="40">
        <f>VLOOKUP($A12,'Лист 1'!$A:$BB,54,0)</f>
        <v>0</v>
      </c>
      <c r="AN12" s="40" t="e">
        <f>VLOOKUP($A12,'Лист 1'!$A:$BB,55,0)</f>
        <v>#REF!</v>
      </c>
      <c r="AO12" s="71" t="e">
        <f>VLOOKUP($A12,'Лист 1'!AF:CG,25,0)</f>
        <v>#N/A</v>
      </c>
    </row>
    <row r="13" spans="1:41" ht="16.5" thickBot="1" x14ac:dyDescent="0.25">
      <c r="A13" s="74">
        <v>6</v>
      </c>
      <c r="B13" s="114"/>
      <c r="C13" s="158"/>
      <c r="D13" s="161"/>
      <c r="E13" s="41" t="s">
        <v>28</v>
      </c>
      <c r="F13" s="161"/>
      <c r="G13" s="72" t="e">
        <f>SUM(W13:IA13)</f>
        <v>#REF!</v>
      </c>
      <c r="H13" s="143"/>
      <c r="I13" s="120"/>
      <c r="J13" s="40">
        <f>VLOOKUP($A13,'Лист 1'!$A:$BB,25,0)</f>
        <v>0</v>
      </c>
      <c r="K13" s="40">
        <f>VLOOKUP($A13,'Лист 1'!$A:$BB,26,0)</f>
        <v>0</v>
      </c>
      <c r="L13" s="40">
        <f>VLOOKUP($A13,'Лист 1'!$A:$BB,27,0)</f>
        <v>0</v>
      </c>
      <c r="M13" s="40">
        <f>VLOOKUP($A13,'Лист 1'!$A:$BB,28,0)</f>
        <v>0</v>
      </c>
      <c r="N13" s="40">
        <f>VLOOKUP($A13,'Лист 1'!$A:$BB,29,0)</f>
        <v>0</v>
      </c>
      <c r="O13" s="40">
        <f>VLOOKUP($A13,'Лист 1'!$A:$BB,30,0)</f>
        <v>0</v>
      </c>
      <c r="P13" s="40">
        <f>VLOOKUP($A13,'Лист 1'!$A:$BB,31,0)</f>
        <v>0</v>
      </c>
      <c r="Q13" s="40">
        <f>VLOOKUP($A13,'Лист 1'!$A:$BB,32,0)</f>
        <v>0</v>
      </c>
      <c r="R13" s="40">
        <f>VLOOKUP($A13,'Лист 1'!$A:$BB,33,0)</f>
        <v>0</v>
      </c>
      <c r="S13" s="40">
        <f>VLOOKUP($A13,'Лист 1'!$A:$BB,34,0)</f>
        <v>0</v>
      </c>
      <c r="T13" s="40">
        <f>VLOOKUP($A13,'Лист 1'!$A:$BB,35,0)</f>
        <v>0</v>
      </c>
      <c r="U13" s="40">
        <f>VLOOKUP($A13,'Лист 1'!$A:$BB,36,0)</f>
        <v>0</v>
      </c>
      <c r="V13" s="40">
        <f>VLOOKUP($A13,'Лист 1'!$A:$BB,37,0)</f>
        <v>0</v>
      </c>
      <c r="W13" s="40">
        <f>VLOOKUP($A13,'Лист 1'!$A:$BB,38,0)</f>
        <v>0</v>
      </c>
      <c r="X13" s="40">
        <f>VLOOKUP($A13,'Лист 1'!$A:$BB,39,0)</f>
        <v>0</v>
      </c>
      <c r="Y13" s="40">
        <f>VLOOKUP($A13,'Лист 1'!$A:$BB,40,0)</f>
        <v>0</v>
      </c>
      <c r="Z13" s="40">
        <f>VLOOKUP($A13,'Лист 1'!$A:$BB,41,0)</f>
        <v>0</v>
      </c>
      <c r="AA13" s="40">
        <f>VLOOKUP($A13,'Лист 1'!$A:$BB,42,0)</f>
        <v>0</v>
      </c>
      <c r="AB13" s="40">
        <f>VLOOKUP($A13,'Лист 1'!$A:$BB,43,0)</f>
        <v>0</v>
      </c>
      <c r="AC13" s="40">
        <f>VLOOKUP($A13,'Лист 1'!$A:$BB,44,0)</f>
        <v>0</v>
      </c>
      <c r="AD13" s="40">
        <f>VLOOKUP($A13,'Лист 1'!$A:$BB,45,0)</f>
        <v>0</v>
      </c>
      <c r="AE13" s="40">
        <f>VLOOKUP($A13,'Лист 1'!$A:$BB,46,0)</f>
        <v>0</v>
      </c>
      <c r="AF13" s="40">
        <f>VLOOKUP($A13,'Лист 1'!$A:$BB,47,0)</f>
        <v>0</v>
      </c>
      <c r="AG13" s="40">
        <f>VLOOKUP($A13,'Лист 1'!$A:$BB,48,0)</f>
        <v>0</v>
      </c>
      <c r="AH13" s="40">
        <f>VLOOKUP($A13,'Лист 1'!$A:$BB,49,0)</f>
        <v>0</v>
      </c>
      <c r="AI13" s="40">
        <f>VLOOKUP($A13,'Лист 1'!$A:$BB,50,0)</f>
        <v>0</v>
      </c>
      <c r="AJ13" s="40">
        <f>VLOOKUP($A13,'Лист 1'!$A:$BB,51,0)</f>
        <v>0</v>
      </c>
      <c r="AK13" s="40">
        <f>VLOOKUP($A13,'Лист 1'!$A:$BB,52,0)</f>
        <v>0</v>
      </c>
      <c r="AL13" s="40">
        <f>VLOOKUP($A13,'Лист 1'!$A:$BB,53,0)</f>
        <v>0</v>
      </c>
      <c r="AM13" s="40">
        <f>VLOOKUP($A13,'Лист 1'!$A:$BB,54,0)</f>
        <v>0</v>
      </c>
      <c r="AN13" s="40" t="e">
        <f>VLOOKUP($A13,'Лист 1'!$A:$BB,55,0)</f>
        <v>#REF!</v>
      </c>
      <c r="AO13" s="71" t="e">
        <f>VLOOKUP($A13,'Лист 1'!AF:CG,25,0)</f>
        <v>#N/A</v>
      </c>
    </row>
    <row r="14" spans="1:41" ht="15" x14ac:dyDescent="0.2">
      <c r="B14" s="9"/>
      <c r="C14" s="10"/>
      <c r="D14" s="11"/>
      <c r="E14" s="11"/>
      <c r="F14" s="11"/>
      <c r="G14" s="12"/>
      <c r="H14" s="12"/>
      <c r="I14" s="12"/>
    </row>
    <row r="15" spans="1:41" ht="15" x14ac:dyDescent="0.2">
      <c r="B15" s="9"/>
      <c r="C15" s="10"/>
      <c r="D15" s="11"/>
      <c r="E15" s="11"/>
      <c r="F15" s="11"/>
      <c r="G15" s="12"/>
      <c r="H15" s="12"/>
      <c r="I15" s="12"/>
    </row>
    <row r="16" spans="1:41" ht="15" x14ac:dyDescent="0.2">
      <c r="B16" s="9"/>
      <c r="C16" s="10"/>
      <c r="D16" s="11"/>
      <c r="E16" s="11"/>
      <c r="F16" s="11"/>
      <c r="G16" s="12"/>
      <c r="H16" s="12"/>
      <c r="I16" s="12"/>
    </row>
    <row r="17" spans="2:9" ht="15" x14ac:dyDescent="0.2">
      <c r="B17" s="9"/>
      <c r="C17" s="10"/>
      <c r="D17" s="11"/>
      <c r="E17" s="11"/>
      <c r="F17" s="11"/>
      <c r="G17" s="12"/>
      <c r="H17" s="12"/>
      <c r="I17" s="12"/>
    </row>
    <row r="18" spans="2:9" ht="15" x14ac:dyDescent="0.2">
      <c r="B18" s="9"/>
      <c r="C18" s="10"/>
      <c r="D18" s="11"/>
      <c r="E18" s="11"/>
      <c r="F18" s="11"/>
      <c r="G18" s="12"/>
      <c r="H18" s="12"/>
      <c r="I18" s="12"/>
    </row>
    <row r="19" spans="2:9" ht="15" x14ac:dyDescent="0.2">
      <c r="B19" s="9"/>
      <c r="C19" s="10"/>
      <c r="D19" s="11"/>
      <c r="E19" s="11"/>
      <c r="F19" s="11"/>
      <c r="G19" s="12"/>
      <c r="H19" s="12"/>
      <c r="I19" s="12"/>
    </row>
    <row r="20" spans="2:9" ht="15" x14ac:dyDescent="0.2">
      <c r="B20" s="9"/>
      <c r="C20" s="10"/>
      <c r="D20" s="11"/>
      <c r="E20" s="11"/>
      <c r="F20" s="11"/>
      <c r="G20" s="12"/>
      <c r="H20" s="12"/>
      <c r="I20" s="12"/>
    </row>
    <row r="21" spans="2:9" ht="15" x14ac:dyDescent="0.2">
      <c r="B21" s="9"/>
      <c r="C21" s="10"/>
      <c r="D21" s="11"/>
      <c r="E21" s="11"/>
      <c r="F21" s="11"/>
      <c r="G21" s="12"/>
      <c r="H21" s="12"/>
      <c r="I21" s="12"/>
    </row>
    <row r="22" spans="2:9" ht="15" x14ac:dyDescent="0.2">
      <c r="B22" s="9"/>
      <c r="C22" s="10"/>
      <c r="D22" s="11"/>
      <c r="E22" s="11"/>
      <c r="F22" s="11"/>
      <c r="G22" s="12"/>
      <c r="H22" s="12"/>
      <c r="I22" s="12"/>
    </row>
    <row r="23" spans="2:9" ht="15" x14ac:dyDescent="0.2">
      <c r="B23" s="9"/>
      <c r="C23" s="10"/>
      <c r="D23" s="11"/>
      <c r="E23" s="11"/>
      <c r="F23" s="11"/>
      <c r="G23" s="12"/>
      <c r="H23" s="12"/>
      <c r="I23" s="12"/>
    </row>
    <row r="24" spans="2:9" ht="15" x14ac:dyDescent="0.2">
      <c r="B24" s="9"/>
      <c r="C24" s="10"/>
      <c r="D24" s="11"/>
      <c r="E24" s="11"/>
      <c r="F24" s="11"/>
      <c r="G24" s="12"/>
      <c r="H24" s="12"/>
      <c r="I24" s="12"/>
    </row>
    <row r="25" spans="2:9" ht="15" x14ac:dyDescent="0.2">
      <c r="B25" s="9"/>
      <c r="C25" s="10"/>
      <c r="D25" s="11"/>
      <c r="E25" s="11"/>
      <c r="F25" s="11"/>
      <c r="G25" s="12"/>
      <c r="H25" s="12"/>
      <c r="I25" s="12"/>
    </row>
    <row r="26" spans="2:9" ht="15" x14ac:dyDescent="0.2">
      <c r="B26" s="9"/>
      <c r="C26" s="10"/>
      <c r="D26" s="11"/>
      <c r="E26" s="11"/>
      <c r="F26" s="11"/>
      <c r="G26" s="12"/>
      <c r="H26" s="12"/>
      <c r="I26" s="12"/>
    </row>
    <row r="27" spans="2:9" ht="15" x14ac:dyDescent="0.2">
      <c r="B27" s="9"/>
      <c r="C27" s="10"/>
      <c r="D27" s="11"/>
      <c r="E27" s="11"/>
      <c r="F27" s="11"/>
      <c r="G27" s="12"/>
      <c r="H27" s="12"/>
      <c r="I27" s="12"/>
    </row>
    <row r="28" spans="2:9" ht="15" x14ac:dyDescent="0.2">
      <c r="B28" s="9"/>
      <c r="C28" s="10"/>
      <c r="D28" s="11"/>
      <c r="E28" s="11"/>
      <c r="F28" s="11"/>
      <c r="G28" s="12"/>
      <c r="H28" s="12"/>
      <c r="I28" s="12"/>
    </row>
    <row r="29" spans="2:9" ht="15" x14ac:dyDescent="0.2">
      <c r="B29" s="9"/>
      <c r="C29" s="10"/>
      <c r="D29" s="11"/>
      <c r="E29" s="11"/>
      <c r="F29" s="11"/>
      <c r="G29" s="12"/>
      <c r="H29" s="12"/>
      <c r="I29" s="12"/>
    </row>
    <row r="30" spans="2:9" ht="15" x14ac:dyDescent="0.2">
      <c r="B30" s="9"/>
      <c r="C30" s="10"/>
      <c r="D30" s="11"/>
      <c r="E30" s="11"/>
      <c r="F30" s="11"/>
      <c r="G30" s="12"/>
      <c r="H30" s="12"/>
      <c r="I30" s="12"/>
    </row>
    <row r="31" spans="2:9" ht="15" x14ac:dyDescent="0.2">
      <c r="B31" s="9"/>
      <c r="C31" s="10"/>
      <c r="D31" s="11"/>
      <c r="E31" s="11"/>
      <c r="F31" s="11"/>
      <c r="G31" s="12"/>
      <c r="H31" s="12"/>
      <c r="I31" s="12"/>
    </row>
    <row r="32" spans="2:9" ht="15" x14ac:dyDescent="0.2">
      <c r="B32" s="9"/>
      <c r="C32" s="10"/>
      <c r="D32" s="11"/>
      <c r="E32" s="11"/>
      <c r="F32" s="11"/>
      <c r="G32" s="12"/>
      <c r="H32" s="12"/>
      <c r="I32" s="12"/>
    </row>
    <row r="33" spans="2:9" ht="15" x14ac:dyDescent="0.2">
      <c r="B33" s="9"/>
      <c r="C33" s="10"/>
      <c r="D33" s="11"/>
      <c r="E33" s="11"/>
      <c r="F33" s="11"/>
      <c r="G33" s="12"/>
      <c r="H33" s="12"/>
      <c r="I33" s="12"/>
    </row>
    <row r="34" spans="2:9" ht="15" x14ac:dyDescent="0.2">
      <c r="B34" s="9"/>
      <c r="C34" s="10"/>
      <c r="D34" s="11"/>
      <c r="E34" s="11"/>
      <c r="F34" s="11"/>
      <c r="G34" s="12"/>
      <c r="H34" s="12"/>
      <c r="I34" s="12"/>
    </row>
    <row r="35" spans="2:9" ht="15" x14ac:dyDescent="0.2">
      <c r="B35" s="9"/>
      <c r="C35" s="10"/>
      <c r="D35" s="11"/>
      <c r="E35" s="11"/>
      <c r="F35" s="11"/>
      <c r="G35" s="12"/>
      <c r="H35" s="12"/>
      <c r="I35" s="12"/>
    </row>
    <row r="36" spans="2:9" ht="15" x14ac:dyDescent="0.2">
      <c r="B36" s="9"/>
      <c r="C36" s="10"/>
      <c r="D36" s="11"/>
      <c r="E36" s="11"/>
      <c r="F36" s="11"/>
      <c r="G36" s="12"/>
      <c r="H36" s="12"/>
      <c r="I36" s="12"/>
    </row>
    <row r="37" spans="2:9" ht="15" x14ac:dyDescent="0.2">
      <c r="B37" s="9"/>
      <c r="C37" s="10"/>
      <c r="D37" s="11"/>
      <c r="E37" s="11"/>
      <c r="F37" s="11"/>
      <c r="G37" s="12"/>
      <c r="H37" s="12"/>
      <c r="I37" s="12"/>
    </row>
    <row r="38" spans="2:9" ht="15" x14ac:dyDescent="0.2">
      <c r="B38" s="9"/>
      <c r="C38" s="10"/>
      <c r="D38" s="11"/>
      <c r="E38" s="11"/>
      <c r="F38" s="11"/>
      <c r="G38" s="12"/>
      <c r="H38" s="12"/>
      <c r="I38" s="12"/>
    </row>
    <row r="39" spans="2:9" ht="15" x14ac:dyDescent="0.2">
      <c r="B39" s="9"/>
      <c r="C39" s="10"/>
      <c r="D39" s="11"/>
      <c r="E39" s="11"/>
      <c r="F39" s="11"/>
      <c r="G39" s="12"/>
      <c r="H39" s="12"/>
      <c r="I39" s="12"/>
    </row>
    <row r="40" spans="2:9" ht="15" x14ac:dyDescent="0.2">
      <c r="B40" s="9"/>
      <c r="C40" s="10"/>
      <c r="D40" s="11"/>
      <c r="E40" s="11"/>
      <c r="F40" s="11"/>
      <c r="G40" s="12"/>
      <c r="H40" s="12"/>
      <c r="I40" s="12"/>
    </row>
    <row r="41" spans="2:9" ht="15" x14ac:dyDescent="0.2">
      <c r="B41" s="9"/>
      <c r="C41" s="10"/>
      <c r="D41" s="11"/>
      <c r="E41" s="11"/>
      <c r="F41" s="11"/>
      <c r="G41" s="12"/>
      <c r="H41" s="12"/>
      <c r="I41" s="12"/>
    </row>
    <row r="42" spans="2:9" ht="15" x14ac:dyDescent="0.2">
      <c r="B42" s="9"/>
      <c r="C42" s="10"/>
      <c r="D42" s="11"/>
      <c r="E42" s="11"/>
      <c r="F42" s="11"/>
      <c r="G42" s="12"/>
      <c r="H42" s="12"/>
      <c r="I42" s="12"/>
    </row>
    <row r="43" spans="2:9" ht="15" x14ac:dyDescent="0.2">
      <c r="B43" s="9"/>
      <c r="C43" s="10"/>
      <c r="D43" s="11"/>
      <c r="E43" s="11"/>
      <c r="F43" s="11"/>
      <c r="G43" s="12"/>
      <c r="H43" s="12"/>
      <c r="I43" s="12"/>
    </row>
    <row r="44" spans="2:9" ht="15" x14ac:dyDescent="0.2">
      <c r="B44" s="9"/>
      <c r="C44" s="10"/>
      <c r="D44" s="11"/>
      <c r="E44" s="11"/>
      <c r="F44" s="11"/>
      <c r="G44" s="12"/>
      <c r="H44" s="12"/>
      <c r="I44" s="12"/>
    </row>
    <row r="45" spans="2:9" ht="15" x14ac:dyDescent="0.2">
      <c r="B45" s="9"/>
      <c r="C45" s="10"/>
      <c r="D45" s="11"/>
      <c r="E45" s="11"/>
      <c r="F45" s="11"/>
      <c r="G45" s="12"/>
      <c r="H45" s="12"/>
      <c r="I45" s="12"/>
    </row>
    <row r="46" spans="2:9" ht="15" x14ac:dyDescent="0.2">
      <c r="B46" s="9"/>
      <c r="C46" s="10"/>
      <c r="D46" s="11"/>
      <c r="E46" s="11"/>
      <c r="F46" s="11"/>
      <c r="G46" s="12"/>
      <c r="H46" s="12"/>
      <c r="I46" s="12"/>
    </row>
    <row r="47" spans="2:9" ht="15" x14ac:dyDescent="0.2">
      <c r="B47" s="9"/>
      <c r="C47" s="10"/>
      <c r="D47" s="11"/>
      <c r="E47" s="11"/>
      <c r="F47" s="11"/>
      <c r="G47" s="12"/>
      <c r="H47" s="12"/>
      <c r="I47" s="12"/>
    </row>
    <row r="48" spans="2:9" ht="15" x14ac:dyDescent="0.2">
      <c r="B48" s="9"/>
      <c r="C48" s="10"/>
      <c r="D48" s="11"/>
      <c r="E48" s="11"/>
      <c r="F48" s="11"/>
      <c r="G48" s="12"/>
      <c r="H48" s="12"/>
      <c r="I48" s="12"/>
    </row>
    <row r="49" spans="2:9" ht="15" x14ac:dyDescent="0.2">
      <c r="B49" s="9"/>
      <c r="C49" s="10"/>
      <c r="D49" s="11"/>
      <c r="E49" s="11"/>
      <c r="F49" s="11"/>
      <c r="G49" s="12"/>
      <c r="H49" s="12"/>
      <c r="I49" s="12"/>
    </row>
    <row r="50" spans="2:9" ht="15" x14ac:dyDescent="0.2">
      <c r="B50" s="9"/>
      <c r="C50" s="10"/>
      <c r="D50" s="11"/>
      <c r="E50" s="11"/>
      <c r="F50" s="11"/>
      <c r="G50" s="12"/>
      <c r="H50" s="12"/>
      <c r="I50" s="12"/>
    </row>
    <row r="51" spans="2:9" ht="15" x14ac:dyDescent="0.2">
      <c r="B51" s="9"/>
      <c r="C51" s="10"/>
      <c r="D51" s="11"/>
      <c r="E51" s="11"/>
      <c r="F51" s="11"/>
      <c r="G51" s="12"/>
      <c r="H51" s="12"/>
      <c r="I51" s="12"/>
    </row>
    <row r="52" spans="2:9" ht="15" x14ac:dyDescent="0.2">
      <c r="B52" s="9"/>
      <c r="C52" s="10"/>
      <c r="D52" s="11"/>
      <c r="E52" s="11"/>
      <c r="F52" s="11"/>
      <c r="G52" s="12"/>
      <c r="H52" s="12"/>
      <c r="I52" s="12"/>
    </row>
    <row r="53" spans="2:9" ht="15" x14ac:dyDescent="0.2">
      <c r="B53" s="9"/>
      <c r="C53" s="10"/>
      <c r="D53" s="11"/>
      <c r="E53" s="11"/>
      <c r="F53" s="11"/>
      <c r="G53" s="12"/>
      <c r="H53" s="12"/>
      <c r="I53" s="12"/>
    </row>
    <row r="54" spans="2:9" ht="15" x14ac:dyDescent="0.2">
      <c r="B54" s="9"/>
      <c r="C54" s="10"/>
      <c r="D54" s="11"/>
      <c r="E54" s="11"/>
      <c r="F54" s="11"/>
      <c r="G54" s="12"/>
      <c r="H54" s="12"/>
      <c r="I54" s="12"/>
    </row>
    <row r="55" spans="2:9" ht="15" x14ac:dyDescent="0.2">
      <c r="B55" s="9"/>
      <c r="C55" s="10"/>
      <c r="D55" s="11"/>
      <c r="E55" s="11"/>
      <c r="F55" s="11"/>
      <c r="G55" s="12"/>
      <c r="H55" s="12"/>
      <c r="I55" s="12"/>
    </row>
    <row r="56" spans="2:9" ht="15" x14ac:dyDescent="0.2">
      <c r="B56" s="9"/>
      <c r="C56" s="10"/>
      <c r="D56" s="11"/>
      <c r="E56" s="11"/>
      <c r="F56" s="11"/>
      <c r="G56" s="12"/>
      <c r="H56" s="12"/>
      <c r="I56" s="12"/>
    </row>
    <row r="57" spans="2:9" ht="15" x14ac:dyDescent="0.2">
      <c r="B57" s="9"/>
      <c r="C57" s="10"/>
      <c r="D57" s="11"/>
      <c r="E57" s="11"/>
      <c r="F57" s="11"/>
      <c r="G57" s="12"/>
      <c r="H57" s="12"/>
      <c r="I57" s="12"/>
    </row>
    <row r="58" spans="2:9" ht="15" x14ac:dyDescent="0.2">
      <c r="B58" s="9"/>
      <c r="C58" s="10"/>
      <c r="D58" s="11"/>
      <c r="E58" s="11"/>
      <c r="F58" s="11"/>
      <c r="G58" s="12"/>
      <c r="H58" s="12"/>
      <c r="I58" s="12"/>
    </row>
    <row r="59" spans="2:9" ht="15" x14ac:dyDescent="0.2">
      <c r="B59" s="9"/>
      <c r="C59" s="10"/>
      <c r="D59" s="11"/>
      <c r="E59" s="11"/>
      <c r="F59" s="11"/>
      <c r="G59" s="12"/>
      <c r="H59" s="12"/>
      <c r="I59" s="12"/>
    </row>
    <row r="60" spans="2:9" ht="15" x14ac:dyDescent="0.2">
      <c r="B60" s="9"/>
      <c r="C60" s="10"/>
      <c r="D60" s="11"/>
      <c r="E60" s="11"/>
      <c r="F60" s="11"/>
      <c r="G60" s="12"/>
      <c r="H60" s="12"/>
      <c r="I60" s="12"/>
    </row>
    <row r="61" spans="2:9" ht="15" x14ac:dyDescent="0.2">
      <c r="B61" s="9"/>
      <c r="C61" s="10"/>
      <c r="D61" s="11"/>
      <c r="E61" s="11"/>
      <c r="F61" s="11"/>
      <c r="G61" s="12"/>
      <c r="H61" s="12"/>
      <c r="I61" s="12"/>
    </row>
    <row r="62" spans="2:9" ht="15" x14ac:dyDescent="0.2">
      <c r="B62" s="9"/>
      <c r="C62" s="10"/>
      <c r="D62" s="11"/>
      <c r="E62" s="11"/>
      <c r="F62" s="11"/>
      <c r="G62" s="12"/>
      <c r="H62" s="12"/>
      <c r="I62" s="12"/>
    </row>
    <row r="63" spans="2:9" ht="15" x14ac:dyDescent="0.2">
      <c r="B63" s="9"/>
      <c r="C63" s="10"/>
      <c r="D63" s="11"/>
      <c r="E63" s="11"/>
      <c r="F63" s="11"/>
      <c r="G63" s="12"/>
      <c r="H63" s="12"/>
      <c r="I63" s="12"/>
    </row>
    <row r="64" spans="2:9" ht="15" x14ac:dyDescent="0.2">
      <c r="B64" s="9"/>
      <c r="C64" s="10"/>
      <c r="D64" s="11"/>
      <c r="E64" s="11"/>
      <c r="F64" s="11"/>
      <c r="G64" s="12"/>
      <c r="H64" s="12"/>
      <c r="I64" s="12"/>
    </row>
    <row r="65" spans="2:9" ht="15" x14ac:dyDescent="0.2">
      <c r="B65" s="9"/>
      <c r="C65" s="10"/>
      <c r="D65" s="11"/>
      <c r="E65" s="11"/>
      <c r="F65" s="11"/>
      <c r="G65" s="12"/>
      <c r="H65" s="12"/>
      <c r="I65" s="12"/>
    </row>
    <row r="66" spans="2:9" ht="15" x14ac:dyDescent="0.2">
      <c r="B66" s="9"/>
      <c r="C66" s="10"/>
      <c r="D66" s="11"/>
      <c r="E66" s="11"/>
      <c r="F66" s="11"/>
      <c r="G66" s="12"/>
      <c r="H66" s="12"/>
      <c r="I66" s="12"/>
    </row>
    <row r="67" spans="2:9" ht="15" x14ac:dyDescent="0.2">
      <c r="B67" s="9"/>
      <c r="C67" s="10"/>
      <c r="D67" s="11"/>
      <c r="E67" s="11"/>
      <c r="F67" s="11"/>
      <c r="G67" s="12"/>
      <c r="H67" s="12"/>
      <c r="I67" s="12"/>
    </row>
    <row r="68" spans="2:9" ht="15" x14ac:dyDescent="0.2">
      <c r="B68" s="9"/>
      <c r="C68" s="10"/>
      <c r="D68" s="11"/>
      <c r="E68" s="11"/>
      <c r="F68" s="11"/>
      <c r="G68" s="12"/>
      <c r="H68" s="12"/>
      <c r="I68" s="12"/>
    </row>
    <row r="69" spans="2:9" ht="15" x14ac:dyDescent="0.2">
      <c r="B69" s="9"/>
      <c r="C69" s="10"/>
      <c r="D69" s="11"/>
      <c r="E69" s="11"/>
      <c r="F69" s="11"/>
      <c r="G69" s="12"/>
      <c r="H69" s="12"/>
      <c r="I69" s="12"/>
    </row>
    <row r="70" spans="2:9" ht="15" x14ac:dyDescent="0.2">
      <c r="B70" s="9"/>
      <c r="C70" s="10"/>
      <c r="D70" s="11"/>
      <c r="E70" s="11"/>
      <c r="F70" s="11"/>
      <c r="G70" s="12"/>
      <c r="H70" s="12"/>
      <c r="I70" s="12"/>
    </row>
    <row r="71" spans="2:9" ht="15" x14ac:dyDescent="0.2">
      <c r="B71" s="9"/>
      <c r="C71" s="10"/>
      <c r="D71" s="11"/>
      <c r="E71" s="11"/>
      <c r="F71" s="11"/>
      <c r="G71" s="12"/>
      <c r="H71" s="12"/>
      <c r="I71" s="12"/>
    </row>
    <row r="72" spans="2:9" ht="15" x14ac:dyDescent="0.2">
      <c r="B72" s="9"/>
      <c r="C72" s="10"/>
      <c r="D72" s="11"/>
      <c r="E72" s="11"/>
      <c r="F72" s="11"/>
      <c r="G72" s="12"/>
      <c r="H72" s="12"/>
      <c r="I72" s="12"/>
    </row>
    <row r="73" spans="2:9" ht="15" x14ac:dyDescent="0.2">
      <c r="B73" s="9"/>
      <c r="C73" s="10"/>
      <c r="D73" s="11"/>
      <c r="E73" s="11"/>
      <c r="F73" s="11"/>
      <c r="G73" s="12"/>
      <c r="H73" s="12"/>
      <c r="I73" s="12"/>
    </row>
    <row r="74" spans="2:9" ht="15" x14ac:dyDescent="0.2">
      <c r="B74" s="9"/>
      <c r="C74" s="10"/>
      <c r="D74" s="11"/>
      <c r="E74" s="11"/>
      <c r="F74" s="11"/>
      <c r="G74" s="12"/>
      <c r="H74" s="12"/>
      <c r="I74" s="12"/>
    </row>
    <row r="75" spans="2:9" ht="15" x14ac:dyDescent="0.2">
      <c r="B75" s="9"/>
      <c r="C75" s="10"/>
      <c r="D75" s="11"/>
      <c r="E75" s="11"/>
      <c r="F75" s="11"/>
      <c r="G75" s="12"/>
      <c r="H75" s="12"/>
      <c r="I75" s="12"/>
    </row>
    <row r="76" spans="2:9" ht="15" x14ac:dyDescent="0.2">
      <c r="B76" s="9"/>
      <c r="C76" s="10"/>
      <c r="D76" s="11"/>
      <c r="E76" s="11"/>
      <c r="F76" s="11"/>
      <c r="G76" s="12"/>
      <c r="H76" s="12"/>
      <c r="I76" s="12"/>
    </row>
    <row r="77" spans="2:9" ht="15" x14ac:dyDescent="0.2">
      <c r="B77" s="9"/>
      <c r="C77" s="10"/>
      <c r="D77" s="11"/>
      <c r="E77" s="11"/>
      <c r="F77" s="11"/>
      <c r="G77" s="12"/>
      <c r="H77" s="12"/>
      <c r="I77" s="12"/>
    </row>
    <row r="78" spans="2:9" ht="15" x14ac:dyDescent="0.2">
      <c r="B78" s="9"/>
      <c r="C78" s="10"/>
      <c r="D78" s="11"/>
      <c r="E78" s="11"/>
      <c r="F78" s="11"/>
      <c r="G78" s="12"/>
      <c r="H78" s="12"/>
      <c r="I78" s="12"/>
    </row>
    <row r="79" spans="2:9" ht="15" x14ac:dyDescent="0.2">
      <c r="B79" s="9"/>
      <c r="C79" s="10"/>
      <c r="D79" s="11"/>
      <c r="E79" s="11"/>
      <c r="F79" s="11"/>
      <c r="G79" s="12"/>
      <c r="H79" s="12"/>
      <c r="I79" s="12"/>
    </row>
    <row r="80" spans="2:9" ht="15" x14ac:dyDescent="0.2">
      <c r="B80" s="9"/>
      <c r="C80" s="10"/>
      <c r="D80" s="11"/>
      <c r="E80" s="11"/>
      <c r="F80" s="11"/>
      <c r="G80" s="12"/>
      <c r="H80" s="12"/>
      <c r="I80" s="12"/>
    </row>
    <row r="81" spans="2:9" ht="15" x14ac:dyDescent="0.2">
      <c r="B81" s="9"/>
      <c r="C81" s="10"/>
      <c r="D81" s="11"/>
      <c r="E81" s="11"/>
      <c r="F81" s="11"/>
      <c r="G81" s="12"/>
      <c r="H81" s="12"/>
      <c r="I81" s="12"/>
    </row>
    <row r="82" spans="2:9" ht="15" x14ac:dyDescent="0.2">
      <c r="B82" s="9"/>
      <c r="C82" s="10"/>
      <c r="D82" s="11"/>
      <c r="E82" s="11"/>
      <c r="F82" s="11"/>
      <c r="G82" s="12"/>
      <c r="H82" s="12"/>
      <c r="I82" s="12"/>
    </row>
    <row r="83" spans="2:9" ht="15" x14ac:dyDescent="0.2">
      <c r="B83" s="9"/>
      <c r="C83" s="10"/>
      <c r="D83" s="11"/>
      <c r="E83" s="11"/>
      <c r="F83" s="11"/>
      <c r="G83" s="12"/>
      <c r="H83" s="12"/>
      <c r="I83" s="12"/>
    </row>
    <row r="84" spans="2:9" ht="15" x14ac:dyDescent="0.2">
      <c r="B84" s="9"/>
      <c r="C84" s="10"/>
      <c r="D84" s="11"/>
      <c r="E84" s="11"/>
      <c r="F84" s="11"/>
      <c r="G84" s="12"/>
      <c r="H84" s="12"/>
      <c r="I84" s="12"/>
    </row>
    <row r="85" spans="2:9" ht="15" x14ac:dyDescent="0.2">
      <c r="B85" s="9"/>
      <c r="C85" s="10"/>
      <c r="D85" s="11"/>
      <c r="E85" s="11"/>
      <c r="F85" s="11"/>
      <c r="G85" s="12"/>
      <c r="H85" s="12"/>
      <c r="I85" s="12"/>
    </row>
    <row r="86" spans="2:9" ht="15" x14ac:dyDescent="0.2">
      <c r="B86" s="9"/>
      <c r="C86" s="10"/>
      <c r="D86" s="11"/>
      <c r="E86" s="11"/>
      <c r="F86" s="11"/>
      <c r="G86" s="12"/>
      <c r="H86" s="12"/>
      <c r="I86" s="12"/>
    </row>
    <row r="87" spans="2:9" ht="15" x14ac:dyDescent="0.2">
      <c r="B87" s="9"/>
      <c r="C87" s="10"/>
      <c r="D87" s="11"/>
      <c r="E87" s="11"/>
      <c r="F87" s="11"/>
      <c r="G87" s="12"/>
      <c r="H87" s="12"/>
      <c r="I87" s="12"/>
    </row>
    <row r="88" spans="2:9" ht="15" x14ac:dyDescent="0.2">
      <c r="B88" s="9"/>
      <c r="C88" s="10"/>
      <c r="D88" s="11"/>
      <c r="E88" s="11"/>
      <c r="F88" s="11"/>
      <c r="G88" s="12"/>
      <c r="H88" s="12"/>
      <c r="I88" s="12"/>
    </row>
    <row r="89" spans="2:9" ht="15" x14ac:dyDescent="0.2">
      <c r="B89" s="9"/>
      <c r="C89" s="10"/>
      <c r="D89" s="11"/>
      <c r="E89" s="11"/>
      <c r="F89" s="11"/>
      <c r="G89" s="12"/>
      <c r="H89" s="12"/>
      <c r="I89" s="12"/>
    </row>
    <row r="90" spans="2:9" ht="15" x14ac:dyDescent="0.2">
      <c r="B90" s="9"/>
      <c r="C90" s="10"/>
      <c r="D90" s="11"/>
      <c r="E90" s="11"/>
      <c r="F90" s="11"/>
      <c r="G90" s="12"/>
      <c r="H90" s="12"/>
      <c r="I90" s="12"/>
    </row>
    <row r="91" spans="2:9" ht="15" x14ac:dyDescent="0.2">
      <c r="B91" s="9"/>
      <c r="C91" s="10"/>
      <c r="D91" s="11"/>
      <c r="E91" s="11"/>
      <c r="F91" s="11"/>
      <c r="G91" s="12"/>
      <c r="H91" s="12"/>
      <c r="I91" s="12"/>
    </row>
    <row r="92" spans="2:9" ht="15" x14ac:dyDescent="0.2">
      <c r="B92" s="9"/>
      <c r="C92" s="10"/>
      <c r="D92" s="11"/>
      <c r="E92" s="11"/>
      <c r="F92" s="11"/>
      <c r="G92" s="12"/>
      <c r="H92" s="12"/>
      <c r="I92" s="12"/>
    </row>
    <row r="93" spans="2:9" ht="15" x14ac:dyDescent="0.2">
      <c r="B93" s="9"/>
      <c r="C93" s="10"/>
      <c r="D93" s="11"/>
      <c r="E93" s="11"/>
      <c r="F93" s="11"/>
      <c r="G93" s="12"/>
      <c r="H93" s="12"/>
      <c r="I93" s="12"/>
    </row>
    <row r="94" spans="2:9" ht="15" x14ac:dyDescent="0.2">
      <c r="B94" s="9"/>
      <c r="C94" s="10"/>
      <c r="D94" s="11"/>
      <c r="E94" s="11"/>
      <c r="F94" s="11"/>
      <c r="G94" s="12"/>
      <c r="H94" s="12"/>
      <c r="I94" s="12"/>
    </row>
    <row r="95" spans="2:9" ht="15" x14ac:dyDescent="0.2">
      <c r="B95" s="9"/>
      <c r="C95" s="10"/>
      <c r="D95" s="11"/>
      <c r="E95" s="11"/>
      <c r="F95" s="11"/>
      <c r="G95" s="12"/>
      <c r="H95" s="12"/>
      <c r="I95" s="12"/>
    </row>
    <row r="96" spans="2:9" ht="15" x14ac:dyDescent="0.2">
      <c r="B96" s="9"/>
      <c r="C96" s="10"/>
      <c r="D96" s="11"/>
      <c r="E96" s="11"/>
      <c r="F96" s="11"/>
      <c r="G96" s="12"/>
      <c r="H96" s="12"/>
      <c r="I96" s="12"/>
    </row>
    <row r="97" spans="2:9" ht="15" x14ac:dyDescent="0.2">
      <c r="B97" s="9"/>
      <c r="C97" s="10"/>
      <c r="D97" s="11"/>
      <c r="E97" s="11"/>
      <c r="F97" s="11"/>
      <c r="G97" s="12"/>
      <c r="H97" s="12"/>
      <c r="I97" s="12"/>
    </row>
    <row r="98" spans="2:9" ht="15" x14ac:dyDescent="0.2">
      <c r="B98" s="9"/>
      <c r="C98" s="10"/>
      <c r="D98" s="11"/>
      <c r="E98" s="11"/>
      <c r="F98" s="11"/>
      <c r="G98" s="12"/>
      <c r="H98" s="12"/>
      <c r="I98" s="12"/>
    </row>
    <row r="99" spans="2:9" ht="15" x14ac:dyDescent="0.2">
      <c r="B99" s="9"/>
      <c r="C99" s="10"/>
      <c r="D99" s="11"/>
      <c r="E99" s="11"/>
      <c r="F99" s="11"/>
      <c r="G99" s="12"/>
      <c r="H99" s="12"/>
      <c r="I99" s="12"/>
    </row>
    <row r="100" spans="2:9" ht="15" x14ac:dyDescent="0.2">
      <c r="B100" s="9"/>
      <c r="C100" s="10"/>
      <c r="D100" s="11"/>
      <c r="E100" s="11"/>
      <c r="F100" s="11"/>
      <c r="G100" s="12"/>
      <c r="H100" s="12"/>
      <c r="I100" s="12"/>
    </row>
    <row r="101" spans="2:9" ht="15" x14ac:dyDescent="0.2">
      <c r="B101" s="9"/>
      <c r="C101" s="10"/>
      <c r="D101" s="11"/>
      <c r="E101" s="11"/>
      <c r="F101" s="11"/>
      <c r="G101" s="12"/>
      <c r="H101" s="12"/>
      <c r="I101" s="12"/>
    </row>
    <row r="102" spans="2:9" ht="15" x14ac:dyDescent="0.2">
      <c r="B102" s="9"/>
      <c r="C102" s="10"/>
      <c r="D102" s="11"/>
      <c r="E102" s="11"/>
      <c r="F102" s="11"/>
      <c r="G102" s="12"/>
      <c r="H102" s="12"/>
      <c r="I102" s="12"/>
    </row>
    <row r="103" spans="2:9" ht="15" x14ac:dyDescent="0.2">
      <c r="B103" s="9"/>
      <c r="C103" s="10"/>
      <c r="D103" s="11"/>
      <c r="E103" s="11"/>
      <c r="F103" s="11"/>
      <c r="G103" s="12"/>
      <c r="H103" s="12"/>
      <c r="I103" s="12"/>
    </row>
    <row r="104" spans="2:9" ht="15" x14ac:dyDescent="0.2">
      <c r="B104" s="9"/>
      <c r="C104" s="10"/>
      <c r="D104" s="11"/>
      <c r="E104" s="11"/>
      <c r="F104" s="11"/>
      <c r="G104" s="12"/>
      <c r="H104" s="12"/>
      <c r="I104" s="12"/>
    </row>
    <row r="105" spans="2:9" ht="15" x14ac:dyDescent="0.2">
      <c r="B105" s="9"/>
      <c r="C105" s="10"/>
      <c r="D105" s="11"/>
      <c r="E105" s="11"/>
      <c r="F105" s="11"/>
      <c r="G105" s="12"/>
      <c r="H105" s="12"/>
      <c r="I105" s="12"/>
    </row>
    <row r="106" spans="2:9" ht="15" x14ac:dyDescent="0.2">
      <c r="B106" s="9"/>
      <c r="C106" s="10"/>
      <c r="D106" s="11"/>
      <c r="E106" s="11"/>
      <c r="F106" s="11"/>
      <c r="G106" s="12"/>
      <c r="H106" s="12"/>
      <c r="I106" s="12"/>
    </row>
    <row r="107" spans="2:9" ht="15" x14ac:dyDescent="0.2">
      <c r="B107" s="9"/>
      <c r="C107" s="10"/>
      <c r="D107" s="11"/>
      <c r="E107" s="11"/>
      <c r="F107" s="11"/>
      <c r="G107" s="12"/>
      <c r="H107" s="12"/>
      <c r="I107" s="12"/>
    </row>
    <row r="108" spans="2:9" ht="15" x14ac:dyDescent="0.2">
      <c r="B108" s="9"/>
      <c r="C108" s="10"/>
      <c r="D108" s="11"/>
      <c r="E108" s="11"/>
      <c r="F108" s="11"/>
      <c r="G108" s="12"/>
      <c r="H108" s="12"/>
      <c r="I108" s="12"/>
    </row>
    <row r="109" spans="2:9" ht="15" x14ac:dyDescent="0.2">
      <c r="B109" s="9"/>
      <c r="C109" s="10"/>
      <c r="D109" s="11"/>
      <c r="E109" s="11"/>
      <c r="F109" s="11"/>
      <c r="G109" s="12"/>
      <c r="H109" s="12"/>
      <c r="I109" s="12"/>
    </row>
    <row r="110" spans="2:9" ht="15" x14ac:dyDescent="0.2">
      <c r="B110" s="9"/>
      <c r="C110" s="10"/>
      <c r="D110" s="11"/>
      <c r="E110" s="11"/>
      <c r="F110" s="11"/>
      <c r="G110" s="12"/>
      <c r="H110" s="12"/>
      <c r="I110" s="12"/>
    </row>
    <row r="111" spans="2:9" ht="15" x14ac:dyDescent="0.2">
      <c r="B111" s="9"/>
      <c r="C111" s="10"/>
      <c r="D111" s="11"/>
      <c r="E111" s="11"/>
      <c r="F111" s="11"/>
      <c r="G111" s="12"/>
      <c r="H111" s="12"/>
      <c r="I111" s="12"/>
    </row>
    <row r="112" spans="2:9" ht="15" x14ac:dyDescent="0.2">
      <c r="B112" s="9"/>
      <c r="C112" s="10"/>
      <c r="D112" s="11"/>
      <c r="E112" s="11"/>
      <c r="F112" s="11"/>
      <c r="G112" s="12"/>
      <c r="H112" s="12"/>
      <c r="I112" s="12"/>
    </row>
    <row r="113" spans="2:9" ht="15" x14ac:dyDescent="0.2">
      <c r="B113" s="9"/>
      <c r="C113" s="10"/>
      <c r="D113" s="11"/>
      <c r="E113" s="11"/>
      <c r="F113" s="11"/>
      <c r="G113" s="12"/>
      <c r="H113" s="12"/>
      <c r="I113" s="12"/>
    </row>
    <row r="114" spans="2:9" ht="15" x14ac:dyDescent="0.2">
      <c r="B114" s="9"/>
      <c r="C114" s="10"/>
      <c r="D114" s="11"/>
      <c r="E114" s="11"/>
      <c r="F114" s="11"/>
      <c r="G114" s="12"/>
      <c r="H114" s="12"/>
      <c r="I114" s="12"/>
    </row>
    <row r="115" spans="2:9" ht="15" x14ac:dyDescent="0.2">
      <c r="B115" s="9"/>
      <c r="C115" s="10"/>
      <c r="D115" s="11"/>
      <c r="E115" s="11"/>
      <c r="F115" s="11"/>
      <c r="G115" s="12"/>
      <c r="H115" s="12"/>
      <c r="I115" s="12"/>
    </row>
    <row r="116" spans="2:9" ht="15" x14ac:dyDescent="0.2">
      <c r="B116" s="9"/>
      <c r="C116" s="10"/>
      <c r="D116" s="11"/>
      <c r="E116" s="11"/>
      <c r="F116" s="11"/>
      <c r="G116" s="12"/>
      <c r="H116" s="12"/>
      <c r="I116" s="12"/>
    </row>
    <row r="117" spans="2:9" ht="15" x14ac:dyDescent="0.2">
      <c r="B117" s="9"/>
      <c r="C117" s="10"/>
      <c r="D117" s="11"/>
      <c r="E117" s="11"/>
      <c r="F117" s="11"/>
      <c r="G117" s="12"/>
      <c r="H117" s="12"/>
      <c r="I117" s="12"/>
    </row>
    <row r="118" spans="2:9" ht="15" x14ac:dyDescent="0.2">
      <c r="B118" s="9"/>
      <c r="C118" s="10"/>
      <c r="D118" s="11"/>
      <c r="E118" s="11"/>
      <c r="F118" s="11"/>
      <c r="G118" s="12"/>
      <c r="H118" s="12"/>
      <c r="I118" s="12"/>
    </row>
    <row r="119" spans="2:9" ht="15" x14ac:dyDescent="0.2">
      <c r="B119" s="9"/>
      <c r="C119" s="10"/>
      <c r="D119" s="11"/>
      <c r="E119" s="11"/>
      <c r="F119" s="11"/>
      <c r="G119" s="12"/>
      <c r="H119" s="12"/>
      <c r="I119" s="12"/>
    </row>
    <row r="120" spans="2:9" ht="15" x14ac:dyDescent="0.2">
      <c r="B120" s="9"/>
      <c r="C120" s="10"/>
      <c r="D120" s="11"/>
      <c r="E120" s="11"/>
      <c r="F120" s="11"/>
      <c r="G120" s="12"/>
      <c r="H120" s="12"/>
      <c r="I120" s="12"/>
    </row>
    <row r="121" spans="2:9" ht="15" x14ac:dyDescent="0.2">
      <c r="B121" s="9"/>
      <c r="C121" s="10"/>
      <c r="D121" s="11"/>
      <c r="E121" s="11"/>
      <c r="F121" s="11"/>
      <c r="G121" s="12"/>
      <c r="H121" s="12"/>
      <c r="I121" s="12"/>
    </row>
    <row r="122" spans="2:9" ht="15" x14ac:dyDescent="0.2">
      <c r="B122" s="9"/>
      <c r="C122" s="10"/>
      <c r="D122" s="11"/>
      <c r="E122" s="11"/>
      <c r="F122" s="11"/>
      <c r="G122" s="12"/>
      <c r="H122" s="12"/>
      <c r="I122" s="12"/>
    </row>
    <row r="123" spans="2:9" ht="15" x14ac:dyDescent="0.2">
      <c r="B123" s="9"/>
      <c r="C123" s="10"/>
      <c r="D123" s="11"/>
      <c r="E123" s="11"/>
      <c r="F123" s="11"/>
      <c r="G123" s="12"/>
      <c r="H123" s="12"/>
      <c r="I123" s="12"/>
    </row>
    <row r="124" spans="2:9" ht="15" x14ac:dyDescent="0.2">
      <c r="B124" s="9"/>
      <c r="C124" s="10"/>
      <c r="D124" s="11"/>
      <c r="E124" s="11"/>
      <c r="F124" s="11"/>
      <c r="G124" s="12"/>
      <c r="H124" s="12"/>
      <c r="I124" s="12"/>
    </row>
    <row r="125" spans="2:9" ht="15" x14ac:dyDescent="0.2">
      <c r="B125" s="9"/>
      <c r="C125" s="10"/>
      <c r="D125" s="11"/>
      <c r="E125" s="11"/>
      <c r="F125" s="11"/>
      <c r="G125" s="12"/>
      <c r="H125" s="12"/>
      <c r="I125" s="12"/>
    </row>
    <row r="126" spans="2:9" ht="15" x14ac:dyDescent="0.2">
      <c r="B126" s="9"/>
      <c r="C126" s="10"/>
      <c r="D126" s="11"/>
      <c r="E126" s="11"/>
      <c r="F126" s="11"/>
      <c r="G126" s="12"/>
      <c r="H126" s="12"/>
      <c r="I126" s="12"/>
    </row>
    <row r="127" spans="2:9" ht="15" x14ac:dyDescent="0.2">
      <c r="B127" s="9"/>
      <c r="C127" s="10"/>
      <c r="D127" s="11"/>
      <c r="E127" s="11"/>
      <c r="F127" s="11"/>
      <c r="G127" s="12"/>
      <c r="H127" s="12"/>
      <c r="I127" s="12"/>
    </row>
    <row r="128" spans="2:9" ht="15" x14ac:dyDescent="0.2">
      <c r="B128" s="9"/>
      <c r="C128" s="10"/>
      <c r="D128" s="11"/>
      <c r="E128" s="11"/>
      <c r="F128" s="11"/>
      <c r="G128" s="12"/>
      <c r="H128" s="12"/>
      <c r="I128" s="12"/>
    </row>
    <row r="129" spans="2:9" ht="15" x14ac:dyDescent="0.2">
      <c r="B129" s="9"/>
      <c r="C129" s="10"/>
      <c r="D129" s="11"/>
      <c r="E129" s="11"/>
      <c r="F129" s="11"/>
      <c r="G129" s="12"/>
      <c r="H129" s="12"/>
      <c r="I129" s="12"/>
    </row>
    <row r="130" spans="2:9" ht="15" x14ac:dyDescent="0.2">
      <c r="B130" s="9"/>
      <c r="C130" s="10"/>
      <c r="D130" s="11"/>
      <c r="E130" s="11"/>
      <c r="F130" s="11"/>
      <c r="G130" s="12"/>
      <c r="H130" s="12"/>
      <c r="I130" s="12"/>
    </row>
    <row r="131" spans="2:9" ht="15" x14ac:dyDescent="0.2">
      <c r="B131" s="9"/>
      <c r="C131" s="10"/>
      <c r="D131" s="11"/>
      <c r="E131" s="11"/>
      <c r="F131" s="11"/>
      <c r="G131" s="12"/>
      <c r="H131" s="12"/>
      <c r="I131" s="12"/>
    </row>
    <row r="132" spans="2:9" ht="15" x14ac:dyDescent="0.2">
      <c r="B132" s="9"/>
      <c r="C132" s="10"/>
      <c r="D132" s="11"/>
      <c r="E132" s="11"/>
      <c r="F132" s="11"/>
      <c r="G132" s="12"/>
      <c r="H132" s="12"/>
      <c r="I132" s="12"/>
    </row>
    <row r="133" spans="2:9" ht="15" x14ac:dyDescent="0.2">
      <c r="B133" s="9"/>
      <c r="C133" s="10"/>
      <c r="D133" s="11"/>
      <c r="E133" s="11"/>
      <c r="F133" s="11"/>
      <c r="G133" s="12"/>
      <c r="H133" s="12"/>
      <c r="I133" s="12"/>
    </row>
    <row r="134" spans="2:9" ht="15" x14ac:dyDescent="0.2">
      <c r="B134" s="9"/>
      <c r="C134" s="10"/>
      <c r="D134" s="11"/>
      <c r="E134" s="11"/>
      <c r="F134" s="11"/>
      <c r="G134" s="12"/>
      <c r="H134" s="12"/>
      <c r="I134" s="12"/>
    </row>
    <row r="135" spans="2:9" ht="15" x14ac:dyDescent="0.2">
      <c r="B135" s="9"/>
      <c r="C135" s="10"/>
      <c r="D135" s="11"/>
      <c r="E135" s="11"/>
      <c r="F135" s="11"/>
      <c r="G135" s="12"/>
      <c r="H135" s="12"/>
      <c r="I135" s="12"/>
    </row>
    <row r="136" spans="2:9" ht="15" x14ac:dyDescent="0.2">
      <c r="B136" s="9"/>
      <c r="C136" s="10"/>
      <c r="D136" s="11"/>
      <c r="E136" s="11"/>
      <c r="F136" s="11"/>
      <c r="G136" s="12"/>
      <c r="H136" s="12"/>
      <c r="I136" s="12"/>
    </row>
    <row r="137" spans="2:9" ht="15" x14ac:dyDescent="0.2">
      <c r="B137" s="9"/>
      <c r="C137" s="10"/>
      <c r="D137" s="11"/>
      <c r="E137" s="11"/>
      <c r="F137" s="11"/>
      <c r="G137" s="12"/>
      <c r="H137" s="12"/>
      <c r="I137" s="12"/>
    </row>
    <row r="138" spans="2:9" ht="15" x14ac:dyDescent="0.2">
      <c r="B138" s="9"/>
      <c r="C138" s="10"/>
      <c r="D138" s="11"/>
      <c r="E138" s="11"/>
      <c r="F138" s="11"/>
      <c r="G138" s="12"/>
      <c r="H138" s="12"/>
      <c r="I138" s="12"/>
    </row>
    <row r="139" spans="2:9" ht="15" x14ac:dyDescent="0.2">
      <c r="B139" s="9"/>
      <c r="C139" s="10"/>
      <c r="D139" s="11"/>
      <c r="E139" s="11"/>
      <c r="F139" s="11"/>
      <c r="G139" s="12"/>
      <c r="H139" s="12"/>
      <c r="I139" s="12"/>
    </row>
    <row r="140" spans="2:9" ht="15" x14ac:dyDescent="0.2">
      <c r="B140" s="9"/>
      <c r="C140" s="10"/>
      <c r="D140" s="11"/>
      <c r="E140" s="11"/>
      <c r="F140" s="11"/>
      <c r="G140" s="12"/>
      <c r="H140" s="12"/>
      <c r="I140" s="12"/>
    </row>
    <row r="141" spans="2:9" ht="15" x14ac:dyDescent="0.2">
      <c r="B141" s="9"/>
      <c r="C141" s="10"/>
      <c r="D141" s="11"/>
      <c r="E141" s="11"/>
      <c r="F141" s="11"/>
      <c r="G141" s="12"/>
      <c r="H141" s="12"/>
      <c r="I141" s="12"/>
    </row>
    <row r="142" spans="2:9" ht="15" x14ac:dyDescent="0.2">
      <c r="B142" s="9"/>
      <c r="C142" s="10"/>
      <c r="D142" s="11"/>
      <c r="E142" s="11"/>
      <c r="F142" s="11"/>
      <c r="G142" s="12"/>
      <c r="H142" s="12"/>
      <c r="I142" s="12"/>
    </row>
    <row r="143" spans="2:9" ht="15" x14ac:dyDescent="0.2">
      <c r="B143" s="9"/>
      <c r="C143" s="10"/>
      <c r="D143" s="11"/>
      <c r="E143" s="11"/>
      <c r="F143" s="11"/>
      <c r="G143" s="12"/>
      <c r="H143" s="12"/>
      <c r="I143" s="12"/>
    </row>
    <row r="144" spans="2:9" ht="15" x14ac:dyDescent="0.2">
      <c r="B144" s="9"/>
      <c r="C144" s="10"/>
      <c r="D144" s="11"/>
      <c r="E144" s="11"/>
      <c r="F144" s="11"/>
      <c r="G144" s="12"/>
      <c r="H144" s="12"/>
      <c r="I144" s="12"/>
    </row>
    <row r="145" spans="2:9" ht="15" x14ac:dyDescent="0.2">
      <c r="B145" s="9"/>
      <c r="C145" s="10"/>
      <c r="D145" s="11"/>
      <c r="E145" s="11"/>
      <c r="F145" s="11"/>
      <c r="G145" s="12"/>
      <c r="H145" s="12"/>
      <c r="I145" s="12"/>
    </row>
    <row r="146" spans="2:9" ht="15" x14ac:dyDescent="0.2">
      <c r="B146" s="9"/>
      <c r="C146" s="10"/>
      <c r="D146" s="11"/>
      <c r="E146" s="11"/>
      <c r="F146" s="11"/>
      <c r="G146" s="12"/>
      <c r="H146" s="12"/>
      <c r="I146" s="12"/>
    </row>
    <row r="147" spans="2:9" ht="15" x14ac:dyDescent="0.2">
      <c r="B147" s="9"/>
      <c r="C147" s="10"/>
      <c r="D147" s="11"/>
      <c r="E147" s="11"/>
      <c r="F147" s="11"/>
      <c r="G147" s="12"/>
      <c r="H147" s="12"/>
      <c r="I147" s="12"/>
    </row>
    <row r="148" spans="2:9" ht="15" x14ac:dyDescent="0.2">
      <c r="B148" s="9"/>
      <c r="C148" s="10"/>
      <c r="D148" s="11"/>
      <c r="E148" s="11"/>
      <c r="F148" s="11"/>
      <c r="G148" s="12"/>
      <c r="H148" s="12"/>
      <c r="I148" s="12"/>
    </row>
    <row r="149" spans="2:9" ht="15" x14ac:dyDescent="0.2">
      <c r="B149" s="9"/>
      <c r="C149" s="10"/>
      <c r="D149" s="11"/>
      <c r="E149" s="11"/>
      <c r="F149" s="11"/>
      <c r="G149" s="12"/>
      <c r="H149" s="12"/>
      <c r="I149" s="12"/>
    </row>
    <row r="150" spans="2:9" ht="15" x14ac:dyDescent="0.2">
      <c r="B150" s="9"/>
      <c r="C150" s="10"/>
      <c r="D150" s="11"/>
      <c r="E150" s="11"/>
      <c r="F150" s="11"/>
      <c r="G150" s="12"/>
      <c r="H150" s="12"/>
      <c r="I150" s="12"/>
    </row>
    <row r="151" spans="2:9" ht="15" x14ac:dyDescent="0.2">
      <c r="B151" s="9"/>
      <c r="C151" s="10"/>
      <c r="D151" s="11"/>
      <c r="E151" s="11"/>
      <c r="F151" s="11"/>
      <c r="G151" s="12"/>
      <c r="H151" s="12"/>
      <c r="I151" s="12"/>
    </row>
    <row r="152" spans="2:9" ht="15" x14ac:dyDescent="0.2">
      <c r="B152" s="9"/>
      <c r="C152" s="10"/>
      <c r="D152" s="11"/>
      <c r="E152" s="11"/>
      <c r="F152" s="11"/>
      <c r="G152" s="12"/>
      <c r="H152" s="12"/>
      <c r="I152" s="12"/>
    </row>
    <row r="153" spans="2:9" ht="15" x14ac:dyDescent="0.2">
      <c r="B153" s="9"/>
      <c r="C153" s="10"/>
      <c r="D153" s="11"/>
      <c r="E153" s="11"/>
      <c r="F153" s="11"/>
      <c r="G153" s="12"/>
      <c r="H153" s="12"/>
      <c r="I153" s="12"/>
    </row>
    <row r="154" spans="2:9" ht="15" x14ac:dyDescent="0.2">
      <c r="B154" s="9"/>
      <c r="C154" s="10"/>
      <c r="D154" s="11"/>
      <c r="E154" s="11"/>
      <c r="F154" s="11"/>
      <c r="G154" s="12"/>
      <c r="H154" s="12"/>
      <c r="I154" s="12"/>
    </row>
    <row r="155" spans="2:9" ht="15" x14ac:dyDescent="0.2">
      <c r="B155" s="9"/>
      <c r="C155" s="10"/>
      <c r="D155" s="11"/>
      <c r="E155" s="11"/>
      <c r="F155" s="11"/>
      <c r="G155" s="12"/>
      <c r="H155" s="12"/>
      <c r="I155" s="12"/>
    </row>
    <row r="156" spans="2:9" ht="15" x14ac:dyDescent="0.2">
      <c r="B156" s="9"/>
      <c r="C156" s="10"/>
      <c r="D156" s="11"/>
      <c r="E156" s="11"/>
      <c r="F156" s="11"/>
      <c r="G156" s="12"/>
      <c r="H156" s="12"/>
      <c r="I156" s="12"/>
    </row>
    <row r="157" spans="2:9" ht="15" x14ac:dyDescent="0.2">
      <c r="B157" s="9"/>
      <c r="C157" s="10"/>
      <c r="D157" s="11"/>
      <c r="E157" s="11"/>
      <c r="F157" s="11"/>
      <c r="G157" s="12"/>
      <c r="H157" s="12"/>
      <c r="I157" s="12"/>
    </row>
    <row r="158" spans="2:9" ht="15" x14ac:dyDescent="0.2">
      <c r="B158" s="9"/>
      <c r="C158" s="10"/>
      <c r="D158" s="11"/>
      <c r="E158" s="11"/>
      <c r="F158" s="11"/>
      <c r="G158" s="12"/>
      <c r="H158" s="12"/>
      <c r="I158" s="12"/>
    </row>
    <row r="159" spans="2:9" ht="15" x14ac:dyDescent="0.2">
      <c r="B159" s="9"/>
      <c r="C159" s="10"/>
      <c r="D159" s="11"/>
      <c r="E159" s="11"/>
      <c r="F159" s="11"/>
      <c r="G159" s="12"/>
      <c r="H159" s="12"/>
      <c r="I159" s="12"/>
    </row>
    <row r="160" spans="2:9" ht="15" x14ac:dyDescent="0.2">
      <c r="B160" s="9"/>
      <c r="C160" s="10"/>
      <c r="D160" s="11"/>
      <c r="E160" s="11"/>
      <c r="F160" s="11"/>
      <c r="G160" s="12"/>
      <c r="H160" s="12"/>
      <c r="I160" s="12"/>
    </row>
    <row r="161" spans="2:9" ht="15" x14ac:dyDescent="0.2">
      <c r="B161" s="9"/>
      <c r="C161" s="10"/>
      <c r="D161" s="11"/>
      <c r="E161" s="11"/>
      <c r="F161" s="11"/>
      <c r="G161" s="12"/>
      <c r="H161" s="12"/>
      <c r="I161" s="12"/>
    </row>
    <row r="162" spans="2:9" ht="15" x14ac:dyDescent="0.2">
      <c r="B162" s="9"/>
      <c r="C162" s="10"/>
      <c r="D162" s="11"/>
      <c r="E162" s="11"/>
      <c r="F162" s="11"/>
      <c r="G162" s="12"/>
      <c r="H162" s="12"/>
      <c r="I162" s="12"/>
    </row>
    <row r="163" spans="2:9" ht="15" x14ac:dyDescent="0.2">
      <c r="B163" s="9"/>
      <c r="C163" s="10"/>
      <c r="D163" s="11"/>
      <c r="E163" s="11"/>
      <c r="F163" s="11"/>
      <c r="G163" s="12"/>
      <c r="H163" s="12"/>
      <c r="I163" s="12"/>
    </row>
    <row r="164" spans="2:9" ht="15" x14ac:dyDescent="0.2">
      <c r="B164" s="9"/>
      <c r="C164" s="10"/>
      <c r="D164" s="11"/>
      <c r="E164" s="11"/>
      <c r="F164" s="11"/>
      <c r="G164" s="12"/>
      <c r="H164" s="12"/>
      <c r="I164" s="12"/>
    </row>
    <row r="165" spans="2:9" ht="15" x14ac:dyDescent="0.2">
      <c r="B165" s="9"/>
      <c r="C165" s="10"/>
      <c r="D165" s="11"/>
      <c r="E165" s="11"/>
      <c r="F165" s="11"/>
      <c r="G165" s="12"/>
      <c r="H165" s="12"/>
      <c r="I165" s="12"/>
    </row>
    <row r="166" spans="2:9" ht="15" x14ac:dyDescent="0.2">
      <c r="B166" s="9"/>
      <c r="C166" s="10"/>
      <c r="D166" s="11"/>
      <c r="E166" s="11"/>
      <c r="F166" s="11"/>
      <c r="G166" s="12"/>
      <c r="H166" s="12"/>
      <c r="I166" s="12"/>
    </row>
    <row r="167" spans="2:9" ht="15" x14ac:dyDescent="0.2">
      <c r="B167" s="9"/>
      <c r="C167" s="10"/>
      <c r="D167" s="11"/>
      <c r="E167" s="11"/>
      <c r="F167" s="11"/>
      <c r="G167" s="12"/>
      <c r="H167" s="12"/>
      <c r="I167" s="12"/>
    </row>
    <row r="168" spans="2:9" ht="15" x14ac:dyDescent="0.2">
      <c r="B168" s="9"/>
      <c r="C168" s="10"/>
      <c r="D168" s="11"/>
      <c r="E168" s="11"/>
      <c r="F168" s="11"/>
      <c r="G168" s="12"/>
      <c r="H168" s="12"/>
      <c r="I168" s="12"/>
    </row>
    <row r="169" spans="2:9" ht="15" x14ac:dyDescent="0.2">
      <c r="B169" s="9"/>
      <c r="C169" s="10"/>
      <c r="D169" s="11"/>
      <c r="E169" s="11"/>
      <c r="F169" s="11"/>
      <c r="G169" s="12"/>
      <c r="H169" s="12"/>
      <c r="I169" s="12"/>
    </row>
    <row r="170" spans="2:9" ht="15" x14ac:dyDescent="0.2">
      <c r="B170" s="9"/>
      <c r="C170" s="10"/>
      <c r="D170" s="11"/>
      <c r="E170" s="11"/>
      <c r="F170" s="11"/>
      <c r="G170" s="12"/>
      <c r="H170" s="12"/>
      <c r="I170" s="12"/>
    </row>
    <row r="171" spans="2:9" ht="15" x14ac:dyDescent="0.2">
      <c r="B171" s="9"/>
      <c r="C171" s="10"/>
      <c r="D171" s="11"/>
      <c r="E171" s="11"/>
      <c r="F171" s="11"/>
      <c r="G171" s="12"/>
      <c r="H171" s="12"/>
      <c r="I171" s="12"/>
    </row>
    <row r="172" spans="2:9" ht="15" x14ac:dyDescent="0.2">
      <c r="B172" s="9"/>
      <c r="C172" s="10"/>
      <c r="D172" s="11"/>
      <c r="E172" s="11"/>
      <c r="F172" s="11"/>
      <c r="G172" s="12"/>
      <c r="H172" s="12"/>
      <c r="I172" s="12"/>
    </row>
    <row r="173" spans="2:9" ht="15" x14ac:dyDescent="0.2">
      <c r="B173" s="9"/>
      <c r="C173" s="10"/>
      <c r="D173" s="11"/>
      <c r="E173" s="11"/>
      <c r="F173" s="11"/>
      <c r="G173" s="12"/>
      <c r="H173" s="12"/>
      <c r="I173" s="12"/>
    </row>
    <row r="174" spans="2:9" ht="15" x14ac:dyDescent="0.2">
      <c r="B174" s="9"/>
      <c r="C174" s="10"/>
      <c r="D174" s="11"/>
      <c r="E174" s="11"/>
      <c r="F174" s="11"/>
      <c r="G174" s="12"/>
      <c r="H174" s="12"/>
      <c r="I174" s="12"/>
    </row>
    <row r="175" spans="2:9" ht="15" x14ac:dyDescent="0.2">
      <c r="B175" s="9"/>
      <c r="C175" s="10"/>
      <c r="D175" s="11"/>
      <c r="E175" s="11"/>
      <c r="F175" s="11"/>
      <c r="G175" s="12"/>
      <c r="H175" s="12"/>
      <c r="I175" s="12"/>
    </row>
    <row r="176" spans="2:9" ht="15" x14ac:dyDescent="0.2">
      <c r="B176" s="9"/>
      <c r="C176" s="10"/>
      <c r="D176" s="11"/>
      <c r="E176" s="11"/>
      <c r="F176" s="11"/>
      <c r="G176" s="12"/>
      <c r="H176" s="12"/>
      <c r="I176" s="12"/>
    </row>
    <row r="177" spans="2:9" ht="15" x14ac:dyDescent="0.2">
      <c r="B177" s="9"/>
      <c r="C177" s="10"/>
      <c r="D177" s="11"/>
      <c r="E177" s="11"/>
      <c r="F177" s="11"/>
      <c r="G177" s="12"/>
      <c r="H177" s="12"/>
      <c r="I177" s="12"/>
    </row>
    <row r="178" spans="2:9" ht="15" x14ac:dyDescent="0.2">
      <c r="B178" s="9"/>
      <c r="C178" s="10"/>
      <c r="D178" s="11"/>
      <c r="E178" s="11"/>
      <c r="F178" s="11"/>
      <c r="G178" s="12"/>
      <c r="H178" s="12"/>
      <c r="I178" s="12"/>
    </row>
    <row r="179" spans="2:9" ht="15" x14ac:dyDescent="0.2">
      <c r="B179" s="9"/>
      <c r="C179" s="10"/>
      <c r="D179" s="11"/>
      <c r="E179" s="11"/>
      <c r="F179" s="11"/>
      <c r="G179" s="12"/>
      <c r="H179" s="12"/>
      <c r="I179" s="12"/>
    </row>
    <row r="180" spans="2:9" ht="15" x14ac:dyDescent="0.2">
      <c r="B180" s="9"/>
      <c r="C180" s="10"/>
      <c r="D180" s="11"/>
      <c r="E180" s="11"/>
      <c r="F180" s="11"/>
      <c r="G180" s="12"/>
      <c r="H180" s="12"/>
      <c r="I180" s="12"/>
    </row>
    <row r="181" spans="2:9" ht="15" x14ac:dyDescent="0.2">
      <c r="B181" s="9"/>
      <c r="C181" s="10"/>
      <c r="D181" s="11"/>
      <c r="E181" s="11"/>
      <c r="F181" s="11"/>
      <c r="G181" s="12"/>
      <c r="H181" s="12"/>
      <c r="I181" s="12"/>
    </row>
    <row r="182" spans="2:9" ht="15" x14ac:dyDescent="0.2">
      <c r="B182" s="9"/>
      <c r="C182" s="10"/>
      <c r="D182" s="11"/>
      <c r="E182" s="11"/>
      <c r="F182" s="11"/>
      <c r="G182" s="12"/>
      <c r="H182" s="12"/>
      <c r="I182" s="12"/>
    </row>
    <row r="183" spans="2:9" ht="15" x14ac:dyDescent="0.2">
      <c r="B183" s="9"/>
      <c r="C183" s="10"/>
      <c r="D183" s="11"/>
      <c r="E183" s="11"/>
      <c r="F183" s="11"/>
      <c r="G183" s="12"/>
      <c r="H183" s="12"/>
      <c r="I183" s="12"/>
    </row>
    <row r="184" spans="2:9" ht="15" x14ac:dyDescent="0.2">
      <c r="B184" s="9"/>
      <c r="C184" s="10"/>
      <c r="D184" s="11"/>
      <c r="E184" s="11"/>
      <c r="F184" s="11"/>
      <c r="G184" s="12"/>
      <c r="H184" s="12"/>
      <c r="I184" s="12"/>
    </row>
    <row r="185" spans="2:9" ht="15" x14ac:dyDescent="0.2">
      <c r="B185" s="9"/>
      <c r="C185" s="10"/>
      <c r="D185" s="11"/>
      <c r="E185" s="11"/>
      <c r="F185" s="11"/>
      <c r="G185" s="12"/>
      <c r="H185" s="12"/>
      <c r="I185" s="12"/>
    </row>
    <row r="186" spans="2:9" ht="15" x14ac:dyDescent="0.2">
      <c r="B186" s="9"/>
      <c r="C186" s="10"/>
      <c r="D186" s="11"/>
      <c r="E186" s="11"/>
      <c r="F186" s="11"/>
      <c r="G186" s="12"/>
      <c r="H186" s="12"/>
      <c r="I186" s="12"/>
    </row>
    <row r="187" spans="2:9" ht="15" x14ac:dyDescent="0.2">
      <c r="B187" s="9"/>
      <c r="C187" s="10"/>
      <c r="D187" s="11"/>
      <c r="E187" s="11"/>
      <c r="F187" s="11"/>
      <c r="G187" s="12"/>
      <c r="H187" s="12"/>
      <c r="I187" s="12"/>
    </row>
    <row r="188" spans="2:9" ht="15" x14ac:dyDescent="0.2">
      <c r="B188" s="9"/>
      <c r="C188" s="10"/>
      <c r="D188" s="11"/>
      <c r="E188" s="11"/>
      <c r="F188" s="11"/>
      <c r="G188" s="12"/>
      <c r="H188" s="12"/>
      <c r="I188" s="12"/>
    </row>
    <row r="189" spans="2:9" ht="15" x14ac:dyDescent="0.2">
      <c r="B189" s="9"/>
      <c r="C189" s="10"/>
      <c r="D189" s="11"/>
      <c r="E189" s="11"/>
      <c r="F189" s="11"/>
      <c r="G189" s="12"/>
      <c r="H189" s="12"/>
      <c r="I189" s="12"/>
    </row>
    <row r="190" spans="2:9" ht="15" x14ac:dyDescent="0.2">
      <c r="B190" s="9"/>
      <c r="C190" s="10"/>
      <c r="D190" s="11"/>
      <c r="E190" s="11"/>
      <c r="F190" s="11"/>
      <c r="G190" s="12"/>
      <c r="H190" s="12"/>
      <c r="I190" s="12"/>
    </row>
    <row r="191" spans="2:9" ht="15" x14ac:dyDescent="0.2">
      <c r="B191" s="9"/>
      <c r="C191" s="10"/>
      <c r="D191" s="11"/>
      <c r="E191" s="11"/>
      <c r="F191" s="11"/>
      <c r="G191" s="12"/>
      <c r="H191" s="12"/>
      <c r="I191" s="12"/>
    </row>
    <row r="192" spans="2:9" ht="15" x14ac:dyDescent="0.2">
      <c r="B192" s="9"/>
      <c r="C192" s="10"/>
      <c r="D192" s="11"/>
      <c r="E192" s="11"/>
      <c r="F192" s="11"/>
      <c r="G192" s="12"/>
      <c r="H192" s="12"/>
      <c r="I192" s="12"/>
    </row>
    <row r="193" spans="2:9" ht="15" x14ac:dyDescent="0.2">
      <c r="B193" s="9"/>
      <c r="C193" s="10"/>
      <c r="D193" s="11"/>
      <c r="E193" s="11"/>
      <c r="F193" s="11"/>
      <c r="G193" s="12"/>
      <c r="H193" s="12"/>
      <c r="I193" s="12"/>
    </row>
    <row r="194" spans="2:9" ht="15" x14ac:dyDescent="0.2">
      <c r="B194" s="9"/>
      <c r="C194" s="10"/>
      <c r="D194" s="11"/>
      <c r="E194" s="11"/>
      <c r="F194" s="11"/>
      <c r="G194" s="12"/>
      <c r="H194" s="12"/>
      <c r="I194" s="12"/>
    </row>
    <row r="195" spans="2:9" ht="15" x14ac:dyDescent="0.2">
      <c r="B195" s="9"/>
      <c r="C195" s="10"/>
      <c r="D195" s="11"/>
      <c r="E195" s="11"/>
      <c r="F195" s="11"/>
      <c r="G195" s="12"/>
      <c r="H195" s="12"/>
      <c r="I195" s="12"/>
    </row>
    <row r="196" spans="2:9" ht="15" x14ac:dyDescent="0.2">
      <c r="B196" s="9"/>
      <c r="C196" s="10"/>
      <c r="D196" s="11"/>
      <c r="E196" s="11"/>
      <c r="F196" s="11"/>
      <c r="G196" s="12"/>
      <c r="H196" s="12"/>
      <c r="I196" s="12"/>
    </row>
    <row r="197" spans="2:9" ht="15" x14ac:dyDescent="0.2">
      <c r="B197" s="9"/>
      <c r="C197" s="10"/>
      <c r="D197" s="11"/>
      <c r="E197" s="11"/>
      <c r="F197" s="11"/>
      <c r="G197" s="12"/>
      <c r="H197" s="12"/>
      <c r="I197" s="12"/>
    </row>
    <row r="198" spans="2:9" ht="15" x14ac:dyDescent="0.2">
      <c r="B198" s="9"/>
      <c r="C198" s="10"/>
      <c r="D198" s="11"/>
      <c r="E198" s="11"/>
      <c r="F198" s="11"/>
      <c r="G198" s="12"/>
      <c r="H198" s="12"/>
      <c r="I198" s="12"/>
    </row>
    <row r="199" spans="2:9" ht="15" x14ac:dyDescent="0.2">
      <c r="B199" s="9"/>
      <c r="C199" s="10"/>
      <c r="D199" s="11"/>
      <c r="E199" s="11"/>
      <c r="F199" s="11"/>
      <c r="G199" s="12"/>
      <c r="H199" s="12"/>
      <c r="I199" s="12"/>
    </row>
    <row r="200" spans="2:9" ht="15" x14ac:dyDescent="0.2">
      <c r="B200" s="9"/>
      <c r="C200" s="10"/>
      <c r="D200" s="11"/>
      <c r="E200" s="11"/>
      <c r="F200" s="11"/>
      <c r="G200" s="12"/>
      <c r="H200" s="12"/>
      <c r="I200" s="12"/>
    </row>
    <row r="201" spans="2:9" ht="15" x14ac:dyDescent="0.2">
      <c r="B201" s="9"/>
      <c r="C201" s="10"/>
      <c r="D201" s="11"/>
      <c r="E201" s="11"/>
      <c r="F201" s="11"/>
      <c r="G201" s="12"/>
      <c r="H201" s="12"/>
      <c r="I201" s="12"/>
    </row>
    <row r="202" spans="2:9" ht="15" x14ac:dyDescent="0.2">
      <c r="B202" s="9"/>
      <c r="C202" s="10"/>
      <c r="D202" s="11"/>
      <c r="E202" s="11"/>
      <c r="F202" s="11"/>
      <c r="G202" s="12"/>
      <c r="H202" s="12"/>
      <c r="I202" s="12"/>
    </row>
    <row r="203" spans="2:9" ht="15" x14ac:dyDescent="0.2">
      <c r="B203" s="9"/>
      <c r="C203" s="10"/>
      <c r="D203" s="11"/>
      <c r="E203" s="11"/>
      <c r="F203" s="11"/>
      <c r="G203" s="12"/>
      <c r="H203" s="12"/>
      <c r="I203" s="12"/>
    </row>
    <row r="204" spans="2:9" ht="15" x14ac:dyDescent="0.2">
      <c r="B204" s="9"/>
      <c r="C204" s="10"/>
      <c r="D204" s="11"/>
      <c r="E204" s="11"/>
      <c r="F204" s="11"/>
      <c r="G204" s="12"/>
      <c r="H204" s="12"/>
      <c r="I204" s="12"/>
    </row>
    <row r="205" spans="2:9" ht="15" x14ac:dyDescent="0.2">
      <c r="B205" s="9"/>
      <c r="C205" s="10"/>
      <c r="D205" s="11"/>
      <c r="E205" s="11"/>
      <c r="F205" s="11"/>
      <c r="G205" s="12"/>
      <c r="H205" s="12"/>
      <c r="I205" s="12"/>
    </row>
    <row r="206" spans="2:9" ht="15" x14ac:dyDescent="0.2">
      <c r="B206" s="9"/>
      <c r="C206" s="10"/>
      <c r="D206" s="11"/>
      <c r="E206" s="11"/>
      <c r="F206" s="11"/>
      <c r="G206" s="12"/>
      <c r="H206" s="12"/>
      <c r="I206" s="12"/>
    </row>
    <row r="207" spans="2:9" ht="15" x14ac:dyDescent="0.2">
      <c r="B207" s="9"/>
      <c r="C207" s="10"/>
      <c r="D207" s="11"/>
      <c r="E207" s="11"/>
      <c r="F207" s="11"/>
      <c r="G207" s="12"/>
      <c r="H207" s="12"/>
      <c r="I207" s="12"/>
    </row>
    <row r="208" spans="2:9" ht="15" x14ac:dyDescent="0.2">
      <c r="B208" s="9"/>
      <c r="C208" s="10"/>
      <c r="D208" s="11"/>
      <c r="E208" s="11"/>
      <c r="F208" s="11"/>
      <c r="G208" s="12"/>
      <c r="H208" s="12"/>
      <c r="I208" s="12"/>
    </row>
    <row r="209" spans="2:9" ht="15" x14ac:dyDescent="0.2">
      <c r="B209" s="9"/>
      <c r="C209" s="10"/>
      <c r="D209" s="11"/>
      <c r="E209" s="11"/>
      <c r="F209" s="11"/>
      <c r="G209" s="12"/>
      <c r="H209" s="12"/>
      <c r="I209" s="12"/>
    </row>
    <row r="210" spans="2:9" ht="15" x14ac:dyDescent="0.2">
      <c r="B210" s="9"/>
      <c r="C210" s="10"/>
      <c r="D210" s="11"/>
      <c r="E210" s="11"/>
      <c r="F210" s="11"/>
      <c r="G210" s="12"/>
      <c r="H210" s="12"/>
      <c r="I210" s="12"/>
    </row>
    <row r="211" spans="2:9" ht="15" x14ac:dyDescent="0.2">
      <c r="B211" s="9"/>
      <c r="C211" s="10"/>
      <c r="D211" s="11"/>
      <c r="E211" s="11"/>
      <c r="F211" s="11"/>
      <c r="G211" s="12"/>
      <c r="H211" s="12"/>
      <c r="I211" s="12"/>
    </row>
    <row r="212" spans="2:9" ht="15" x14ac:dyDescent="0.2">
      <c r="B212" s="9"/>
      <c r="C212" s="10"/>
      <c r="D212" s="11"/>
      <c r="E212" s="11"/>
      <c r="F212" s="11"/>
      <c r="G212" s="12"/>
      <c r="H212" s="12"/>
      <c r="I212" s="12"/>
    </row>
    <row r="213" spans="2:9" ht="15" x14ac:dyDescent="0.2">
      <c r="B213" s="9"/>
      <c r="C213" s="10"/>
      <c r="D213" s="11"/>
      <c r="E213" s="11"/>
      <c r="F213" s="11"/>
      <c r="G213" s="12"/>
      <c r="H213" s="12"/>
      <c r="I213" s="12"/>
    </row>
    <row r="214" spans="2:9" ht="15" x14ac:dyDescent="0.2">
      <c r="B214" s="9"/>
      <c r="C214" s="10"/>
      <c r="D214" s="11"/>
      <c r="E214" s="11"/>
      <c r="F214" s="11"/>
      <c r="G214" s="12"/>
      <c r="H214" s="12"/>
      <c r="I214" s="12"/>
    </row>
    <row r="215" spans="2:9" ht="15" x14ac:dyDescent="0.2">
      <c r="B215" s="9"/>
      <c r="C215" s="10"/>
      <c r="D215" s="11"/>
      <c r="E215" s="11"/>
      <c r="F215" s="11"/>
      <c r="G215" s="12"/>
      <c r="H215" s="12"/>
      <c r="I215" s="12"/>
    </row>
    <row r="216" spans="2:9" ht="15" x14ac:dyDescent="0.2">
      <c r="B216" s="9"/>
      <c r="C216" s="10"/>
      <c r="D216" s="11"/>
      <c r="E216" s="11"/>
      <c r="F216" s="11"/>
      <c r="G216" s="12"/>
      <c r="H216" s="12"/>
      <c r="I216" s="12"/>
    </row>
    <row r="217" spans="2:9" ht="15" x14ac:dyDescent="0.2">
      <c r="B217" s="9"/>
      <c r="C217" s="10"/>
      <c r="D217" s="11"/>
      <c r="E217" s="11"/>
      <c r="F217" s="11"/>
      <c r="G217" s="12"/>
      <c r="H217" s="12"/>
      <c r="I217" s="12"/>
    </row>
    <row r="218" spans="2:9" ht="15" x14ac:dyDescent="0.2">
      <c r="B218" s="9"/>
      <c r="C218" s="10"/>
      <c r="D218" s="11"/>
      <c r="E218" s="11"/>
      <c r="F218" s="11"/>
      <c r="G218" s="12"/>
      <c r="H218" s="12"/>
      <c r="I218" s="12"/>
    </row>
    <row r="219" spans="2:9" ht="15" x14ac:dyDescent="0.2">
      <c r="B219" s="9"/>
      <c r="C219" s="10"/>
      <c r="D219" s="11"/>
      <c r="E219" s="11"/>
      <c r="F219" s="11"/>
      <c r="G219" s="12"/>
      <c r="H219" s="12"/>
      <c r="I219" s="12"/>
    </row>
    <row r="220" spans="2:9" ht="15" x14ac:dyDescent="0.2">
      <c r="B220" s="9"/>
      <c r="C220" s="10"/>
      <c r="D220" s="11"/>
      <c r="E220" s="11"/>
      <c r="F220" s="11"/>
      <c r="G220" s="12"/>
      <c r="H220" s="12"/>
      <c r="I220" s="12"/>
    </row>
    <row r="221" spans="2:9" ht="15" x14ac:dyDescent="0.2">
      <c r="B221" s="9"/>
      <c r="C221" s="10"/>
      <c r="D221" s="11"/>
      <c r="E221" s="11"/>
      <c r="F221" s="11"/>
      <c r="G221" s="12"/>
      <c r="H221" s="12"/>
      <c r="I221" s="12"/>
    </row>
    <row r="222" spans="2:9" ht="15" x14ac:dyDescent="0.2">
      <c r="B222" s="9"/>
      <c r="C222" s="10"/>
      <c r="D222" s="11"/>
      <c r="E222" s="11"/>
      <c r="F222" s="11"/>
      <c r="G222" s="12"/>
      <c r="H222" s="12"/>
      <c r="I222" s="12"/>
    </row>
    <row r="223" spans="2:9" ht="15" x14ac:dyDescent="0.2">
      <c r="B223" s="9"/>
      <c r="C223" s="10"/>
      <c r="D223" s="11"/>
      <c r="E223" s="11"/>
      <c r="F223" s="11"/>
      <c r="G223" s="12"/>
      <c r="H223" s="12"/>
      <c r="I223" s="12"/>
    </row>
    <row r="224" spans="2:9" ht="15" x14ac:dyDescent="0.2">
      <c r="B224" s="9"/>
      <c r="C224" s="10"/>
      <c r="D224" s="11"/>
      <c r="E224" s="11"/>
      <c r="F224" s="11"/>
      <c r="G224" s="12"/>
      <c r="H224" s="12"/>
      <c r="I224" s="12"/>
    </row>
    <row r="225" spans="2:9" ht="15" x14ac:dyDescent="0.2">
      <c r="B225" s="9"/>
      <c r="C225" s="10"/>
      <c r="D225" s="11"/>
      <c r="E225" s="11"/>
      <c r="F225" s="11"/>
      <c r="G225" s="12"/>
      <c r="H225" s="12"/>
      <c r="I225" s="12"/>
    </row>
    <row r="226" spans="2:9" ht="15" x14ac:dyDescent="0.2">
      <c r="B226" s="9"/>
      <c r="C226" s="10"/>
      <c r="D226" s="11"/>
      <c r="E226" s="11"/>
      <c r="F226" s="11"/>
      <c r="G226" s="12"/>
      <c r="H226" s="12"/>
      <c r="I226" s="12"/>
    </row>
  </sheetData>
  <sheetProtection formatCells="0" formatColumns="0" insertColumns="0" insertRows="0" insertHyperlinks="0"/>
  <mergeCells count="54">
    <mergeCell ref="I11:I13"/>
    <mergeCell ref="B11:B13"/>
    <mergeCell ref="C11:C13"/>
    <mergeCell ref="D11:D13"/>
    <mergeCell ref="F11:F13"/>
    <mergeCell ref="H11:H13"/>
    <mergeCell ref="F2:F4"/>
    <mergeCell ref="G2:G4"/>
    <mergeCell ref="H2:H4"/>
    <mergeCell ref="I2:I4"/>
    <mergeCell ref="B8:B10"/>
    <mergeCell ref="C8:C10"/>
    <mergeCell ref="D8:D10"/>
    <mergeCell ref="F8:F10"/>
    <mergeCell ref="H8:H10"/>
    <mergeCell ref="I8:I10"/>
    <mergeCell ref="C1:D1"/>
    <mergeCell ref="B2:B4"/>
    <mergeCell ref="C2:C4"/>
    <mergeCell ref="D2:D4"/>
    <mergeCell ref="E2:E4"/>
    <mergeCell ref="J3:J4"/>
    <mergeCell ref="K3:K4"/>
    <mergeCell ref="L3:L4"/>
    <mergeCell ref="M3:M4"/>
    <mergeCell ref="N3:N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O2:AO3"/>
    <mergeCell ref="J2:AN2"/>
    <mergeCell ref="O3:O4"/>
    <mergeCell ref="P3:P4"/>
    <mergeCell ref="Q3:Q4"/>
    <mergeCell ref="R3:R4"/>
    <mergeCell ref="AK3:AK4"/>
    <mergeCell ref="AL3:AL4"/>
    <mergeCell ref="AM3:AM4"/>
    <mergeCell ref="AN3:AN4"/>
    <mergeCell ref="AE3:AE4"/>
    <mergeCell ref="AF3:AF4"/>
    <mergeCell ref="AG3:AG4"/>
    <mergeCell ref="AH3:AH4"/>
    <mergeCell ref="AI3:AI4"/>
    <mergeCell ref="AJ3:AJ4"/>
  </mergeCells>
  <conditionalFormatting sqref="J8:AN13">
    <cfRule type="cellIs" dxfId="0" priority="1" operator="greaterThan">
      <formula>0</formula>
    </cfRule>
  </conditionalFormatting>
  <dataValidations count="1">
    <dataValidation type="list" allowBlank="1" showInputMessage="1" showErrorMessage="1" sqref="J2" xr:uid="{48C1738C-5FF9-4467-8692-51657B365C9D}">
      <formula1>$AO$5:$AO$13</formula1>
    </dataValidation>
  </dataValidations>
  <pageMargins left="0.19685039370078741" right="0.19685039370078741" top="0.19685039370078741" bottom="0.19685039370078741" header="0" footer="0"/>
  <pageSetup paperSize="8" scale="10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7230" r:id="rId4" name="ComboBox1">
          <controlPr defaultSize="0" autoLine="0" linkedCell="J2" listFillRange="AO5:AO13" r:id="rId5">
            <anchor moveWithCells="1">
              <from>
                <xdr:col>8</xdr:col>
                <xdr:colOff>1352550</xdr:colOff>
                <xdr:row>0</xdr:row>
                <xdr:rowOff>504825</xdr:rowOff>
              </from>
              <to>
                <xdr:col>38</xdr:col>
                <xdr:colOff>276225</xdr:colOff>
                <xdr:row>0</xdr:row>
                <xdr:rowOff>895350</xdr:rowOff>
              </to>
            </anchor>
          </controlPr>
        </control>
      </mc:Choice>
      <mc:Fallback>
        <control shapeId="7230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ptouser</dc:creator>
  <cp:lastModifiedBy>Пользователь Windows</cp:lastModifiedBy>
  <cp:lastPrinted>2018-06-21T04:50:56Z</cp:lastPrinted>
  <dcterms:created xsi:type="dcterms:W3CDTF">2018-05-29T13:20:57Z</dcterms:created>
  <dcterms:modified xsi:type="dcterms:W3CDTF">2018-07-27T09:31:12Z</dcterms:modified>
</cp:coreProperties>
</file>