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190"/>
  </bookViews>
  <sheets>
    <sheet name="A" sheetId="2" r:id="rId1"/>
    <sheet name="R" sheetId="1" r:id="rId2"/>
  </sheets>
  <definedNames>
    <definedName name="_xlnm.Print_Area" localSheetId="0">A!$A$1:$O$42</definedName>
  </definedNames>
  <calcPr calcId="144525"/>
</workbook>
</file>

<file path=xl/calcChain.xml><?xml version="1.0" encoding="utf-8"?>
<calcChain xmlns="http://schemas.openxmlformats.org/spreadsheetml/2006/main">
  <c r="L22" i="2" l="1"/>
  <c r="N22" i="2"/>
  <c r="N23" i="2"/>
  <c r="L23" i="2"/>
  <c r="N21" i="2"/>
  <c r="O21" i="2" s="1"/>
  <c r="L21" i="2"/>
  <c r="U47" i="1"/>
  <c r="R47" i="1"/>
  <c r="O47" i="1"/>
  <c r="L47" i="1"/>
  <c r="I47" i="1"/>
  <c r="N20" i="2"/>
  <c r="O20" i="2" s="1"/>
  <c r="L20" i="2"/>
  <c r="L24" i="2" l="1"/>
  <c r="O22" i="2"/>
  <c r="O23" i="2"/>
  <c r="H47" i="1"/>
  <c r="J47" i="1"/>
  <c r="K47" i="1"/>
  <c r="M47" i="1"/>
  <c r="N47" i="1"/>
  <c r="P47" i="1"/>
  <c r="Q47" i="1"/>
  <c r="S47" i="1"/>
  <c r="T47" i="1"/>
  <c r="E47" i="1"/>
  <c r="F47" i="1"/>
  <c r="G47" i="1"/>
  <c r="C47" i="1" l="1"/>
  <c r="N24" i="2" l="1"/>
  <c r="O24" i="2" s="1"/>
  <c r="C23" i="2"/>
  <c r="C22" i="2"/>
  <c r="C21" i="2"/>
  <c r="C20" i="2"/>
  <c r="V46" i="1" l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U46" i="1"/>
  <c r="R46" i="1"/>
  <c r="O46" i="1"/>
  <c r="L46" i="1"/>
  <c r="I46" i="1"/>
  <c r="U45" i="1"/>
  <c r="R45" i="1"/>
  <c r="O45" i="1"/>
  <c r="L45" i="1"/>
  <c r="I45" i="1"/>
  <c r="U44" i="1"/>
  <c r="R44" i="1"/>
  <c r="O44" i="1"/>
  <c r="L44" i="1"/>
  <c r="I44" i="1"/>
  <c r="U43" i="1"/>
  <c r="R43" i="1"/>
  <c r="O43" i="1"/>
  <c r="L43" i="1"/>
  <c r="I43" i="1"/>
  <c r="U42" i="1"/>
  <c r="R42" i="1"/>
  <c r="O42" i="1"/>
  <c r="L42" i="1"/>
  <c r="I42" i="1"/>
  <c r="U41" i="1"/>
  <c r="R41" i="1"/>
  <c r="O41" i="1"/>
  <c r="L41" i="1"/>
  <c r="I41" i="1"/>
  <c r="U40" i="1"/>
  <c r="R40" i="1"/>
  <c r="O40" i="1"/>
  <c r="L40" i="1"/>
  <c r="I40" i="1"/>
  <c r="U39" i="1"/>
  <c r="R39" i="1"/>
  <c r="O39" i="1"/>
  <c r="L39" i="1"/>
  <c r="I39" i="1"/>
  <c r="U38" i="1"/>
  <c r="R38" i="1"/>
  <c r="O38" i="1"/>
  <c r="L38" i="1"/>
  <c r="I38" i="1"/>
  <c r="U37" i="1"/>
  <c r="R37" i="1"/>
  <c r="O37" i="1"/>
  <c r="L37" i="1"/>
  <c r="I37" i="1"/>
  <c r="U36" i="1"/>
  <c r="R36" i="1"/>
  <c r="O36" i="1"/>
  <c r="L36" i="1"/>
  <c r="I36" i="1"/>
  <c r="U35" i="1"/>
  <c r="R35" i="1"/>
  <c r="O35" i="1"/>
  <c r="L35" i="1"/>
  <c r="I35" i="1"/>
  <c r="U34" i="1"/>
  <c r="R34" i="1"/>
  <c r="O34" i="1"/>
  <c r="L34" i="1"/>
  <c r="I34" i="1"/>
  <c r="U33" i="1"/>
  <c r="R33" i="1"/>
  <c r="O33" i="1"/>
  <c r="L33" i="1"/>
  <c r="I33" i="1"/>
  <c r="U32" i="1"/>
  <c r="R32" i="1"/>
  <c r="O32" i="1"/>
  <c r="L32" i="1"/>
  <c r="I32" i="1"/>
  <c r="U31" i="1"/>
  <c r="R31" i="1"/>
  <c r="O31" i="1"/>
  <c r="L31" i="1"/>
  <c r="I31" i="1"/>
  <c r="U30" i="1"/>
  <c r="R30" i="1"/>
  <c r="O30" i="1"/>
  <c r="L30" i="1"/>
  <c r="I30" i="1"/>
  <c r="U29" i="1"/>
  <c r="R29" i="1"/>
  <c r="O29" i="1"/>
  <c r="L29" i="1"/>
  <c r="I29" i="1"/>
  <c r="U28" i="1"/>
  <c r="R28" i="1"/>
  <c r="O28" i="1"/>
  <c r="L28" i="1"/>
  <c r="I28" i="1"/>
  <c r="U27" i="1"/>
  <c r="R27" i="1"/>
  <c r="O27" i="1"/>
  <c r="L27" i="1"/>
  <c r="I27" i="1"/>
  <c r="U26" i="1"/>
  <c r="R26" i="1"/>
  <c r="O26" i="1"/>
  <c r="L26" i="1"/>
  <c r="I26" i="1"/>
  <c r="U25" i="1"/>
  <c r="R25" i="1"/>
  <c r="O25" i="1"/>
  <c r="L25" i="1"/>
  <c r="I25" i="1"/>
  <c r="U24" i="1"/>
  <c r="R24" i="1"/>
  <c r="O24" i="1"/>
  <c r="L24" i="1"/>
  <c r="I24" i="1"/>
  <c r="U23" i="1"/>
  <c r="R23" i="1"/>
  <c r="O23" i="1"/>
  <c r="L23" i="1"/>
  <c r="I23" i="1"/>
  <c r="U22" i="1"/>
  <c r="R22" i="1"/>
  <c r="O22" i="1"/>
  <c r="L22" i="1"/>
  <c r="I22" i="1"/>
  <c r="U21" i="1"/>
  <c r="R21" i="1"/>
  <c r="O21" i="1"/>
  <c r="L21" i="1"/>
  <c r="I21" i="1"/>
  <c r="U20" i="1"/>
  <c r="R20" i="1"/>
  <c r="O20" i="1"/>
  <c r="L20" i="1"/>
  <c r="I20" i="1"/>
  <c r="U19" i="1"/>
  <c r="R19" i="1"/>
  <c r="O19" i="1"/>
  <c r="L19" i="1"/>
  <c r="I19" i="1"/>
  <c r="U18" i="1"/>
  <c r="R18" i="1"/>
  <c r="O18" i="1"/>
  <c r="L18" i="1"/>
  <c r="I18" i="1"/>
  <c r="U17" i="1"/>
  <c r="R17" i="1"/>
  <c r="O17" i="1"/>
  <c r="L17" i="1"/>
  <c r="I17" i="1"/>
  <c r="U16" i="1"/>
  <c r="R16" i="1"/>
  <c r="O16" i="1"/>
  <c r="L16" i="1"/>
  <c r="I16" i="1"/>
  <c r="V47" i="1" l="1"/>
  <c r="W47" i="1"/>
  <c r="W16" i="1" l="1"/>
  <c r="W17" i="1" l="1"/>
  <c r="W18" i="1" s="1"/>
  <c r="W19" i="1" s="1"/>
  <c r="W20" i="1" s="1"/>
  <c r="W21" i="1" s="1"/>
  <c r="W22" i="1" s="1"/>
  <c r="W23" i="1" s="1"/>
  <c r="W24" i="1" l="1"/>
  <c r="W25" i="1" s="1"/>
  <c r="W26" i="1" s="1"/>
  <c r="W27" i="1" s="1"/>
  <c r="W28" i="1" s="1"/>
  <c r="W29" i="1" s="1"/>
  <c r="W30" i="1" s="1"/>
  <c r="W31" i="1" s="1"/>
  <c r="W32" i="1" s="1"/>
  <c r="W33" i="1" s="1"/>
  <c r="W34" i="1" l="1"/>
  <c r="W35" i="1" s="1"/>
  <c r="W36" i="1" s="1"/>
  <c r="W37" i="1" s="1"/>
  <c r="W38" i="1" s="1"/>
  <c r="W39" i="1" s="1"/>
  <c r="W40" i="1" s="1"/>
  <c r="W41" i="1" l="1"/>
  <c r="W42" i="1" s="1"/>
  <c r="W43" i="1" s="1"/>
  <c r="W44" i="1" s="1"/>
  <c r="W45" i="1" s="1"/>
  <c r="W46" i="1" s="1"/>
</calcChain>
</file>

<file path=xl/comments1.xml><?xml version="1.0" encoding="utf-8"?>
<comments xmlns="http://schemas.openxmlformats.org/spreadsheetml/2006/main">
  <authors>
    <author>Buhgalter</author>
  </authors>
  <commentList>
    <comment ref="I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 изменении даты на произвольную суммировались данные по столбцу на листе R
</t>
        </r>
      </text>
    </comment>
  </commentList>
</comments>
</file>

<file path=xl/sharedStrings.xml><?xml version="1.0" encoding="utf-8"?>
<sst xmlns="http://schemas.openxmlformats.org/spreadsheetml/2006/main" count="86" uniqueCount="39">
  <si>
    <t>Отчет</t>
  </si>
  <si>
    <t xml:space="preserve">по расходу дизельного за март 2013 г.   </t>
  </si>
  <si>
    <t xml:space="preserve">Дата </t>
  </si>
  <si>
    <t>Приход ДТ</t>
  </si>
  <si>
    <t>Расход ДТ/Наработка моточасов</t>
  </si>
  <si>
    <t>Всего расход,</t>
  </si>
  <si>
    <t>Поставщик                    № накладной</t>
  </si>
  <si>
    <t>Удельный вес партии</t>
  </si>
  <si>
    <t>Ед. изм.</t>
  </si>
  <si>
    <t>Приход ДТ по накладной</t>
  </si>
  <si>
    <t xml:space="preserve">Приход ДТ Фактически </t>
  </si>
  <si>
    <t>ДГУ №1</t>
  </si>
  <si>
    <t>ДГУ№2</t>
  </si>
  <si>
    <t>ДГУ№3</t>
  </si>
  <si>
    <t>Аварийная ДГУ</t>
  </si>
  <si>
    <t>Дополнительная ДГУ (не входящая в комплект БУ), электростанция при ВМР</t>
  </si>
  <si>
    <t>Марка САТ 3512В, завод. №САТ00000КPTM01489</t>
  </si>
  <si>
    <t>Марка САТ 3512В, завод. №САТ00000CPTM01486</t>
  </si>
  <si>
    <t>Марка САТ 3512В, завод. №САТ00000PPTM01488</t>
  </si>
  <si>
    <t xml:space="preserve">Марка САТ 18-650F, завод. №САТ00000HС6С00518 </t>
  </si>
  <si>
    <t>Марка, завод. №</t>
  </si>
  <si>
    <t xml:space="preserve"> литр</t>
  </si>
  <si>
    <t>Расход ДТ</t>
  </si>
  <si>
    <t>Наработка моточасов</t>
  </si>
  <si>
    <t>Средний расход, литр/час</t>
  </si>
  <si>
    <t>кг</t>
  </si>
  <si>
    <t>Остаток на начало месяца</t>
  </si>
  <si>
    <t>л</t>
  </si>
  <si>
    <t>ВСЕГО:</t>
  </si>
  <si>
    <t>Остаток</t>
  </si>
  <si>
    <t>Наименование, марка, модель оборудования</t>
  </si>
  <si>
    <t>Моточасы работы оборудования</t>
  </si>
  <si>
    <t>Итого:</t>
  </si>
  <si>
    <t>по</t>
  </si>
  <si>
    <t>№ п/п</t>
  </si>
  <si>
    <t>Расход,             кол-во в литрах</t>
  </si>
  <si>
    <t xml:space="preserve">вого оборудования за период с </t>
  </si>
  <si>
    <t>), в том числе:</t>
  </si>
  <si>
    <r>
      <t>1.</t>
    </r>
    <r>
      <rPr>
        <b/>
        <sz val="7"/>
        <color theme="1"/>
        <rFont val="Times New Roman"/>
        <family val="1"/>
        <charset val="204"/>
      </rPr>
      <t> </t>
    </r>
    <r>
      <rPr>
        <b/>
        <sz val="12"/>
        <color theme="1"/>
        <rFont val="Times New Roman"/>
        <family val="1"/>
        <charset val="204"/>
      </rPr>
      <t>Дизельное топливо: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</si>
</sst>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[$-F800]dddd\,\ mmmm\ dd\,\ yyyy"/>
    <numFmt numFmtId="166" formatCode="#,##0.000"/>
    <numFmt numFmtId="167" formatCode="[$-FC19]dd\ mmmm\ yyyy\ \г\.;@"/>
  </numFmts>
  <fonts count="26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20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3" fillId="0" borderId="0" xfId="0" applyFont="1" applyFill="1"/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9" fillId="0" borderId="1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/>
    <xf numFmtId="0" fontId="6" fillId="0" borderId="0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0" xfId="1" applyFont="1" applyFill="1" applyAlignment="1">
      <alignment horizontal="centerContinuous"/>
    </xf>
    <xf numFmtId="0" fontId="11" fillId="2" borderId="3" xfId="1" applyFont="1" applyFill="1" applyBorder="1" applyAlignment="1">
      <alignment horizontal="centerContinuous" vertical="center" wrapText="1"/>
    </xf>
    <xf numFmtId="0" fontId="11" fillId="2" borderId="4" xfId="1" applyFont="1" applyFill="1" applyBorder="1" applyAlignment="1">
      <alignment horizontal="centerContinuous" vertical="center" wrapText="1"/>
    </xf>
    <xf numFmtId="0" fontId="11" fillId="2" borderId="5" xfId="1" applyFont="1" applyFill="1" applyBorder="1" applyAlignment="1">
      <alignment horizontal="centerContinuous" vertical="center" wrapText="1"/>
    </xf>
    <xf numFmtId="0" fontId="12" fillId="2" borderId="13" xfId="1" applyFont="1" applyFill="1" applyBorder="1" applyAlignment="1">
      <alignment horizontal="center" vertical="top" wrapText="1"/>
    </xf>
    <xf numFmtId="0" fontId="4" fillId="2" borderId="13" xfId="1" applyFont="1" applyFill="1" applyBorder="1" applyAlignment="1">
      <alignment vertical="center" wrapText="1"/>
    </xf>
    <xf numFmtId="0" fontId="10" fillId="2" borderId="2" xfId="1" applyFont="1" applyFill="1" applyBorder="1" applyAlignment="1">
      <alignment horizontal="centerContinuous" vertical="center" wrapText="1"/>
    </xf>
    <xf numFmtId="0" fontId="10" fillId="2" borderId="2" xfId="0" applyFont="1" applyFill="1" applyBorder="1" applyAlignment="1">
      <alignment horizontal="centerContinuous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0" borderId="0" xfId="0" applyFont="1" applyFill="1"/>
    <xf numFmtId="0" fontId="11" fillId="0" borderId="17" xfId="1" applyFont="1" applyBorder="1" applyAlignment="1" applyProtection="1">
      <alignment horizontal="center" vertical="center"/>
    </xf>
    <xf numFmtId="3" fontId="11" fillId="0" borderId="17" xfId="1" applyNumberFormat="1" applyFont="1" applyBorder="1" applyAlignment="1" applyProtection="1">
      <alignment horizontal="center" vertical="center" wrapText="1"/>
    </xf>
    <xf numFmtId="3" fontId="11" fillId="0" borderId="18" xfId="1" applyNumberFormat="1" applyFont="1" applyBorder="1" applyAlignment="1" applyProtection="1">
      <alignment horizontal="center" vertical="center" wrapText="1"/>
    </xf>
    <xf numFmtId="3" fontId="11" fillId="0" borderId="19" xfId="1" applyNumberFormat="1" applyFont="1" applyBorder="1" applyAlignment="1" applyProtection="1">
      <alignment horizontal="center" vertical="center" wrapText="1"/>
    </xf>
    <xf numFmtId="3" fontId="11" fillId="0" borderId="17" xfId="1" applyNumberFormat="1" applyFont="1" applyBorder="1" applyAlignment="1" applyProtection="1">
      <alignment horizontal="center" vertical="top" wrapText="1"/>
    </xf>
    <xf numFmtId="3" fontId="11" fillId="0" borderId="16" xfId="1" applyNumberFormat="1" applyFont="1" applyFill="1" applyBorder="1" applyAlignment="1" applyProtection="1">
      <alignment horizontal="center" vertical="center" wrapText="1"/>
    </xf>
    <xf numFmtId="3" fontId="4" fillId="0" borderId="17" xfId="1" applyNumberFormat="1" applyFont="1" applyFill="1" applyBorder="1" applyAlignment="1">
      <alignment horizontal="right" vertical="center" wrapText="1"/>
    </xf>
    <xf numFmtId="0" fontId="11" fillId="0" borderId="22" xfId="1" applyFont="1" applyBorder="1" applyAlignment="1">
      <alignment horizontal="center" vertical="center" wrapText="1"/>
    </xf>
    <xf numFmtId="3" fontId="11" fillId="0" borderId="22" xfId="1" applyNumberFormat="1" applyFont="1" applyBorder="1" applyAlignment="1">
      <alignment horizontal="center" vertical="center" wrapText="1"/>
    </xf>
    <xf numFmtId="3" fontId="11" fillId="0" borderId="23" xfId="1" applyNumberFormat="1" applyFont="1" applyBorder="1" applyAlignment="1">
      <alignment horizontal="center" vertical="center" wrapText="1"/>
    </xf>
    <xf numFmtId="3" fontId="11" fillId="0" borderId="19" xfId="1" applyNumberFormat="1" applyFont="1" applyBorder="1" applyAlignment="1">
      <alignment horizontal="right" wrapText="1"/>
    </xf>
    <xf numFmtId="3" fontId="11" fillId="0" borderId="17" xfId="1" applyNumberFormat="1" applyFont="1" applyBorder="1" applyAlignment="1">
      <alignment horizontal="right" wrapText="1"/>
    </xf>
    <xf numFmtId="3" fontId="11" fillId="0" borderId="17" xfId="1" applyNumberFormat="1" applyFont="1" applyBorder="1" applyAlignment="1" applyProtection="1">
      <alignment horizontal="right" wrapText="1"/>
    </xf>
    <xf numFmtId="3" fontId="11" fillId="0" borderId="16" xfId="1" applyNumberFormat="1" applyFont="1" applyBorder="1" applyAlignment="1">
      <alignment horizontal="right" wrapText="1"/>
    </xf>
    <xf numFmtId="3" fontId="11" fillId="3" borderId="17" xfId="1" applyNumberFormat="1" applyFont="1" applyFill="1" applyBorder="1" applyAlignment="1">
      <alignment horizontal="right" wrapText="1"/>
    </xf>
    <xf numFmtId="0" fontId="11" fillId="0" borderId="25" xfId="1" applyFont="1" applyBorder="1" applyAlignment="1">
      <alignment horizontal="center" vertical="center" wrapText="1"/>
    </xf>
    <xf numFmtId="3" fontId="11" fillId="0" borderId="25" xfId="1" applyNumberFormat="1" applyFont="1" applyBorder="1" applyAlignment="1">
      <alignment horizontal="center" vertical="top" wrapText="1"/>
    </xf>
    <xf numFmtId="3" fontId="11" fillId="0" borderId="26" xfId="1" applyNumberFormat="1" applyFont="1" applyBorder="1" applyAlignment="1">
      <alignment horizontal="center" vertical="top" wrapText="1"/>
    </xf>
    <xf numFmtId="3" fontId="11" fillId="0" borderId="27" xfId="1" applyNumberFormat="1" applyFont="1" applyBorder="1" applyAlignment="1">
      <alignment horizontal="right"/>
    </xf>
    <xf numFmtId="3" fontId="11" fillId="0" borderId="25" xfId="1" applyNumberFormat="1" applyFont="1" applyBorder="1" applyAlignment="1">
      <alignment horizontal="right"/>
    </xf>
    <xf numFmtId="3" fontId="11" fillId="0" borderId="25" xfId="1" applyNumberFormat="1" applyFont="1" applyBorder="1" applyAlignment="1" applyProtection="1">
      <alignment horizontal="right"/>
      <protection hidden="1"/>
    </xf>
    <xf numFmtId="3" fontId="11" fillId="0" borderId="25" xfId="1" applyNumberFormat="1" applyFont="1" applyBorder="1" applyAlignment="1">
      <alignment horizontal="right" wrapText="1"/>
    </xf>
    <xf numFmtId="3" fontId="11" fillId="0" borderId="25" xfId="1" applyNumberFormat="1" applyFont="1" applyBorder="1" applyAlignment="1" applyProtection="1">
      <alignment horizontal="right" wrapText="1"/>
    </xf>
    <xf numFmtId="3" fontId="11" fillId="0" borderId="25" xfId="1" applyNumberFormat="1" applyFont="1" applyBorder="1" applyAlignment="1" applyProtection="1">
      <alignment horizontal="right"/>
    </xf>
    <xf numFmtId="3" fontId="11" fillId="0" borderId="24" xfId="1" applyNumberFormat="1" applyFont="1" applyBorder="1" applyAlignment="1">
      <alignment horizontal="right"/>
    </xf>
    <xf numFmtId="3" fontId="11" fillId="0" borderId="24" xfId="1" applyNumberFormat="1" applyFont="1" applyBorder="1" applyAlignment="1">
      <alignment horizontal="right" wrapText="1"/>
    </xf>
    <xf numFmtId="3" fontId="11" fillId="3" borderId="25" xfId="1" applyNumberFormat="1" applyFont="1" applyFill="1" applyBorder="1" applyAlignment="1">
      <alignment horizontal="right" wrapText="1"/>
    </xf>
    <xf numFmtId="3" fontId="11" fillId="0" borderId="25" xfId="1" applyNumberFormat="1" applyFont="1" applyBorder="1" applyAlignment="1" applyProtection="1">
      <alignment horizontal="center" vertical="top" wrapText="1"/>
    </xf>
    <xf numFmtId="3" fontId="11" fillId="0" borderId="26" xfId="1" applyNumberFormat="1" applyFont="1" applyBorder="1" applyAlignment="1" applyProtection="1">
      <alignment horizontal="center" vertical="top" wrapText="1"/>
    </xf>
    <xf numFmtId="3" fontId="11" fillId="4" borderId="25" xfId="1" applyNumberFormat="1" applyFont="1" applyFill="1" applyBorder="1" applyAlignment="1">
      <alignment horizontal="right"/>
    </xf>
    <xf numFmtId="3" fontId="11" fillId="4" borderId="25" xfId="1" applyNumberFormat="1" applyFont="1" applyFill="1" applyBorder="1" applyAlignment="1" applyProtection="1">
      <alignment horizontal="right"/>
      <protection hidden="1"/>
    </xf>
    <xf numFmtId="3" fontId="11" fillId="4" borderId="25" xfId="1" applyNumberFormat="1" applyFont="1" applyFill="1" applyBorder="1" applyAlignment="1" applyProtection="1">
      <alignment horizontal="right"/>
    </xf>
    <xf numFmtId="3" fontId="11" fillId="4" borderId="24" xfId="1" applyNumberFormat="1" applyFont="1" applyFill="1" applyBorder="1" applyAlignment="1">
      <alignment horizontal="right"/>
    </xf>
    <xf numFmtId="3" fontId="11" fillId="3" borderId="27" xfId="1" applyNumberFormat="1" applyFont="1" applyFill="1" applyBorder="1" applyAlignment="1">
      <alignment horizontal="right"/>
    </xf>
    <xf numFmtId="3" fontId="11" fillId="3" borderId="25" xfId="1" applyNumberFormat="1" applyFont="1" applyFill="1" applyBorder="1" applyAlignment="1">
      <alignment horizontal="right"/>
    </xf>
    <xf numFmtId="3" fontId="11" fillId="3" borderId="25" xfId="1" applyNumberFormat="1" applyFont="1" applyFill="1" applyBorder="1" applyAlignment="1" applyProtection="1">
      <alignment horizontal="right"/>
      <protection hidden="1"/>
    </xf>
    <xf numFmtId="3" fontId="11" fillId="3" borderId="25" xfId="1" applyNumberFormat="1" applyFont="1" applyFill="1" applyBorder="1" applyAlignment="1" applyProtection="1">
      <alignment horizontal="right"/>
    </xf>
    <xf numFmtId="3" fontId="11" fillId="3" borderId="25" xfId="1" applyNumberFormat="1" applyFont="1" applyFill="1" applyBorder="1" applyAlignment="1" applyProtection="1">
      <alignment horizontal="right" wrapText="1"/>
    </xf>
    <xf numFmtId="3" fontId="11" fillId="3" borderId="24" xfId="1" applyNumberFormat="1" applyFont="1" applyFill="1" applyBorder="1" applyAlignment="1">
      <alignment horizontal="right" wrapText="1"/>
    </xf>
    <xf numFmtId="2" fontId="11" fillId="0" borderId="2" xfId="1" applyNumberFormat="1" applyFont="1" applyFill="1" applyBorder="1" applyAlignment="1" applyProtection="1">
      <alignment horizontal="center" vertical="center" wrapText="1"/>
    </xf>
    <xf numFmtId="3" fontId="4" fillId="3" borderId="2" xfId="1" applyNumberFormat="1" applyFont="1" applyFill="1" applyBorder="1" applyAlignment="1" applyProtection="1">
      <alignment horizontal="right"/>
    </xf>
    <xf numFmtId="3" fontId="4" fillId="3" borderId="2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15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3" fontId="11" fillId="0" borderId="27" xfId="1" applyNumberFormat="1" applyFont="1" applyBorder="1" applyAlignment="1">
      <alignment horizontal="right" wrapText="1"/>
    </xf>
    <xf numFmtId="3" fontId="11" fillId="0" borderId="21" xfId="1" applyNumberFormat="1" applyFont="1" applyBorder="1" applyAlignment="1">
      <alignment horizontal="right" wrapText="1"/>
    </xf>
    <xf numFmtId="3" fontId="11" fillId="0" borderId="22" xfId="1" applyNumberFormat="1" applyFont="1" applyBorder="1" applyAlignment="1">
      <alignment horizontal="right" wrapText="1"/>
    </xf>
    <xf numFmtId="3" fontId="11" fillId="0" borderId="22" xfId="1" applyNumberFormat="1" applyFont="1" applyBorder="1" applyAlignment="1" applyProtection="1">
      <alignment horizontal="right" wrapText="1"/>
    </xf>
    <xf numFmtId="3" fontId="11" fillId="0" borderId="19" xfId="1" applyNumberFormat="1" applyFont="1" applyBorder="1" applyAlignment="1">
      <alignment horizontal="right"/>
    </xf>
    <xf numFmtId="3" fontId="11" fillId="0" borderId="17" xfId="1" applyNumberFormat="1" applyFont="1" applyBorder="1" applyAlignment="1">
      <alignment horizontal="right"/>
    </xf>
    <xf numFmtId="3" fontId="11" fillId="0" borderId="17" xfId="1" applyNumberFormat="1" applyFont="1" applyBorder="1" applyAlignment="1" applyProtection="1">
      <alignment horizontal="right"/>
      <protection hidden="1"/>
    </xf>
    <xf numFmtId="3" fontId="11" fillId="0" borderId="17" xfId="1" applyNumberFormat="1" applyFont="1" applyBorder="1" applyAlignment="1" applyProtection="1">
      <alignment horizontal="right"/>
    </xf>
    <xf numFmtId="3" fontId="11" fillId="0" borderId="18" xfId="1" applyNumberFormat="1" applyFont="1" applyBorder="1" applyAlignment="1" applyProtection="1">
      <alignment horizontal="center" vertical="top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9" fillId="0" borderId="2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0" xfId="0" applyFont="1"/>
    <xf numFmtId="0" fontId="21" fillId="0" borderId="0" xfId="0" applyFont="1" applyAlignment="1">
      <alignment vertical="center"/>
    </xf>
    <xf numFmtId="0" fontId="0" fillId="0" borderId="12" xfId="0" applyBorder="1"/>
    <xf numFmtId="0" fontId="16" fillId="0" borderId="0" xfId="0" applyFont="1" applyAlignment="1">
      <alignment horizontal="left" vertical="center"/>
    </xf>
    <xf numFmtId="0" fontId="0" fillId="0" borderId="0" xfId="0" applyBorder="1"/>
    <xf numFmtId="0" fontId="20" fillId="0" borderId="0" xfId="0" applyFont="1" applyBorder="1" applyAlignment="1">
      <alignment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165" fontId="17" fillId="0" borderId="0" xfId="0" applyNumberFormat="1" applyFont="1" applyAlignment="1"/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164" fontId="4" fillId="5" borderId="2" xfId="1" applyNumberFormat="1" applyFont="1" applyFill="1" applyBorder="1" applyAlignment="1" applyProtection="1">
      <alignment horizontal="center" vertical="center" wrapText="1"/>
    </xf>
    <xf numFmtId="14" fontId="11" fillId="0" borderId="32" xfId="1" applyNumberFormat="1" applyFont="1" applyBorder="1" applyAlignment="1">
      <alignment horizontal="center" vertical="center" wrapText="1"/>
    </xf>
    <xf numFmtId="14" fontId="11" fillId="0" borderId="33" xfId="1" applyNumberFormat="1" applyFont="1" applyBorder="1" applyAlignment="1" applyProtection="1">
      <alignment horizontal="center" vertical="center" wrapText="1"/>
    </xf>
    <xf numFmtId="14" fontId="11" fillId="0" borderId="34" xfId="1" applyNumberFormat="1" applyFont="1" applyBorder="1" applyAlignment="1" applyProtection="1">
      <alignment horizontal="center" vertical="center" wrapText="1"/>
    </xf>
    <xf numFmtId="166" fontId="4" fillId="3" borderId="25" xfId="1" applyNumberFormat="1" applyFont="1" applyFill="1" applyBorder="1" applyAlignment="1" applyProtection="1">
      <alignment horizontal="right"/>
    </xf>
    <xf numFmtId="166" fontId="4" fillId="3" borderId="2" xfId="1" applyNumberFormat="1" applyFont="1" applyFill="1" applyBorder="1" applyAlignment="1" applyProtection="1">
      <alignment horizontal="right"/>
    </xf>
    <xf numFmtId="3" fontId="22" fillId="0" borderId="25" xfId="0" applyNumberFormat="1" applyFont="1" applyBorder="1" applyAlignment="1">
      <alignment horizontal="center" vertical="center" wrapText="1"/>
    </xf>
    <xf numFmtId="164" fontId="22" fillId="0" borderId="20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167" fontId="19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9" fillId="0" borderId="0" xfId="0" applyFont="1" applyFill="1" applyBorder="1"/>
    <xf numFmtId="0" fontId="0" fillId="0" borderId="0" xfId="0" applyFill="1" applyBorder="1"/>
    <xf numFmtId="0" fontId="16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6" fillId="0" borderId="0" xfId="0" applyFont="1" applyFill="1" applyBorder="1" applyAlignment="1">
      <alignment horizontal="justify" wrapText="1"/>
    </xf>
    <xf numFmtId="0" fontId="16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vertical="center" wrapText="1"/>
    </xf>
    <xf numFmtId="165" fontId="20" fillId="0" borderId="0" xfId="0" applyNumberFormat="1" applyFont="1" applyAlignment="1">
      <alignment horizontal="center"/>
    </xf>
    <xf numFmtId="0" fontId="24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/>
    </xf>
    <xf numFmtId="43" fontId="20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right" vertical="center" wrapText="1"/>
    </xf>
    <xf numFmtId="14" fontId="4" fillId="0" borderId="9" xfId="1" applyNumberFormat="1" applyFont="1" applyBorder="1" applyAlignment="1">
      <alignment horizontal="right" vertical="center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Border="1" applyAlignment="1" applyProtection="1">
      <alignment horizontal="center" wrapText="1"/>
    </xf>
    <xf numFmtId="0" fontId="10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34</xdr:row>
      <xdr:rowOff>0</xdr:rowOff>
    </xdr:from>
    <xdr:to>
      <xdr:col>10</xdr:col>
      <xdr:colOff>1285875</xdr:colOff>
      <xdr:row>34</xdr:row>
      <xdr:rowOff>1588</xdr:rowOff>
    </xdr:to>
    <xdr:cxnSp macro="">
      <xdr:nvCxnSpPr>
        <xdr:cNvPr id="2" name="Прямая соединительная линия 1"/>
        <xdr:cNvCxnSpPr/>
      </xdr:nvCxnSpPr>
      <xdr:spPr>
        <a:xfrm>
          <a:off x="6619875" y="13754100"/>
          <a:ext cx="29908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3"/>
  <sheetViews>
    <sheetView tabSelected="1" topLeftCell="A8" zoomScaleNormal="100" workbookViewId="0">
      <selection activeCell="L20" sqref="L20:M20"/>
    </sheetView>
  </sheetViews>
  <sheetFormatPr defaultRowHeight="12.75" x14ac:dyDescent="0.2"/>
  <cols>
    <col min="1" max="1" width="2.85546875" customWidth="1"/>
    <col min="2" max="2" width="5.42578125" customWidth="1"/>
    <col min="3" max="3" width="10" customWidth="1"/>
    <col min="4" max="4" width="5" customWidth="1"/>
    <col min="5" max="5" width="13.7109375" customWidth="1"/>
    <col min="6" max="6" width="3.28515625" customWidth="1"/>
    <col min="7" max="7" width="15.28515625" customWidth="1"/>
    <col min="8" max="8" width="4.28515625" customWidth="1"/>
    <col min="9" max="9" width="2.85546875" customWidth="1"/>
    <col min="10" max="10" width="10.85546875" customWidth="1"/>
    <col min="11" max="11" width="2.85546875" customWidth="1"/>
    <col min="12" max="12" width="8.28515625" customWidth="1"/>
    <col min="13" max="13" width="4.28515625" customWidth="1"/>
    <col min="14" max="14" width="11.7109375" customWidth="1"/>
    <col min="15" max="15" width="12.5703125" customWidth="1"/>
  </cols>
  <sheetData>
    <row r="1" spans="1:15" ht="15.75" x14ac:dyDescent="0.2">
      <c r="A1" s="77"/>
      <c r="K1" s="140"/>
      <c r="L1" s="140"/>
      <c r="M1" s="140"/>
      <c r="N1" s="140"/>
    </row>
    <row r="2" spans="1:15" ht="15.75" x14ac:dyDescent="0.2">
      <c r="A2" s="77"/>
      <c r="B2" s="77"/>
      <c r="K2" s="125"/>
      <c r="L2" s="125"/>
      <c r="M2" s="125"/>
      <c r="N2" s="125"/>
      <c r="O2" s="125"/>
    </row>
    <row r="3" spans="1:15" ht="15.75" x14ac:dyDescent="0.2">
      <c r="A3" s="77"/>
      <c r="B3" s="77"/>
      <c r="K3" s="125"/>
      <c r="L3" s="125"/>
      <c r="M3" s="125"/>
      <c r="N3" s="125"/>
      <c r="O3" s="125"/>
    </row>
    <row r="4" spans="1:15" ht="16.5" thickBot="1" x14ac:dyDescent="0.25">
      <c r="B4" s="77"/>
      <c r="D4" s="80"/>
      <c r="I4" s="89"/>
      <c r="J4" s="89"/>
      <c r="K4" s="87"/>
      <c r="L4" s="87"/>
      <c r="M4" s="87"/>
      <c r="N4" s="86"/>
    </row>
    <row r="6" spans="1:15" ht="6" customHeight="1" x14ac:dyDescent="0.2"/>
    <row r="7" spans="1:15" ht="15.75" x14ac:dyDescent="0.2">
      <c r="H7" s="79"/>
    </row>
    <row r="8" spans="1:15" ht="14.25" x14ac:dyDescent="0.2">
      <c r="B8" s="154"/>
      <c r="C8" s="154"/>
      <c r="D8" s="154"/>
    </row>
    <row r="9" spans="1:15" ht="6.75" customHeight="1" x14ac:dyDescent="0.2"/>
    <row r="10" spans="1:15" ht="15.9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M10" s="78"/>
      <c r="N10" s="78"/>
      <c r="O10" s="78"/>
    </row>
    <row r="11" spans="1:15" ht="15.95" customHeight="1" x14ac:dyDescent="0.25">
      <c r="B11" s="78"/>
    </row>
    <row r="12" spans="1:15" ht="15.95" customHeight="1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M12" s="78"/>
      <c r="N12" s="78"/>
      <c r="O12" s="78"/>
    </row>
    <row r="13" spans="1:15" ht="15.95" customHeight="1" x14ac:dyDescent="0.25">
      <c r="C13" s="78"/>
    </row>
    <row r="14" spans="1:15" ht="15.95" customHeight="1" x14ac:dyDescent="0.25">
      <c r="B14" s="78"/>
    </row>
    <row r="15" spans="1:15" ht="15.95" customHeight="1" x14ac:dyDescent="0.25">
      <c r="B15" s="78" t="s">
        <v>36</v>
      </c>
      <c r="F15" s="128">
        <v>41334</v>
      </c>
      <c r="G15" s="128"/>
      <c r="H15" s="81" t="s">
        <v>33</v>
      </c>
      <c r="I15" s="128">
        <v>41340</v>
      </c>
      <c r="J15" s="128"/>
      <c r="K15" s="93" t="s">
        <v>37</v>
      </c>
    </row>
    <row r="16" spans="1:15" ht="16.5" thickBot="1" x14ac:dyDescent="0.25">
      <c r="C16" s="88" t="s">
        <v>38</v>
      </c>
    </row>
    <row r="17" spans="2:15" ht="38.25" customHeight="1" x14ac:dyDescent="0.2">
      <c r="B17" s="91" t="s">
        <v>34</v>
      </c>
      <c r="C17" s="134" t="s">
        <v>30</v>
      </c>
      <c r="D17" s="144"/>
      <c r="E17" s="144"/>
      <c r="F17" s="144"/>
      <c r="G17" s="144"/>
      <c r="H17" s="144"/>
      <c r="I17" s="144"/>
      <c r="J17" s="144"/>
      <c r="K17" s="135"/>
      <c r="L17" s="134" t="s">
        <v>35</v>
      </c>
      <c r="M17" s="135"/>
      <c r="N17" s="132" t="s">
        <v>31</v>
      </c>
      <c r="O17" s="132" t="s">
        <v>24</v>
      </c>
    </row>
    <row r="18" spans="2:15" ht="21" customHeight="1" thickBot="1" x14ac:dyDescent="0.25">
      <c r="B18" s="92"/>
      <c r="C18" s="136"/>
      <c r="D18" s="145"/>
      <c r="E18" s="145"/>
      <c r="F18" s="145"/>
      <c r="G18" s="145"/>
      <c r="H18" s="145"/>
      <c r="I18" s="145"/>
      <c r="J18" s="145"/>
      <c r="K18" s="137"/>
      <c r="L18" s="136"/>
      <c r="M18" s="137"/>
      <c r="N18" s="133"/>
      <c r="O18" s="133"/>
    </row>
    <row r="19" spans="2:15" s="85" customFormat="1" ht="9" customHeight="1" x14ac:dyDescent="0.15">
      <c r="B19" s="83">
        <v>1</v>
      </c>
      <c r="C19" s="141">
        <v>2</v>
      </c>
      <c r="D19" s="142"/>
      <c r="E19" s="142"/>
      <c r="F19" s="142"/>
      <c r="G19" s="142"/>
      <c r="H19" s="142"/>
      <c r="I19" s="142"/>
      <c r="J19" s="142"/>
      <c r="K19" s="143"/>
      <c r="L19" s="149">
        <v>3</v>
      </c>
      <c r="M19" s="149"/>
      <c r="N19" s="84">
        <v>4</v>
      </c>
      <c r="O19" s="84">
        <v>5</v>
      </c>
    </row>
    <row r="20" spans="2:15" ht="15" customHeight="1" x14ac:dyDescent="0.25">
      <c r="B20" s="82">
        <v>1</v>
      </c>
      <c r="C20" s="146" t="str">
        <f>'R'!G12</f>
        <v>Марка САТ 3512В, завод. №САТ00000КPTM01489</v>
      </c>
      <c r="D20" s="146"/>
      <c r="E20" s="146"/>
      <c r="F20" s="146"/>
      <c r="G20" s="146"/>
      <c r="H20" s="146"/>
      <c r="I20" s="146"/>
      <c r="J20" s="146"/>
      <c r="K20" s="146"/>
      <c r="L20" s="138">
        <f>SUM('R'!G16:G22)</f>
        <v>4040</v>
      </c>
      <c r="M20" s="139"/>
      <c r="N20" s="108">
        <f>SUM('R'!H16:H22)</f>
        <v>30</v>
      </c>
      <c r="O20" s="109">
        <f t="shared" ref="O20:O22" si="0">IF(N20,L20/N20,"0")</f>
        <v>134.66666666666666</v>
      </c>
    </row>
    <row r="21" spans="2:15" ht="15" customHeight="1" x14ac:dyDescent="0.25">
      <c r="B21" s="82">
        <v>2</v>
      </c>
      <c r="C21" s="146" t="str">
        <f>'R'!J12</f>
        <v>Марка САТ 3512В, завод. №САТ00000CPTM01486</v>
      </c>
      <c r="D21" s="146"/>
      <c r="E21" s="146"/>
      <c r="F21" s="146"/>
      <c r="G21" s="146"/>
      <c r="H21" s="146"/>
      <c r="I21" s="146"/>
      <c r="J21" s="146"/>
      <c r="K21" s="146"/>
      <c r="L21" s="138">
        <f>SUM('R'!J16:J22)</f>
        <v>23585</v>
      </c>
      <c r="M21" s="139"/>
      <c r="N21" s="108">
        <f>SUM('R'!K16:K22)</f>
        <v>146</v>
      </c>
      <c r="O21" s="109">
        <f t="shared" si="0"/>
        <v>161.54109589041096</v>
      </c>
    </row>
    <row r="22" spans="2:15" ht="15" customHeight="1" x14ac:dyDescent="0.25">
      <c r="B22" s="82">
        <v>3</v>
      </c>
      <c r="C22" s="146" t="str">
        <f>'R'!M12</f>
        <v>Марка САТ 3512В, завод. №САТ00000PPTM01488</v>
      </c>
      <c r="D22" s="146"/>
      <c r="E22" s="146"/>
      <c r="F22" s="146"/>
      <c r="G22" s="146"/>
      <c r="H22" s="146"/>
      <c r="I22" s="146"/>
      <c r="J22" s="146"/>
      <c r="K22" s="146"/>
      <c r="L22" s="138">
        <f>SUM('R'!M16:M22)</f>
        <v>24825</v>
      </c>
      <c r="M22" s="139"/>
      <c r="N22" s="108">
        <f>SUM('R'!N16:N22)</f>
        <v>158</v>
      </c>
      <c r="O22" s="109">
        <f t="shared" si="0"/>
        <v>157.12025316455697</v>
      </c>
    </row>
    <row r="23" spans="2:15" ht="15" customHeight="1" thickBot="1" x14ac:dyDescent="0.3">
      <c r="B23" s="82">
        <v>4</v>
      </c>
      <c r="C23" s="146" t="str">
        <f>'R'!P12</f>
        <v xml:space="preserve">Марка САТ 18-650F, завод. №САТ00000HС6С00518 </v>
      </c>
      <c r="D23" s="146"/>
      <c r="E23" s="146"/>
      <c r="F23" s="146"/>
      <c r="G23" s="146"/>
      <c r="H23" s="146"/>
      <c r="I23" s="146"/>
      <c r="J23" s="146"/>
      <c r="K23" s="146"/>
      <c r="L23" s="138">
        <f>SUM('R'!P16:P22)</f>
        <v>0</v>
      </c>
      <c r="M23" s="139"/>
      <c r="N23" s="108">
        <f>SUM('R'!Q16:Q22)</f>
        <v>0</v>
      </c>
      <c r="O23" s="109" t="str">
        <f>IF(N23,L23/N23,"0")</f>
        <v>0</v>
      </c>
    </row>
    <row r="24" spans="2:15" ht="13.5" customHeight="1" x14ac:dyDescent="0.2">
      <c r="I24" s="90"/>
      <c r="J24" s="147" t="s">
        <v>32</v>
      </c>
      <c r="K24" s="148"/>
      <c r="L24" s="150">
        <f>SUM(L20:M23)</f>
        <v>52450</v>
      </c>
      <c r="M24" s="151"/>
      <c r="N24" s="110">
        <f>SUM(N20:N23)</f>
        <v>334</v>
      </c>
      <c r="O24" s="111">
        <f>IF(N24,L24/N24,"0")</f>
        <v>157.03592814371257</v>
      </c>
    </row>
    <row r="25" spans="2:15" s="115" customFormat="1" ht="15.75" x14ac:dyDescent="0.25">
      <c r="B25" s="130"/>
      <c r="C25" s="130"/>
      <c r="D25" s="130"/>
      <c r="E25" s="112"/>
      <c r="F25" s="113"/>
      <c r="G25" s="112"/>
      <c r="H25" s="113"/>
      <c r="I25" s="113"/>
      <c r="J25" s="114"/>
      <c r="L25" s="155"/>
      <c r="M25" s="155"/>
      <c r="N25" s="113"/>
    </row>
    <row r="26" spans="2:15" s="115" customFormat="1" ht="15.75" x14ac:dyDescent="0.25">
      <c r="B26" s="113"/>
    </row>
    <row r="27" spans="2:15" s="115" customFormat="1" ht="15.75" x14ac:dyDescent="0.2">
      <c r="C27" s="116"/>
      <c r="D27" s="116"/>
      <c r="E27" s="116"/>
      <c r="F27" s="116"/>
      <c r="G27" s="116"/>
      <c r="H27" s="116"/>
      <c r="I27" s="116"/>
      <c r="J27" s="116"/>
      <c r="K27" s="116"/>
      <c r="M27" s="116"/>
      <c r="N27" s="116"/>
      <c r="O27" s="116"/>
    </row>
    <row r="28" spans="2:15" s="115" customFormat="1" ht="42" customHeight="1" x14ac:dyDescent="0.2">
      <c r="B28" s="117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  <row r="29" spans="2:15" s="115" customFormat="1" ht="14.25" x14ac:dyDescent="0.2">
      <c r="B29" s="117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</row>
    <row r="30" spans="2:15" s="119" customFormat="1" ht="9.75" customHeight="1" x14ac:dyDescent="0.15">
      <c r="B30" s="118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18"/>
      <c r="O30" s="118"/>
    </row>
    <row r="31" spans="2:15" s="115" customFormat="1" x14ac:dyDescent="0.2">
      <c r="B31" s="120"/>
      <c r="C31" s="156"/>
      <c r="D31" s="156"/>
      <c r="E31" s="156"/>
      <c r="F31" s="156"/>
      <c r="G31" s="156"/>
      <c r="H31" s="156"/>
      <c r="I31" s="156"/>
      <c r="J31" s="153"/>
      <c r="K31" s="153"/>
      <c r="L31" s="153"/>
      <c r="M31" s="153"/>
      <c r="N31" s="120"/>
      <c r="O31" s="120"/>
    </row>
    <row r="32" spans="2:15" s="115" customFormat="1" ht="26.25" customHeight="1" x14ac:dyDescent="0.2">
      <c r="B32" s="120"/>
      <c r="C32" s="156"/>
      <c r="D32" s="156"/>
      <c r="E32" s="156"/>
      <c r="F32" s="156"/>
      <c r="G32" s="156"/>
      <c r="H32" s="156"/>
      <c r="I32" s="156"/>
      <c r="J32" s="153"/>
      <c r="K32" s="153"/>
      <c r="L32" s="153"/>
      <c r="M32" s="153"/>
      <c r="N32" s="120"/>
      <c r="O32" s="120"/>
    </row>
    <row r="33" spans="2:15" s="115" customFormat="1" ht="15.75" x14ac:dyDescent="0.2">
      <c r="B33" s="121"/>
    </row>
    <row r="34" spans="2:15" s="115" customFormat="1" ht="15.75" x14ac:dyDescent="0.25">
      <c r="C34" s="122"/>
      <c r="D34" s="127"/>
      <c r="E34" s="127"/>
      <c r="F34" s="127"/>
      <c r="G34" s="127"/>
      <c r="N34" s="126"/>
      <c r="O34" s="126"/>
    </row>
    <row r="35" spans="2:15" s="115" customFormat="1" ht="12.95" customHeight="1" x14ac:dyDescent="0.2">
      <c r="B35" s="123"/>
      <c r="C35" s="123"/>
      <c r="J35" s="129"/>
      <c r="K35" s="129"/>
      <c r="L35" s="129"/>
    </row>
    <row r="36" spans="2:15" s="115" customFormat="1" ht="15.75" x14ac:dyDescent="0.25">
      <c r="C36" s="122"/>
      <c r="D36" s="127"/>
      <c r="E36" s="127"/>
      <c r="F36" s="127"/>
      <c r="G36" s="127"/>
      <c r="N36" s="126"/>
      <c r="O36" s="126"/>
    </row>
    <row r="37" spans="2:15" s="115" customFormat="1" ht="12.95" customHeight="1" x14ac:dyDescent="0.2">
      <c r="B37" s="123"/>
      <c r="C37" s="123"/>
      <c r="J37" s="129"/>
      <c r="K37" s="129"/>
      <c r="L37" s="129"/>
    </row>
    <row r="38" spans="2:15" s="115" customFormat="1" ht="15.75" x14ac:dyDescent="0.25">
      <c r="C38" s="123"/>
      <c r="D38" s="127"/>
      <c r="E38" s="127"/>
      <c r="F38" s="127"/>
      <c r="G38" s="127"/>
      <c r="N38" s="124"/>
    </row>
    <row r="39" spans="2:15" s="115" customFormat="1" ht="12.95" customHeight="1" x14ac:dyDescent="0.2">
      <c r="B39" s="123"/>
      <c r="J39" s="129"/>
      <c r="K39" s="129"/>
      <c r="L39" s="129"/>
    </row>
    <row r="40" spans="2:15" s="115" customFormat="1" ht="15.75" x14ac:dyDescent="0.25">
      <c r="D40" s="113"/>
    </row>
    <row r="41" spans="2:15" s="115" customFormat="1" ht="15.75" x14ac:dyDescent="0.25">
      <c r="D41" s="127"/>
      <c r="E41" s="127"/>
      <c r="F41" s="127"/>
      <c r="N41" s="126"/>
      <c r="O41" s="126"/>
    </row>
    <row r="42" spans="2:15" s="115" customFormat="1" x14ac:dyDescent="0.2">
      <c r="J42" s="129"/>
      <c r="K42" s="129"/>
      <c r="L42" s="129"/>
    </row>
    <row r="43" spans="2:15" s="115" customFormat="1" x14ac:dyDescent="0.2"/>
  </sheetData>
  <mergeCells count="49">
    <mergeCell ref="J42:L42"/>
    <mergeCell ref="D34:G34"/>
    <mergeCell ref="D36:G36"/>
    <mergeCell ref="D38:G38"/>
    <mergeCell ref="L31:M31"/>
    <mergeCell ref="L28:M29"/>
    <mergeCell ref="J30:K30"/>
    <mergeCell ref="L30:M30"/>
    <mergeCell ref="L32:M32"/>
    <mergeCell ref="B8:D8"/>
    <mergeCell ref="L25:M25"/>
    <mergeCell ref="C30:I30"/>
    <mergeCell ref="C31:I31"/>
    <mergeCell ref="C32:I32"/>
    <mergeCell ref="J28:K29"/>
    <mergeCell ref="J31:K31"/>
    <mergeCell ref="J32:K32"/>
    <mergeCell ref="L17:M18"/>
    <mergeCell ref="L20:M20"/>
    <mergeCell ref="K1:N1"/>
    <mergeCell ref="C19:K19"/>
    <mergeCell ref="C28:I29"/>
    <mergeCell ref="C17:K18"/>
    <mergeCell ref="C20:K20"/>
    <mergeCell ref="C21:K21"/>
    <mergeCell ref="C22:K22"/>
    <mergeCell ref="C23:K23"/>
    <mergeCell ref="J24:K24"/>
    <mergeCell ref="L21:M21"/>
    <mergeCell ref="L22:M22"/>
    <mergeCell ref="L23:M23"/>
    <mergeCell ref="L19:M19"/>
    <mergeCell ref="L24:M24"/>
    <mergeCell ref="K2:O2"/>
    <mergeCell ref="K3:O3"/>
    <mergeCell ref="N41:O41"/>
    <mergeCell ref="D41:F41"/>
    <mergeCell ref="F15:G15"/>
    <mergeCell ref="I15:J15"/>
    <mergeCell ref="N34:O34"/>
    <mergeCell ref="N36:O36"/>
    <mergeCell ref="J35:L35"/>
    <mergeCell ref="J37:L37"/>
    <mergeCell ref="J39:L39"/>
    <mergeCell ref="B25:D25"/>
    <mergeCell ref="N28:N29"/>
    <mergeCell ref="O28:O29"/>
    <mergeCell ref="N17:N18"/>
    <mergeCell ref="O17:O18"/>
  </mergeCells>
  <pageMargins left="0.59055118110236227" right="0.39370078740157483" top="0.98425196850393704" bottom="0.74803149606299213" header="0.15748031496062992" footer="0.31496062992125984"/>
  <pageSetup paperSize="9" scale="89" orientation="portrait" verticalDpi="0" r:id="rId1"/>
  <headerFooter>
    <oddHeader xml:space="preserve">&amp;L
&amp;C&amp;G 
&amp;"Times New Roman,полужирный"&amp;11&amp;K00B0F0ООО «ЭРИЭЛЛ НЕФТЕГАЗСЕРВИС»
Усинский филиал &amp;"-,обычный"&amp;10&amp;K01+000
</oddHeader>
    <oddFooter>&amp;L&amp;F</oddFooter>
  </headerFooter>
  <colBreaks count="1" manualBreakCount="1">
    <brk id="15" max="1048575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zoomScale="70" zoomScaleNormal="70" workbookViewId="0">
      <selection activeCell="A4" sqref="A4:E6"/>
    </sheetView>
  </sheetViews>
  <sheetFormatPr defaultRowHeight="14.25" outlineLevelCol="1" x14ac:dyDescent="0.2"/>
  <cols>
    <col min="1" max="1" width="19.28515625" style="8" customWidth="1"/>
    <col min="2" max="2" width="13.7109375" style="8" customWidth="1"/>
    <col min="3" max="3" width="16.140625" style="8" customWidth="1" outlineLevel="1"/>
    <col min="4" max="4" width="10.5703125" style="8" customWidth="1" outlineLevel="1"/>
    <col min="5" max="6" width="12.7109375" style="8" customWidth="1"/>
    <col min="7" max="7" width="14.85546875" style="65" customWidth="1"/>
    <col min="8" max="8" width="12.28515625" style="65" customWidth="1"/>
    <col min="9" max="9" width="12.28515625" style="8" customWidth="1" outlineLevel="1"/>
    <col min="10" max="10" width="12.28515625" style="65" customWidth="1"/>
    <col min="11" max="11" width="12.28515625" style="8" customWidth="1"/>
    <col min="12" max="12" width="12.28515625" style="8" customWidth="1" outlineLevel="1"/>
    <col min="13" max="14" width="12.28515625" style="8" customWidth="1"/>
    <col min="15" max="15" width="12.28515625" style="8" customWidth="1" outlineLevel="1"/>
    <col min="16" max="17" width="12.28515625" style="8" customWidth="1"/>
    <col min="18" max="18" width="12.28515625" style="8" customWidth="1" outlineLevel="1"/>
    <col min="19" max="20" width="12.28515625" style="8" customWidth="1"/>
    <col min="21" max="21" width="12.28515625" style="8" customWidth="1" outlineLevel="1"/>
    <col min="22" max="22" width="19.140625" style="8" customWidth="1"/>
    <col min="23" max="23" width="20.28515625" style="8" customWidth="1"/>
    <col min="24" max="24" width="45" style="8" customWidth="1"/>
    <col min="25" max="16384" width="9.140625" style="1"/>
  </cols>
  <sheetData>
    <row r="1" spans="1:24" ht="25.5" x14ac:dyDescent="0.3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4" ht="18" customHeight="1" x14ac:dyDescent="0.2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1:24" s="4" customFormat="1" ht="4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4" customFormat="1" ht="15.75" x14ac:dyDescent="0.25">
      <c r="A4" s="5"/>
      <c r="B4" s="6"/>
      <c r="C4" s="6"/>
      <c r="D4" s="6"/>
      <c r="E4" s="6"/>
      <c r="F4" s="7"/>
      <c r="G4" s="3"/>
      <c r="H4" s="3"/>
      <c r="J4" s="3"/>
      <c r="K4" s="3"/>
      <c r="M4" s="3"/>
      <c r="N4" s="3"/>
      <c r="P4" s="3"/>
      <c r="Q4" s="3"/>
    </row>
    <row r="5" spans="1:24" s="4" customFormat="1" ht="4.5" customHeight="1" x14ac:dyDescent="0.2">
      <c r="A5" s="2"/>
      <c r="B5" s="3"/>
      <c r="C5" s="3"/>
      <c r="D5" s="3"/>
      <c r="E5" s="3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4" customFormat="1" ht="15.75" x14ac:dyDescent="0.25">
      <c r="A6" s="5"/>
      <c r="B6" s="6"/>
      <c r="C6" s="6"/>
      <c r="D6" s="7"/>
      <c r="E6" s="10"/>
      <c r="F6" s="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4" customFormat="1" ht="4.5" customHeight="1" x14ac:dyDescent="0.2">
      <c r="A7" s="2"/>
      <c r="B7" s="3"/>
      <c r="C7" s="3"/>
      <c r="D7" s="3"/>
      <c r="E7" s="3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4" customFormat="1" ht="4.5" customHeight="1" thickBot="1" x14ac:dyDescent="0.25">
      <c r="A8" s="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3"/>
      <c r="W8" s="3"/>
      <c r="X8" s="3"/>
    </row>
    <row r="9" spans="1:24" ht="18.75" customHeight="1" thickBot="1" x14ac:dyDescent="0.25">
      <c r="A9" s="167" t="s">
        <v>2</v>
      </c>
      <c r="B9" s="12" t="s">
        <v>3</v>
      </c>
      <c r="C9" s="13"/>
      <c r="D9" s="13"/>
      <c r="E9" s="13"/>
      <c r="F9" s="14"/>
      <c r="G9" s="160" t="s">
        <v>4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2"/>
      <c r="V9" s="168" t="s">
        <v>5</v>
      </c>
      <c r="W9" s="168" t="s">
        <v>29</v>
      </c>
      <c r="X9" s="1"/>
    </row>
    <row r="10" spans="1:24" ht="51" customHeight="1" thickBot="1" x14ac:dyDescent="0.25">
      <c r="A10" s="167"/>
      <c r="B10" s="167" t="s">
        <v>6</v>
      </c>
      <c r="C10" s="167" t="s">
        <v>7</v>
      </c>
      <c r="D10" s="167" t="s">
        <v>8</v>
      </c>
      <c r="E10" s="167" t="s">
        <v>9</v>
      </c>
      <c r="F10" s="167" t="s">
        <v>10</v>
      </c>
      <c r="G10" s="170" t="s">
        <v>11</v>
      </c>
      <c r="H10" s="171"/>
      <c r="I10" s="171"/>
      <c r="J10" s="158" t="s">
        <v>12</v>
      </c>
      <c r="K10" s="158"/>
      <c r="L10" s="158"/>
      <c r="M10" s="158" t="s">
        <v>13</v>
      </c>
      <c r="N10" s="158"/>
      <c r="O10" s="158"/>
      <c r="P10" s="158" t="s">
        <v>14</v>
      </c>
      <c r="Q10" s="158"/>
      <c r="R10" s="158"/>
      <c r="S10" s="170" t="s">
        <v>15</v>
      </c>
      <c r="T10" s="171"/>
      <c r="U10" s="172"/>
      <c r="V10" s="169"/>
      <c r="W10" s="169"/>
      <c r="X10" s="1"/>
    </row>
    <row r="11" spans="1:24" ht="32.25" customHeight="1" thickBot="1" x14ac:dyDescent="0.25">
      <c r="A11" s="167"/>
      <c r="B11" s="167"/>
      <c r="C11" s="167"/>
      <c r="D11" s="167"/>
      <c r="E11" s="167"/>
      <c r="F11" s="167"/>
      <c r="G11" s="173"/>
      <c r="H11" s="174"/>
      <c r="I11" s="174"/>
      <c r="J11" s="159"/>
      <c r="K11" s="159"/>
      <c r="L11" s="159"/>
      <c r="M11" s="159"/>
      <c r="N11" s="159"/>
      <c r="O11" s="159"/>
      <c r="P11" s="159"/>
      <c r="Q11" s="159"/>
      <c r="R11" s="159"/>
      <c r="S11" s="173"/>
      <c r="T11" s="174"/>
      <c r="U11" s="175"/>
      <c r="V11" s="15"/>
      <c r="W11" s="16"/>
    </row>
    <row r="12" spans="1:24" ht="60" customHeight="1" thickBot="1" x14ac:dyDescent="0.25">
      <c r="A12" s="167"/>
      <c r="B12" s="167"/>
      <c r="C12" s="167"/>
      <c r="D12" s="167"/>
      <c r="E12" s="167"/>
      <c r="F12" s="167"/>
      <c r="G12" s="167" t="s">
        <v>16</v>
      </c>
      <c r="H12" s="167"/>
      <c r="I12" s="167"/>
      <c r="J12" s="176" t="s">
        <v>17</v>
      </c>
      <c r="K12" s="177"/>
      <c r="L12" s="178"/>
      <c r="M12" s="176" t="s">
        <v>18</v>
      </c>
      <c r="N12" s="177"/>
      <c r="O12" s="178"/>
      <c r="P12" s="176" t="s">
        <v>19</v>
      </c>
      <c r="Q12" s="177"/>
      <c r="R12" s="178"/>
      <c r="S12" s="17" t="s">
        <v>20</v>
      </c>
      <c r="T12" s="18"/>
      <c r="U12" s="18"/>
      <c r="V12" s="19" t="s">
        <v>21</v>
      </c>
      <c r="W12" s="19" t="s">
        <v>21</v>
      </c>
      <c r="X12" s="1"/>
    </row>
    <row r="13" spans="1:24" ht="46.5" customHeight="1" thickBot="1" x14ac:dyDescent="0.25">
      <c r="A13" s="167"/>
      <c r="B13" s="167"/>
      <c r="C13" s="167"/>
      <c r="D13" s="167"/>
      <c r="E13" s="167"/>
      <c r="F13" s="167"/>
      <c r="G13" s="20" t="s">
        <v>22</v>
      </c>
      <c r="H13" s="20" t="s">
        <v>23</v>
      </c>
      <c r="I13" s="20" t="s">
        <v>24</v>
      </c>
      <c r="J13" s="20" t="s">
        <v>22</v>
      </c>
      <c r="K13" s="20" t="s">
        <v>23</v>
      </c>
      <c r="L13" s="20" t="s">
        <v>24</v>
      </c>
      <c r="M13" s="20" t="s">
        <v>22</v>
      </c>
      <c r="N13" s="20" t="s">
        <v>23</v>
      </c>
      <c r="O13" s="20" t="s">
        <v>24</v>
      </c>
      <c r="P13" s="20" t="s">
        <v>22</v>
      </c>
      <c r="Q13" s="20" t="s">
        <v>23</v>
      </c>
      <c r="R13" s="20" t="s">
        <v>24</v>
      </c>
      <c r="S13" s="20" t="s">
        <v>22</v>
      </c>
      <c r="T13" s="20" t="s">
        <v>23</v>
      </c>
      <c r="U13" s="20" t="s">
        <v>24</v>
      </c>
      <c r="V13" s="19" t="s">
        <v>25</v>
      </c>
      <c r="W13" s="19" t="s">
        <v>25</v>
      </c>
      <c r="X13" s="1"/>
    </row>
    <row r="14" spans="1:24" s="22" customFormat="1" ht="11.25" customHeight="1" thickBot="1" x14ac:dyDescent="0.25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  <c r="K14" s="21">
        <v>11</v>
      </c>
      <c r="L14" s="21">
        <v>12</v>
      </c>
      <c r="M14" s="21">
        <v>13</v>
      </c>
      <c r="N14" s="21">
        <v>14</v>
      </c>
      <c r="O14" s="21">
        <v>15</v>
      </c>
      <c r="P14" s="21">
        <v>16</v>
      </c>
      <c r="Q14" s="21">
        <v>17</v>
      </c>
      <c r="R14" s="21">
        <v>18</v>
      </c>
      <c r="S14" s="21">
        <v>19</v>
      </c>
      <c r="T14" s="21">
        <v>20</v>
      </c>
      <c r="U14" s="21">
        <v>21</v>
      </c>
      <c r="V14" s="21">
        <v>26</v>
      </c>
      <c r="W14" s="21">
        <v>27</v>
      </c>
    </row>
    <row r="15" spans="1:24" ht="18" customHeight="1" thickBot="1" x14ac:dyDescent="0.25">
      <c r="A15" s="94" t="s">
        <v>26</v>
      </c>
      <c r="B15" s="95"/>
      <c r="C15" s="96">
        <v>0.84499999999999997</v>
      </c>
      <c r="D15" s="23" t="s">
        <v>27</v>
      </c>
      <c r="E15" s="24"/>
      <c r="F15" s="25"/>
      <c r="G15" s="26"/>
      <c r="H15" s="24"/>
      <c r="I15" s="24"/>
      <c r="J15" s="24"/>
      <c r="K15" s="24"/>
      <c r="L15" s="24"/>
      <c r="M15" s="24"/>
      <c r="N15" s="24"/>
      <c r="O15" s="24"/>
      <c r="P15" s="27"/>
      <c r="Q15" s="27"/>
      <c r="R15" s="24"/>
      <c r="S15" s="24"/>
      <c r="T15" s="24"/>
      <c r="U15" s="24"/>
      <c r="V15" s="28"/>
      <c r="W15" s="29">
        <v>10900</v>
      </c>
      <c r="X15" s="1"/>
    </row>
    <row r="16" spans="1:24" ht="18.75" thickTop="1" x14ac:dyDescent="0.25">
      <c r="A16" s="103">
        <v>41334</v>
      </c>
      <c r="B16" s="97"/>
      <c r="C16" s="99">
        <v>0.84499999999999997</v>
      </c>
      <c r="D16" s="30" t="s">
        <v>27</v>
      </c>
      <c r="E16" s="31">
        <v>10600</v>
      </c>
      <c r="F16" s="32">
        <v>10600</v>
      </c>
      <c r="G16" s="69"/>
      <c r="H16" s="70"/>
      <c r="I16" s="71" t="str">
        <f t="shared" ref="I16:I47" si="0">IF(H16,G16/H16,"0")</f>
        <v>0</v>
      </c>
      <c r="J16" s="70">
        <v>3600</v>
      </c>
      <c r="K16" s="70">
        <v>24</v>
      </c>
      <c r="L16" s="71">
        <f t="shared" ref="L16:L47" si="1">IF(K16,J16/K16,"0")</f>
        <v>150</v>
      </c>
      <c r="M16" s="70">
        <v>3600</v>
      </c>
      <c r="N16" s="70">
        <v>24</v>
      </c>
      <c r="O16" s="71">
        <f t="shared" ref="O16:O47" si="2">IF(N16,M16/N16,"0")</f>
        <v>150</v>
      </c>
      <c r="P16" s="70"/>
      <c r="Q16" s="70"/>
      <c r="R16" s="71" t="str">
        <f t="shared" ref="R16:R47" si="3">IF(Q16,P16/Q16,"0")</f>
        <v>0</v>
      </c>
      <c r="S16" s="70"/>
      <c r="T16" s="70"/>
      <c r="U16" s="71" t="str">
        <f t="shared" ref="U16:U47" si="4">IF(T16,S16/T16,"0")</f>
        <v>0</v>
      </c>
      <c r="V16" s="33">
        <f>SUM(G16+J16+M16+P16+S16)</f>
        <v>7200</v>
      </c>
      <c r="W16" s="37">
        <f>$W$15+F16-V16</f>
        <v>14300</v>
      </c>
      <c r="X16" s="1"/>
    </row>
    <row r="17" spans="1:24" ht="18" x14ac:dyDescent="0.25">
      <c r="A17" s="104">
        <v>41335</v>
      </c>
      <c r="B17" s="98"/>
      <c r="C17" s="100">
        <v>0.84499999999999997</v>
      </c>
      <c r="D17" s="38" t="s">
        <v>27</v>
      </c>
      <c r="E17" s="39">
        <v>9320</v>
      </c>
      <c r="F17" s="40">
        <v>9320</v>
      </c>
      <c r="G17" s="47"/>
      <c r="H17" s="42"/>
      <c r="I17" s="43" t="str">
        <f t="shared" si="0"/>
        <v>0</v>
      </c>
      <c r="J17" s="42">
        <v>3765</v>
      </c>
      <c r="K17" s="42">
        <v>24</v>
      </c>
      <c r="L17" s="35">
        <f t="shared" si="1"/>
        <v>156.875</v>
      </c>
      <c r="M17" s="44">
        <v>3765</v>
      </c>
      <c r="N17" s="44">
        <v>24</v>
      </c>
      <c r="O17" s="45">
        <f t="shared" si="2"/>
        <v>156.875</v>
      </c>
      <c r="P17" s="44"/>
      <c r="Q17" s="44"/>
      <c r="R17" s="45" t="str">
        <f t="shared" si="3"/>
        <v>0</v>
      </c>
      <c r="S17" s="42"/>
      <c r="T17" s="42"/>
      <c r="U17" s="46" t="str">
        <f t="shared" si="4"/>
        <v>0</v>
      </c>
      <c r="V17" s="68">
        <f t="shared" ref="V17:V22" si="5">SUM(G17+J17+M17+P17+S17)</f>
        <v>7530</v>
      </c>
      <c r="W17" s="49">
        <f t="shared" ref="W17:W46" si="6">W16+F17-V17</f>
        <v>16090</v>
      </c>
      <c r="X17" s="1"/>
    </row>
    <row r="18" spans="1:24" ht="18" x14ac:dyDescent="0.25">
      <c r="A18" s="104">
        <v>41336</v>
      </c>
      <c r="B18" s="98"/>
      <c r="C18" s="100">
        <v>0.84499999999999997</v>
      </c>
      <c r="D18" s="38" t="s">
        <v>27</v>
      </c>
      <c r="E18" s="39">
        <v>10600</v>
      </c>
      <c r="F18" s="40">
        <v>10600</v>
      </c>
      <c r="G18" s="47">
        <v>1300</v>
      </c>
      <c r="H18" s="42">
        <v>9</v>
      </c>
      <c r="I18" s="43">
        <f t="shared" si="0"/>
        <v>144.44444444444446</v>
      </c>
      <c r="J18" s="42">
        <v>2500</v>
      </c>
      <c r="K18" s="42">
        <v>17</v>
      </c>
      <c r="L18" s="46">
        <f t="shared" si="1"/>
        <v>147.05882352941177</v>
      </c>
      <c r="M18" s="44">
        <v>3550</v>
      </c>
      <c r="N18" s="44">
        <v>24</v>
      </c>
      <c r="O18" s="45">
        <f t="shared" si="2"/>
        <v>147.91666666666666</v>
      </c>
      <c r="P18" s="44"/>
      <c r="Q18" s="44"/>
      <c r="R18" s="45" t="str">
        <f t="shared" si="3"/>
        <v>0</v>
      </c>
      <c r="S18" s="42"/>
      <c r="T18" s="42"/>
      <c r="U18" s="46" t="str">
        <f t="shared" si="4"/>
        <v>0</v>
      </c>
      <c r="V18" s="68">
        <f t="shared" si="5"/>
        <v>7350</v>
      </c>
      <c r="W18" s="49">
        <f t="shared" si="6"/>
        <v>19340</v>
      </c>
      <c r="X18" s="1"/>
    </row>
    <row r="19" spans="1:24" ht="18" x14ac:dyDescent="0.25">
      <c r="A19" s="104">
        <v>41337</v>
      </c>
      <c r="B19" s="98"/>
      <c r="C19" s="100"/>
      <c r="D19" s="38" t="s">
        <v>27</v>
      </c>
      <c r="E19" s="50"/>
      <c r="F19" s="51"/>
      <c r="G19" s="47">
        <v>2480</v>
      </c>
      <c r="H19" s="42">
        <v>16</v>
      </c>
      <c r="I19" s="43">
        <f t="shared" si="0"/>
        <v>155</v>
      </c>
      <c r="J19" s="42">
        <v>1390</v>
      </c>
      <c r="K19" s="42">
        <v>9</v>
      </c>
      <c r="L19" s="46">
        <f t="shared" si="1"/>
        <v>154.44444444444446</v>
      </c>
      <c r="M19" s="44">
        <v>3830</v>
      </c>
      <c r="N19" s="44">
        <v>24</v>
      </c>
      <c r="O19" s="45">
        <f t="shared" si="2"/>
        <v>159.58333333333334</v>
      </c>
      <c r="P19" s="44"/>
      <c r="Q19" s="44"/>
      <c r="R19" s="45" t="str">
        <f t="shared" si="3"/>
        <v>0</v>
      </c>
      <c r="S19" s="42"/>
      <c r="T19" s="42"/>
      <c r="U19" s="46" t="str">
        <f t="shared" si="4"/>
        <v>0</v>
      </c>
      <c r="V19" s="68">
        <f t="shared" si="5"/>
        <v>7700</v>
      </c>
      <c r="W19" s="49">
        <f t="shared" si="6"/>
        <v>11640</v>
      </c>
      <c r="X19" s="1"/>
    </row>
    <row r="20" spans="1:24" ht="18" x14ac:dyDescent="0.25">
      <c r="A20" s="104">
        <v>41338</v>
      </c>
      <c r="B20" s="98"/>
      <c r="C20" s="100">
        <v>0.84499999999999997</v>
      </c>
      <c r="D20" s="38" t="s">
        <v>27</v>
      </c>
      <c r="E20" s="50">
        <v>10600</v>
      </c>
      <c r="F20" s="51">
        <v>10600</v>
      </c>
      <c r="G20" s="47"/>
      <c r="H20" s="42"/>
      <c r="I20" s="43" t="str">
        <f t="shared" si="0"/>
        <v>0</v>
      </c>
      <c r="J20" s="42">
        <v>4290</v>
      </c>
      <c r="K20" s="42">
        <v>24</v>
      </c>
      <c r="L20" s="46">
        <f t="shared" si="1"/>
        <v>178.75</v>
      </c>
      <c r="M20" s="44">
        <v>4290</v>
      </c>
      <c r="N20" s="44">
        <v>24</v>
      </c>
      <c r="O20" s="45">
        <f t="shared" si="2"/>
        <v>178.75</v>
      </c>
      <c r="P20" s="44"/>
      <c r="Q20" s="44"/>
      <c r="R20" s="45" t="str">
        <f t="shared" si="3"/>
        <v>0</v>
      </c>
      <c r="S20" s="42"/>
      <c r="T20" s="42"/>
      <c r="U20" s="46" t="str">
        <f t="shared" si="4"/>
        <v>0</v>
      </c>
      <c r="V20" s="68">
        <f t="shared" si="5"/>
        <v>8580</v>
      </c>
      <c r="W20" s="49">
        <f t="shared" si="6"/>
        <v>13660</v>
      </c>
      <c r="X20" s="1"/>
    </row>
    <row r="21" spans="1:24" ht="18" x14ac:dyDescent="0.25">
      <c r="A21" s="104">
        <v>41339</v>
      </c>
      <c r="B21" s="98"/>
      <c r="C21" s="100">
        <v>0.84499999999999997</v>
      </c>
      <c r="D21" s="38" t="s">
        <v>27</v>
      </c>
      <c r="E21" s="50">
        <v>10600</v>
      </c>
      <c r="F21" s="51">
        <v>10600</v>
      </c>
      <c r="G21" s="55"/>
      <c r="H21" s="52"/>
      <c r="I21" s="53" t="str">
        <f t="shared" si="0"/>
        <v>0</v>
      </c>
      <c r="J21" s="52">
        <v>4840</v>
      </c>
      <c r="K21" s="52">
        <v>24</v>
      </c>
      <c r="L21" s="54">
        <f t="shared" si="1"/>
        <v>201.66666666666666</v>
      </c>
      <c r="M21" s="44">
        <v>4840</v>
      </c>
      <c r="N21" s="44">
        <v>24</v>
      </c>
      <c r="O21" s="45">
        <f t="shared" si="2"/>
        <v>201.66666666666666</v>
      </c>
      <c r="P21" s="44"/>
      <c r="Q21" s="44"/>
      <c r="R21" s="45" t="str">
        <f t="shared" si="3"/>
        <v>0</v>
      </c>
      <c r="S21" s="42"/>
      <c r="T21" s="42"/>
      <c r="U21" s="46" t="str">
        <f t="shared" si="4"/>
        <v>0</v>
      </c>
      <c r="V21" s="68">
        <f t="shared" si="5"/>
        <v>9680</v>
      </c>
      <c r="W21" s="49">
        <f t="shared" si="6"/>
        <v>14580</v>
      </c>
      <c r="X21" s="1"/>
    </row>
    <row r="22" spans="1:24" ht="18" x14ac:dyDescent="0.25">
      <c r="A22" s="104">
        <v>41340</v>
      </c>
      <c r="B22" s="98"/>
      <c r="C22" s="100">
        <v>0.84499999999999997</v>
      </c>
      <c r="D22" s="38" t="s">
        <v>27</v>
      </c>
      <c r="E22" s="50">
        <v>10600</v>
      </c>
      <c r="F22" s="51">
        <v>10600</v>
      </c>
      <c r="G22" s="55">
        <v>260</v>
      </c>
      <c r="H22" s="52">
        <v>5</v>
      </c>
      <c r="I22" s="53">
        <f t="shared" si="0"/>
        <v>52</v>
      </c>
      <c r="J22" s="52">
        <v>3200</v>
      </c>
      <c r="K22" s="52">
        <v>24</v>
      </c>
      <c r="L22" s="54">
        <f t="shared" si="1"/>
        <v>133.33333333333334</v>
      </c>
      <c r="M22" s="44">
        <v>950</v>
      </c>
      <c r="N22" s="44">
        <v>14</v>
      </c>
      <c r="O22" s="45">
        <f t="shared" si="2"/>
        <v>67.857142857142861</v>
      </c>
      <c r="P22" s="44"/>
      <c r="Q22" s="44"/>
      <c r="R22" s="45" t="str">
        <f t="shared" si="3"/>
        <v>0</v>
      </c>
      <c r="S22" s="42"/>
      <c r="T22" s="42"/>
      <c r="U22" s="46" t="str">
        <f t="shared" si="4"/>
        <v>0</v>
      </c>
      <c r="V22" s="68">
        <f t="shared" si="5"/>
        <v>4410</v>
      </c>
      <c r="W22" s="49">
        <f t="shared" si="6"/>
        <v>20770</v>
      </c>
      <c r="X22" s="1"/>
    </row>
    <row r="23" spans="1:24" ht="18" x14ac:dyDescent="0.25">
      <c r="A23" s="104">
        <v>41341</v>
      </c>
      <c r="B23" s="101"/>
      <c r="C23" s="100"/>
      <c r="D23" s="38" t="s">
        <v>27</v>
      </c>
      <c r="E23" s="27"/>
      <c r="F23" s="76"/>
      <c r="G23" s="72"/>
      <c r="H23" s="73"/>
      <c r="I23" s="74" t="str">
        <f t="shared" si="0"/>
        <v>0</v>
      </c>
      <c r="J23" s="73"/>
      <c r="K23" s="73"/>
      <c r="L23" s="75" t="str">
        <f t="shared" si="1"/>
        <v>0</v>
      </c>
      <c r="M23" s="34"/>
      <c r="N23" s="34"/>
      <c r="O23" s="35" t="str">
        <f t="shared" si="2"/>
        <v>0</v>
      </c>
      <c r="P23" s="34"/>
      <c r="Q23" s="34"/>
      <c r="R23" s="35" t="str">
        <f t="shared" si="3"/>
        <v>0</v>
      </c>
      <c r="S23" s="73"/>
      <c r="T23" s="73"/>
      <c r="U23" s="75" t="str">
        <f t="shared" si="4"/>
        <v>0</v>
      </c>
      <c r="V23" s="36">
        <f t="shared" ref="V23:V46" si="7">SUM(G23+J23+M23+P23+S23)</f>
        <v>0</v>
      </c>
      <c r="W23" s="37">
        <f t="shared" si="6"/>
        <v>20770</v>
      </c>
      <c r="X23" s="1"/>
    </row>
    <row r="24" spans="1:24" ht="18" x14ac:dyDescent="0.25">
      <c r="A24" s="104">
        <v>41342</v>
      </c>
      <c r="B24" s="98"/>
      <c r="C24" s="100"/>
      <c r="D24" s="38" t="s">
        <v>27</v>
      </c>
      <c r="E24" s="50"/>
      <c r="F24" s="51"/>
      <c r="G24" s="41"/>
      <c r="H24" s="42"/>
      <c r="I24" s="43" t="str">
        <f t="shared" si="0"/>
        <v>0</v>
      </c>
      <c r="J24" s="42"/>
      <c r="K24" s="42"/>
      <c r="L24" s="46" t="str">
        <f t="shared" si="1"/>
        <v>0</v>
      </c>
      <c r="M24" s="44"/>
      <c r="N24" s="44"/>
      <c r="O24" s="45" t="str">
        <f t="shared" si="2"/>
        <v>0</v>
      </c>
      <c r="P24" s="44"/>
      <c r="Q24" s="44"/>
      <c r="R24" s="45" t="str">
        <f t="shared" si="3"/>
        <v>0</v>
      </c>
      <c r="S24" s="42"/>
      <c r="T24" s="42"/>
      <c r="U24" s="46" t="str">
        <f t="shared" si="4"/>
        <v>0</v>
      </c>
      <c r="V24" s="48">
        <f t="shared" si="7"/>
        <v>0</v>
      </c>
      <c r="W24" s="49">
        <f t="shared" si="6"/>
        <v>20770</v>
      </c>
      <c r="X24" s="1"/>
    </row>
    <row r="25" spans="1:24" ht="18" x14ac:dyDescent="0.25">
      <c r="A25" s="104">
        <v>41343</v>
      </c>
      <c r="B25" s="98"/>
      <c r="C25" s="100"/>
      <c r="D25" s="38" t="s">
        <v>27</v>
      </c>
      <c r="E25" s="50"/>
      <c r="F25" s="51"/>
      <c r="G25" s="41"/>
      <c r="H25" s="42"/>
      <c r="I25" s="43" t="str">
        <f t="shared" si="0"/>
        <v>0</v>
      </c>
      <c r="J25" s="42"/>
      <c r="K25" s="42"/>
      <c r="L25" s="46" t="str">
        <f t="shared" si="1"/>
        <v>0</v>
      </c>
      <c r="M25" s="44"/>
      <c r="N25" s="44"/>
      <c r="O25" s="45" t="str">
        <f t="shared" si="2"/>
        <v>0</v>
      </c>
      <c r="P25" s="44"/>
      <c r="Q25" s="44"/>
      <c r="R25" s="45" t="str">
        <f t="shared" si="3"/>
        <v>0</v>
      </c>
      <c r="S25" s="42"/>
      <c r="T25" s="42"/>
      <c r="U25" s="46" t="str">
        <f t="shared" si="4"/>
        <v>0</v>
      </c>
      <c r="V25" s="48">
        <f t="shared" si="7"/>
        <v>0</v>
      </c>
      <c r="W25" s="49">
        <f t="shared" si="6"/>
        <v>20770</v>
      </c>
      <c r="X25" s="1"/>
    </row>
    <row r="26" spans="1:24" ht="18" x14ac:dyDescent="0.25">
      <c r="A26" s="104">
        <v>41344</v>
      </c>
      <c r="B26" s="98"/>
      <c r="C26" s="100"/>
      <c r="D26" s="38" t="s">
        <v>27</v>
      </c>
      <c r="E26" s="50"/>
      <c r="F26" s="51"/>
      <c r="G26" s="41"/>
      <c r="H26" s="42"/>
      <c r="I26" s="43" t="str">
        <f t="shared" si="0"/>
        <v>0</v>
      </c>
      <c r="J26" s="42"/>
      <c r="K26" s="42"/>
      <c r="L26" s="46" t="str">
        <f t="shared" si="1"/>
        <v>0</v>
      </c>
      <c r="M26" s="44"/>
      <c r="N26" s="44"/>
      <c r="O26" s="45" t="str">
        <f t="shared" si="2"/>
        <v>0</v>
      </c>
      <c r="P26" s="44"/>
      <c r="Q26" s="44"/>
      <c r="R26" s="45" t="str">
        <f t="shared" si="3"/>
        <v>0</v>
      </c>
      <c r="S26" s="42"/>
      <c r="T26" s="42"/>
      <c r="U26" s="46" t="str">
        <f t="shared" si="4"/>
        <v>0</v>
      </c>
      <c r="V26" s="48">
        <f t="shared" si="7"/>
        <v>0</v>
      </c>
      <c r="W26" s="49">
        <f t="shared" si="6"/>
        <v>20770</v>
      </c>
      <c r="X26" s="1"/>
    </row>
    <row r="27" spans="1:24" ht="18" x14ac:dyDescent="0.25">
      <c r="A27" s="104">
        <v>41345</v>
      </c>
      <c r="B27" s="98"/>
      <c r="C27" s="100"/>
      <c r="D27" s="38" t="s">
        <v>27</v>
      </c>
      <c r="E27" s="50"/>
      <c r="F27" s="51"/>
      <c r="G27" s="41"/>
      <c r="H27" s="42"/>
      <c r="I27" s="43" t="str">
        <f t="shared" si="0"/>
        <v>0</v>
      </c>
      <c r="J27" s="42"/>
      <c r="K27" s="42"/>
      <c r="L27" s="46" t="str">
        <f t="shared" si="1"/>
        <v>0</v>
      </c>
      <c r="M27" s="44"/>
      <c r="N27" s="44"/>
      <c r="O27" s="45" t="str">
        <f t="shared" si="2"/>
        <v>0</v>
      </c>
      <c r="P27" s="44"/>
      <c r="Q27" s="44"/>
      <c r="R27" s="45" t="str">
        <f t="shared" si="3"/>
        <v>0</v>
      </c>
      <c r="S27" s="42"/>
      <c r="T27" s="42"/>
      <c r="U27" s="46" t="str">
        <f t="shared" si="4"/>
        <v>0</v>
      </c>
      <c r="V27" s="48">
        <f t="shared" si="7"/>
        <v>0</v>
      </c>
      <c r="W27" s="49">
        <f t="shared" si="6"/>
        <v>20770</v>
      </c>
      <c r="X27" s="1"/>
    </row>
    <row r="28" spans="1:24" ht="18" x14ac:dyDescent="0.25">
      <c r="A28" s="104">
        <v>41346</v>
      </c>
      <c r="B28" s="98"/>
      <c r="C28" s="100"/>
      <c r="D28" s="38" t="s">
        <v>27</v>
      </c>
      <c r="E28" s="50"/>
      <c r="F28" s="51"/>
      <c r="G28" s="56"/>
      <c r="H28" s="57"/>
      <c r="I28" s="58" t="str">
        <f t="shared" si="0"/>
        <v>0</v>
      </c>
      <c r="J28" s="57"/>
      <c r="K28" s="57"/>
      <c r="L28" s="59" t="str">
        <f t="shared" si="1"/>
        <v>0</v>
      </c>
      <c r="M28" s="49"/>
      <c r="N28" s="49"/>
      <c r="O28" s="60" t="str">
        <f t="shared" si="2"/>
        <v>0</v>
      </c>
      <c r="P28" s="49"/>
      <c r="Q28" s="49"/>
      <c r="R28" s="60" t="str">
        <f t="shared" si="3"/>
        <v>0</v>
      </c>
      <c r="S28" s="57"/>
      <c r="T28" s="57"/>
      <c r="U28" s="59" t="str">
        <f t="shared" si="4"/>
        <v>0</v>
      </c>
      <c r="V28" s="61">
        <f t="shared" si="7"/>
        <v>0</v>
      </c>
      <c r="W28" s="49">
        <f t="shared" si="6"/>
        <v>20770</v>
      </c>
      <c r="X28" s="1"/>
    </row>
    <row r="29" spans="1:24" ht="18" x14ac:dyDescent="0.25">
      <c r="A29" s="104">
        <v>41347</v>
      </c>
      <c r="B29" s="98"/>
      <c r="C29" s="100"/>
      <c r="D29" s="38" t="s">
        <v>27</v>
      </c>
      <c r="E29" s="50"/>
      <c r="F29" s="51"/>
      <c r="G29" s="56"/>
      <c r="H29" s="57"/>
      <c r="I29" s="58" t="str">
        <f t="shared" si="0"/>
        <v>0</v>
      </c>
      <c r="J29" s="57"/>
      <c r="K29" s="57"/>
      <c r="L29" s="59" t="str">
        <f t="shared" si="1"/>
        <v>0</v>
      </c>
      <c r="M29" s="49"/>
      <c r="N29" s="49"/>
      <c r="O29" s="60" t="str">
        <f t="shared" si="2"/>
        <v>0</v>
      </c>
      <c r="P29" s="49"/>
      <c r="Q29" s="49"/>
      <c r="R29" s="60" t="str">
        <f t="shared" si="3"/>
        <v>0</v>
      </c>
      <c r="S29" s="57"/>
      <c r="T29" s="57"/>
      <c r="U29" s="59" t="str">
        <f t="shared" si="4"/>
        <v>0</v>
      </c>
      <c r="V29" s="61">
        <f t="shared" si="7"/>
        <v>0</v>
      </c>
      <c r="W29" s="49">
        <f t="shared" si="6"/>
        <v>20770</v>
      </c>
      <c r="X29" s="1"/>
    </row>
    <row r="30" spans="1:24" ht="18" x14ac:dyDescent="0.25">
      <c r="A30" s="104">
        <v>41348</v>
      </c>
      <c r="B30" s="98"/>
      <c r="C30" s="100"/>
      <c r="D30" s="38" t="s">
        <v>27</v>
      </c>
      <c r="E30" s="50"/>
      <c r="F30" s="51"/>
      <c r="G30" s="56"/>
      <c r="H30" s="57"/>
      <c r="I30" s="58" t="str">
        <f t="shared" si="0"/>
        <v>0</v>
      </c>
      <c r="J30" s="57"/>
      <c r="K30" s="57"/>
      <c r="L30" s="59" t="str">
        <f t="shared" si="1"/>
        <v>0</v>
      </c>
      <c r="M30" s="49"/>
      <c r="N30" s="49"/>
      <c r="O30" s="60" t="str">
        <f t="shared" si="2"/>
        <v>0</v>
      </c>
      <c r="P30" s="49"/>
      <c r="Q30" s="49"/>
      <c r="R30" s="60" t="str">
        <f t="shared" si="3"/>
        <v>0</v>
      </c>
      <c r="S30" s="57"/>
      <c r="T30" s="57"/>
      <c r="U30" s="59" t="str">
        <f t="shared" si="4"/>
        <v>0</v>
      </c>
      <c r="V30" s="61">
        <f t="shared" si="7"/>
        <v>0</v>
      </c>
      <c r="W30" s="49">
        <f t="shared" si="6"/>
        <v>20770</v>
      </c>
      <c r="X30" s="1"/>
    </row>
    <row r="31" spans="1:24" ht="18" x14ac:dyDescent="0.25">
      <c r="A31" s="104">
        <v>41349</v>
      </c>
      <c r="B31" s="98"/>
      <c r="C31" s="100"/>
      <c r="D31" s="38" t="s">
        <v>27</v>
      </c>
      <c r="E31" s="50"/>
      <c r="F31" s="51"/>
      <c r="G31" s="56"/>
      <c r="H31" s="57"/>
      <c r="I31" s="58" t="str">
        <f t="shared" si="0"/>
        <v>0</v>
      </c>
      <c r="J31" s="57"/>
      <c r="K31" s="57"/>
      <c r="L31" s="59" t="str">
        <f t="shared" si="1"/>
        <v>0</v>
      </c>
      <c r="M31" s="49"/>
      <c r="N31" s="49"/>
      <c r="O31" s="60" t="str">
        <f t="shared" si="2"/>
        <v>0</v>
      </c>
      <c r="P31" s="49"/>
      <c r="Q31" s="49"/>
      <c r="R31" s="60" t="str">
        <f t="shared" si="3"/>
        <v>0</v>
      </c>
      <c r="S31" s="57"/>
      <c r="T31" s="57"/>
      <c r="U31" s="59" t="str">
        <f t="shared" si="4"/>
        <v>0</v>
      </c>
      <c r="V31" s="61">
        <f t="shared" si="7"/>
        <v>0</v>
      </c>
      <c r="W31" s="49">
        <f t="shared" si="6"/>
        <v>20770</v>
      </c>
      <c r="X31" s="1"/>
    </row>
    <row r="32" spans="1:24" ht="18" x14ac:dyDescent="0.25">
      <c r="A32" s="104">
        <v>41350</v>
      </c>
      <c r="B32" s="98"/>
      <c r="C32" s="100"/>
      <c r="D32" s="38" t="s">
        <v>27</v>
      </c>
      <c r="E32" s="50"/>
      <c r="F32" s="51"/>
      <c r="G32" s="56"/>
      <c r="H32" s="57"/>
      <c r="I32" s="58" t="str">
        <f t="shared" si="0"/>
        <v>0</v>
      </c>
      <c r="J32" s="57"/>
      <c r="K32" s="57"/>
      <c r="L32" s="59" t="str">
        <f t="shared" si="1"/>
        <v>0</v>
      </c>
      <c r="M32" s="49"/>
      <c r="N32" s="49"/>
      <c r="O32" s="60" t="str">
        <f t="shared" si="2"/>
        <v>0</v>
      </c>
      <c r="P32" s="49"/>
      <c r="Q32" s="49"/>
      <c r="R32" s="60" t="str">
        <f t="shared" si="3"/>
        <v>0</v>
      </c>
      <c r="S32" s="57"/>
      <c r="T32" s="57"/>
      <c r="U32" s="59" t="str">
        <f t="shared" si="4"/>
        <v>0</v>
      </c>
      <c r="V32" s="61">
        <f t="shared" si="7"/>
        <v>0</v>
      </c>
      <c r="W32" s="49">
        <f t="shared" si="6"/>
        <v>20770</v>
      </c>
      <c r="X32" s="1"/>
    </row>
    <row r="33" spans="1:24" ht="18" x14ac:dyDescent="0.25">
      <c r="A33" s="104">
        <v>41351</v>
      </c>
      <c r="B33" s="98"/>
      <c r="C33" s="100"/>
      <c r="D33" s="38" t="s">
        <v>27</v>
      </c>
      <c r="E33" s="50"/>
      <c r="F33" s="51"/>
      <c r="G33" s="56"/>
      <c r="H33" s="57"/>
      <c r="I33" s="58" t="str">
        <f t="shared" si="0"/>
        <v>0</v>
      </c>
      <c r="J33" s="57"/>
      <c r="K33" s="57"/>
      <c r="L33" s="59" t="str">
        <f t="shared" si="1"/>
        <v>0</v>
      </c>
      <c r="M33" s="49"/>
      <c r="N33" s="49"/>
      <c r="O33" s="60" t="str">
        <f t="shared" si="2"/>
        <v>0</v>
      </c>
      <c r="P33" s="49"/>
      <c r="Q33" s="49"/>
      <c r="R33" s="60" t="str">
        <f t="shared" si="3"/>
        <v>0</v>
      </c>
      <c r="S33" s="57"/>
      <c r="T33" s="57"/>
      <c r="U33" s="59" t="str">
        <f t="shared" si="4"/>
        <v>0</v>
      </c>
      <c r="V33" s="61">
        <f t="shared" si="7"/>
        <v>0</v>
      </c>
      <c r="W33" s="49">
        <f t="shared" si="6"/>
        <v>20770</v>
      </c>
      <c r="X33" s="1"/>
    </row>
    <row r="34" spans="1:24" ht="18" x14ac:dyDescent="0.25">
      <c r="A34" s="104">
        <v>41352</v>
      </c>
      <c r="B34" s="98"/>
      <c r="C34" s="100"/>
      <c r="D34" s="38" t="s">
        <v>27</v>
      </c>
      <c r="E34" s="50"/>
      <c r="F34" s="51"/>
      <c r="G34" s="56"/>
      <c r="H34" s="57"/>
      <c r="I34" s="58" t="str">
        <f t="shared" si="0"/>
        <v>0</v>
      </c>
      <c r="J34" s="57"/>
      <c r="K34" s="57"/>
      <c r="L34" s="59" t="str">
        <f t="shared" si="1"/>
        <v>0</v>
      </c>
      <c r="M34" s="49"/>
      <c r="N34" s="49"/>
      <c r="O34" s="60" t="str">
        <f t="shared" si="2"/>
        <v>0</v>
      </c>
      <c r="P34" s="49"/>
      <c r="Q34" s="49"/>
      <c r="R34" s="60" t="str">
        <f t="shared" si="3"/>
        <v>0</v>
      </c>
      <c r="S34" s="57"/>
      <c r="T34" s="57"/>
      <c r="U34" s="59" t="str">
        <f t="shared" si="4"/>
        <v>0</v>
      </c>
      <c r="V34" s="61">
        <f t="shared" si="7"/>
        <v>0</v>
      </c>
      <c r="W34" s="49">
        <f t="shared" si="6"/>
        <v>20770</v>
      </c>
      <c r="X34" s="1"/>
    </row>
    <row r="35" spans="1:24" ht="18" x14ac:dyDescent="0.25">
      <c r="A35" s="104">
        <v>41353</v>
      </c>
      <c r="B35" s="98"/>
      <c r="C35" s="100"/>
      <c r="D35" s="38" t="s">
        <v>27</v>
      </c>
      <c r="E35" s="50"/>
      <c r="F35" s="51"/>
      <c r="G35" s="56"/>
      <c r="H35" s="57"/>
      <c r="I35" s="58" t="str">
        <f t="shared" si="0"/>
        <v>0</v>
      </c>
      <c r="J35" s="57"/>
      <c r="K35" s="57"/>
      <c r="L35" s="59" t="str">
        <f t="shared" si="1"/>
        <v>0</v>
      </c>
      <c r="M35" s="49"/>
      <c r="N35" s="49"/>
      <c r="O35" s="60" t="str">
        <f t="shared" si="2"/>
        <v>0</v>
      </c>
      <c r="P35" s="49"/>
      <c r="Q35" s="49"/>
      <c r="R35" s="60" t="str">
        <f t="shared" si="3"/>
        <v>0</v>
      </c>
      <c r="S35" s="57"/>
      <c r="T35" s="57"/>
      <c r="U35" s="59" t="str">
        <f t="shared" si="4"/>
        <v>0</v>
      </c>
      <c r="V35" s="61">
        <f t="shared" si="7"/>
        <v>0</v>
      </c>
      <c r="W35" s="49">
        <f t="shared" si="6"/>
        <v>20770</v>
      </c>
      <c r="X35" s="1"/>
    </row>
    <row r="36" spans="1:24" ht="18" x14ac:dyDescent="0.25">
      <c r="A36" s="104">
        <v>41354</v>
      </c>
      <c r="B36" s="98"/>
      <c r="C36" s="100"/>
      <c r="D36" s="38" t="s">
        <v>27</v>
      </c>
      <c r="E36" s="50"/>
      <c r="F36" s="51"/>
      <c r="G36" s="56"/>
      <c r="H36" s="57"/>
      <c r="I36" s="59" t="str">
        <f t="shared" si="0"/>
        <v>0</v>
      </c>
      <c r="J36" s="57"/>
      <c r="K36" s="57"/>
      <c r="L36" s="59" t="str">
        <f t="shared" si="1"/>
        <v>0</v>
      </c>
      <c r="M36" s="49"/>
      <c r="N36" s="49"/>
      <c r="O36" s="60" t="str">
        <f t="shared" si="2"/>
        <v>0</v>
      </c>
      <c r="P36" s="49"/>
      <c r="Q36" s="49"/>
      <c r="R36" s="60" t="str">
        <f t="shared" si="3"/>
        <v>0</v>
      </c>
      <c r="S36" s="57"/>
      <c r="T36" s="57"/>
      <c r="U36" s="59" t="str">
        <f t="shared" si="4"/>
        <v>0</v>
      </c>
      <c r="V36" s="61">
        <f t="shared" si="7"/>
        <v>0</v>
      </c>
      <c r="W36" s="49">
        <f t="shared" si="6"/>
        <v>20770</v>
      </c>
      <c r="X36" s="1"/>
    </row>
    <row r="37" spans="1:24" ht="18" x14ac:dyDescent="0.25">
      <c r="A37" s="104">
        <v>41355</v>
      </c>
      <c r="B37" s="98"/>
      <c r="C37" s="100"/>
      <c r="D37" s="38" t="s">
        <v>27</v>
      </c>
      <c r="E37" s="50"/>
      <c r="F37" s="51"/>
      <c r="G37" s="56"/>
      <c r="H37" s="57"/>
      <c r="I37" s="59" t="str">
        <f t="shared" si="0"/>
        <v>0</v>
      </c>
      <c r="J37" s="57"/>
      <c r="K37" s="57"/>
      <c r="L37" s="59" t="str">
        <f t="shared" si="1"/>
        <v>0</v>
      </c>
      <c r="M37" s="49"/>
      <c r="N37" s="49"/>
      <c r="O37" s="60" t="str">
        <f t="shared" si="2"/>
        <v>0</v>
      </c>
      <c r="P37" s="49"/>
      <c r="Q37" s="49"/>
      <c r="R37" s="60" t="str">
        <f t="shared" si="3"/>
        <v>0</v>
      </c>
      <c r="S37" s="57"/>
      <c r="T37" s="57"/>
      <c r="U37" s="59" t="str">
        <f t="shared" si="4"/>
        <v>0</v>
      </c>
      <c r="V37" s="61">
        <f t="shared" si="7"/>
        <v>0</v>
      </c>
      <c r="W37" s="49">
        <f t="shared" si="6"/>
        <v>20770</v>
      </c>
      <c r="X37" s="1"/>
    </row>
    <row r="38" spans="1:24" ht="18" x14ac:dyDescent="0.25">
      <c r="A38" s="104">
        <v>41356</v>
      </c>
      <c r="B38" s="98"/>
      <c r="C38" s="100"/>
      <c r="D38" s="38" t="s">
        <v>27</v>
      </c>
      <c r="E38" s="50"/>
      <c r="F38" s="51"/>
      <c r="G38" s="56"/>
      <c r="H38" s="57"/>
      <c r="I38" s="59" t="str">
        <f t="shared" si="0"/>
        <v>0</v>
      </c>
      <c r="J38" s="57"/>
      <c r="K38" s="57"/>
      <c r="L38" s="59" t="str">
        <f t="shared" si="1"/>
        <v>0</v>
      </c>
      <c r="M38" s="49"/>
      <c r="N38" s="49"/>
      <c r="O38" s="60" t="str">
        <f t="shared" si="2"/>
        <v>0</v>
      </c>
      <c r="P38" s="49"/>
      <c r="Q38" s="49"/>
      <c r="R38" s="60" t="str">
        <f t="shared" si="3"/>
        <v>0</v>
      </c>
      <c r="S38" s="57"/>
      <c r="T38" s="57"/>
      <c r="U38" s="59" t="str">
        <f t="shared" si="4"/>
        <v>0</v>
      </c>
      <c r="V38" s="61">
        <f t="shared" si="7"/>
        <v>0</v>
      </c>
      <c r="W38" s="49">
        <f t="shared" si="6"/>
        <v>20770</v>
      </c>
      <c r="X38" s="1"/>
    </row>
    <row r="39" spans="1:24" ht="18" x14ac:dyDescent="0.25">
      <c r="A39" s="104">
        <v>41357</v>
      </c>
      <c r="B39" s="98"/>
      <c r="C39" s="100"/>
      <c r="D39" s="38" t="s">
        <v>27</v>
      </c>
      <c r="E39" s="50"/>
      <c r="F39" s="51"/>
      <c r="G39" s="56"/>
      <c r="H39" s="57"/>
      <c r="I39" s="59" t="str">
        <f t="shared" si="0"/>
        <v>0</v>
      </c>
      <c r="J39" s="57"/>
      <c r="K39" s="57"/>
      <c r="L39" s="59" t="str">
        <f t="shared" si="1"/>
        <v>0</v>
      </c>
      <c r="M39" s="49"/>
      <c r="N39" s="49"/>
      <c r="O39" s="60" t="str">
        <f t="shared" si="2"/>
        <v>0</v>
      </c>
      <c r="P39" s="49"/>
      <c r="Q39" s="49"/>
      <c r="R39" s="60" t="str">
        <f t="shared" si="3"/>
        <v>0</v>
      </c>
      <c r="S39" s="57"/>
      <c r="T39" s="57"/>
      <c r="U39" s="59" t="str">
        <f t="shared" si="4"/>
        <v>0</v>
      </c>
      <c r="V39" s="61">
        <f t="shared" si="7"/>
        <v>0</v>
      </c>
      <c r="W39" s="49">
        <f t="shared" si="6"/>
        <v>20770</v>
      </c>
      <c r="X39" s="1"/>
    </row>
    <row r="40" spans="1:24" ht="18" x14ac:dyDescent="0.25">
      <c r="A40" s="104">
        <v>41358</v>
      </c>
      <c r="B40" s="98"/>
      <c r="C40" s="100"/>
      <c r="D40" s="38" t="s">
        <v>27</v>
      </c>
      <c r="E40" s="50"/>
      <c r="F40" s="51"/>
      <c r="G40" s="56"/>
      <c r="H40" s="57"/>
      <c r="I40" s="59" t="str">
        <f t="shared" si="0"/>
        <v>0</v>
      </c>
      <c r="J40" s="57"/>
      <c r="K40" s="57"/>
      <c r="L40" s="59" t="str">
        <f t="shared" si="1"/>
        <v>0</v>
      </c>
      <c r="M40" s="49"/>
      <c r="N40" s="49"/>
      <c r="O40" s="60" t="str">
        <f t="shared" si="2"/>
        <v>0</v>
      </c>
      <c r="P40" s="49"/>
      <c r="Q40" s="49"/>
      <c r="R40" s="60" t="str">
        <f t="shared" si="3"/>
        <v>0</v>
      </c>
      <c r="S40" s="57"/>
      <c r="T40" s="57"/>
      <c r="U40" s="59" t="str">
        <f t="shared" si="4"/>
        <v>0</v>
      </c>
      <c r="V40" s="61">
        <f t="shared" si="7"/>
        <v>0</v>
      </c>
      <c r="W40" s="49">
        <f t="shared" si="6"/>
        <v>20770</v>
      </c>
      <c r="X40" s="1"/>
    </row>
    <row r="41" spans="1:24" ht="18" x14ac:dyDescent="0.25">
      <c r="A41" s="104">
        <v>41359</v>
      </c>
      <c r="B41" s="98"/>
      <c r="C41" s="100"/>
      <c r="D41" s="38" t="s">
        <v>27</v>
      </c>
      <c r="E41" s="50"/>
      <c r="F41" s="51"/>
      <c r="G41" s="56"/>
      <c r="H41" s="57"/>
      <c r="I41" s="59" t="str">
        <f t="shared" si="0"/>
        <v>0</v>
      </c>
      <c r="J41" s="57"/>
      <c r="K41" s="57"/>
      <c r="L41" s="59" t="str">
        <f t="shared" si="1"/>
        <v>0</v>
      </c>
      <c r="M41" s="49"/>
      <c r="N41" s="49"/>
      <c r="O41" s="60" t="str">
        <f t="shared" si="2"/>
        <v>0</v>
      </c>
      <c r="P41" s="49"/>
      <c r="Q41" s="49"/>
      <c r="R41" s="60" t="str">
        <f t="shared" si="3"/>
        <v>0</v>
      </c>
      <c r="S41" s="57"/>
      <c r="T41" s="57"/>
      <c r="U41" s="59" t="str">
        <f t="shared" si="4"/>
        <v>0</v>
      </c>
      <c r="V41" s="61">
        <f t="shared" si="7"/>
        <v>0</v>
      </c>
      <c r="W41" s="49">
        <f t="shared" si="6"/>
        <v>20770</v>
      </c>
      <c r="X41" s="1"/>
    </row>
    <row r="42" spans="1:24" ht="18" x14ac:dyDescent="0.25">
      <c r="A42" s="104">
        <v>41360</v>
      </c>
      <c r="B42" s="98"/>
      <c r="C42" s="100"/>
      <c r="D42" s="38" t="s">
        <v>27</v>
      </c>
      <c r="E42" s="50"/>
      <c r="F42" s="51"/>
      <c r="G42" s="56"/>
      <c r="H42" s="57"/>
      <c r="I42" s="59" t="str">
        <f t="shared" si="0"/>
        <v>0</v>
      </c>
      <c r="J42" s="57"/>
      <c r="K42" s="57"/>
      <c r="L42" s="59" t="str">
        <f t="shared" si="1"/>
        <v>0</v>
      </c>
      <c r="M42" s="49"/>
      <c r="N42" s="49"/>
      <c r="O42" s="60" t="str">
        <f t="shared" si="2"/>
        <v>0</v>
      </c>
      <c r="P42" s="49"/>
      <c r="Q42" s="49"/>
      <c r="R42" s="60" t="str">
        <f t="shared" si="3"/>
        <v>0</v>
      </c>
      <c r="S42" s="57"/>
      <c r="T42" s="57"/>
      <c r="U42" s="59" t="str">
        <f t="shared" si="4"/>
        <v>0</v>
      </c>
      <c r="V42" s="61">
        <f t="shared" si="7"/>
        <v>0</v>
      </c>
      <c r="W42" s="49">
        <f t="shared" si="6"/>
        <v>20770</v>
      </c>
      <c r="X42" s="1"/>
    </row>
    <row r="43" spans="1:24" ht="18" x14ac:dyDescent="0.25">
      <c r="A43" s="104">
        <v>41361</v>
      </c>
      <c r="B43" s="98"/>
      <c r="C43" s="100"/>
      <c r="D43" s="38" t="s">
        <v>27</v>
      </c>
      <c r="E43" s="50"/>
      <c r="F43" s="51"/>
      <c r="G43" s="56"/>
      <c r="H43" s="57"/>
      <c r="I43" s="59" t="str">
        <f t="shared" si="0"/>
        <v>0</v>
      </c>
      <c r="J43" s="57"/>
      <c r="K43" s="57"/>
      <c r="L43" s="59" t="str">
        <f t="shared" si="1"/>
        <v>0</v>
      </c>
      <c r="M43" s="49"/>
      <c r="N43" s="49"/>
      <c r="O43" s="60" t="str">
        <f t="shared" si="2"/>
        <v>0</v>
      </c>
      <c r="P43" s="49"/>
      <c r="Q43" s="49"/>
      <c r="R43" s="60" t="str">
        <f t="shared" si="3"/>
        <v>0</v>
      </c>
      <c r="S43" s="57"/>
      <c r="T43" s="57"/>
      <c r="U43" s="59" t="str">
        <f t="shared" si="4"/>
        <v>0</v>
      </c>
      <c r="V43" s="61">
        <f t="shared" si="7"/>
        <v>0</v>
      </c>
      <c r="W43" s="49">
        <f t="shared" si="6"/>
        <v>20770</v>
      </c>
      <c r="X43" s="1"/>
    </row>
    <row r="44" spans="1:24" ht="18" x14ac:dyDescent="0.25">
      <c r="A44" s="104">
        <v>41362</v>
      </c>
      <c r="B44" s="98"/>
      <c r="C44" s="100"/>
      <c r="D44" s="38" t="s">
        <v>27</v>
      </c>
      <c r="E44" s="50"/>
      <c r="F44" s="51"/>
      <c r="G44" s="56"/>
      <c r="H44" s="57"/>
      <c r="I44" s="59" t="str">
        <f t="shared" si="0"/>
        <v>0</v>
      </c>
      <c r="J44" s="57"/>
      <c r="K44" s="57"/>
      <c r="L44" s="59" t="str">
        <f t="shared" si="1"/>
        <v>0</v>
      </c>
      <c r="M44" s="49"/>
      <c r="N44" s="49"/>
      <c r="O44" s="60" t="str">
        <f t="shared" si="2"/>
        <v>0</v>
      </c>
      <c r="P44" s="49"/>
      <c r="Q44" s="49"/>
      <c r="R44" s="60" t="str">
        <f t="shared" si="3"/>
        <v>0</v>
      </c>
      <c r="S44" s="57"/>
      <c r="T44" s="57"/>
      <c r="U44" s="59" t="str">
        <f t="shared" si="4"/>
        <v>0</v>
      </c>
      <c r="V44" s="61">
        <f t="shared" si="7"/>
        <v>0</v>
      </c>
      <c r="W44" s="49">
        <f t="shared" si="6"/>
        <v>20770</v>
      </c>
      <c r="X44" s="1"/>
    </row>
    <row r="45" spans="1:24" ht="18" x14ac:dyDescent="0.25">
      <c r="A45" s="104">
        <v>41363</v>
      </c>
      <c r="B45" s="98"/>
      <c r="C45" s="100"/>
      <c r="D45" s="38" t="s">
        <v>27</v>
      </c>
      <c r="E45" s="50"/>
      <c r="F45" s="51"/>
      <c r="G45" s="56"/>
      <c r="H45" s="57"/>
      <c r="I45" s="59" t="str">
        <f t="shared" si="0"/>
        <v>0</v>
      </c>
      <c r="J45" s="57"/>
      <c r="K45" s="57"/>
      <c r="L45" s="59" t="str">
        <f t="shared" si="1"/>
        <v>0</v>
      </c>
      <c r="M45" s="49"/>
      <c r="N45" s="49"/>
      <c r="O45" s="60" t="str">
        <f t="shared" si="2"/>
        <v>0</v>
      </c>
      <c r="P45" s="49"/>
      <c r="Q45" s="49"/>
      <c r="R45" s="60" t="str">
        <f t="shared" si="3"/>
        <v>0</v>
      </c>
      <c r="S45" s="57"/>
      <c r="T45" s="57"/>
      <c r="U45" s="59" t="str">
        <f t="shared" si="4"/>
        <v>0</v>
      </c>
      <c r="V45" s="61">
        <f t="shared" si="7"/>
        <v>0</v>
      </c>
      <c r="W45" s="49">
        <f t="shared" si="6"/>
        <v>20770</v>
      </c>
      <c r="X45" s="1"/>
    </row>
    <row r="46" spans="1:24" ht="18.75" thickBot="1" x14ac:dyDescent="0.3">
      <c r="A46" s="105">
        <v>41364</v>
      </c>
      <c r="B46" s="98"/>
      <c r="C46" s="100"/>
      <c r="D46" s="38" t="s">
        <v>27</v>
      </c>
      <c r="E46" s="50"/>
      <c r="F46" s="51"/>
      <c r="G46" s="56"/>
      <c r="H46" s="57"/>
      <c r="I46" s="59" t="str">
        <f t="shared" si="0"/>
        <v>0</v>
      </c>
      <c r="J46" s="57"/>
      <c r="K46" s="57"/>
      <c r="L46" s="59" t="str">
        <f t="shared" si="1"/>
        <v>0</v>
      </c>
      <c r="M46" s="49"/>
      <c r="N46" s="49"/>
      <c r="O46" s="60" t="str">
        <f t="shared" si="2"/>
        <v>0</v>
      </c>
      <c r="P46" s="49"/>
      <c r="Q46" s="49"/>
      <c r="R46" s="60" t="str">
        <f t="shared" si="3"/>
        <v>0</v>
      </c>
      <c r="S46" s="57"/>
      <c r="T46" s="57"/>
      <c r="U46" s="59" t="str">
        <f t="shared" si="4"/>
        <v>0</v>
      </c>
      <c r="V46" s="61">
        <f t="shared" si="7"/>
        <v>0</v>
      </c>
      <c r="W46" s="49">
        <f t="shared" si="6"/>
        <v>20770</v>
      </c>
      <c r="X46" s="1"/>
    </row>
    <row r="47" spans="1:24" ht="19.5" thickTop="1" thickBot="1" x14ac:dyDescent="0.3">
      <c r="A47" s="163" t="s">
        <v>28</v>
      </c>
      <c r="B47" s="164"/>
      <c r="C47" s="102">
        <f>(C15*W15+C16*F16+C17*F17+C18*F18+C19*F19+C20*F20+C21*F21+C22*F22+C23*F23+C24*F24+C25*F25+C26*F26+C27*F27+C28*F28+C29*F29+C30*F30+C31*F31+C32*F32+C33*F33+C34*F34+C35*F35+C36*F36+C37*F37+C38*F38+C39*F39+C40*F40+C41*F41+C42*F42+C43*F43+C44*F44+C45*F45+C46*F46)/(F47+W15)</f>
        <v>0.84499999999999997</v>
      </c>
      <c r="D47" s="62" t="s">
        <v>27</v>
      </c>
      <c r="E47" s="63">
        <f t="shared" ref="E47:F47" si="8">SUM(E16:E46)</f>
        <v>62320</v>
      </c>
      <c r="F47" s="63">
        <f t="shared" si="8"/>
        <v>62320</v>
      </c>
      <c r="G47" s="63">
        <f>SUM(G16:G46)</f>
        <v>4040</v>
      </c>
      <c r="H47" s="63">
        <f t="shared" ref="H47:T47" si="9">SUM(H16:H46)</f>
        <v>30</v>
      </c>
      <c r="I47" s="106">
        <f t="shared" si="0"/>
        <v>134.66666666666666</v>
      </c>
      <c r="J47" s="63">
        <f t="shared" si="9"/>
        <v>23585</v>
      </c>
      <c r="K47" s="63">
        <f t="shared" si="9"/>
        <v>146</v>
      </c>
      <c r="L47" s="107">
        <f t="shared" si="1"/>
        <v>161.54109589041096</v>
      </c>
      <c r="M47" s="63">
        <f t="shared" si="9"/>
        <v>24825</v>
      </c>
      <c r="N47" s="63">
        <f t="shared" si="9"/>
        <v>158</v>
      </c>
      <c r="O47" s="107">
        <f t="shared" si="2"/>
        <v>157.12025316455697</v>
      </c>
      <c r="P47" s="63">
        <f t="shared" si="9"/>
        <v>0</v>
      </c>
      <c r="Q47" s="63">
        <f t="shared" si="9"/>
        <v>0</v>
      </c>
      <c r="R47" s="63" t="str">
        <f t="shared" si="3"/>
        <v>0</v>
      </c>
      <c r="S47" s="63">
        <f t="shared" si="9"/>
        <v>0</v>
      </c>
      <c r="T47" s="63">
        <f t="shared" si="9"/>
        <v>0</v>
      </c>
      <c r="U47" s="63" t="str">
        <f t="shared" si="4"/>
        <v>0</v>
      </c>
      <c r="V47" s="64">
        <f>SUM(V16:V46)</f>
        <v>52450</v>
      </c>
      <c r="W47" s="64">
        <f>SUM(W15+F47-V47)</f>
        <v>20770</v>
      </c>
      <c r="X47" s="1"/>
    </row>
    <row r="48" spans="1:24" ht="5.25" customHeight="1" x14ac:dyDescent="0.2"/>
    <row r="49" spans="1:24" ht="15.75" x14ac:dyDescent="0.25">
      <c r="A49" s="66"/>
      <c r="B49" s="157"/>
      <c r="C49" s="157"/>
      <c r="D49" s="157"/>
      <c r="E49" s="157"/>
      <c r="F49" s="67"/>
      <c r="J49" s="8"/>
      <c r="X49" s="1"/>
    </row>
  </sheetData>
  <protectedRanges>
    <protectedRange sqref="A49:D49 A48:X48 F49:W49" name="Диапазон4_1"/>
    <protectedRange sqref="V12:W13 V9:W10" name="Диапазон1_1"/>
    <protectedRange sqref="G16:U46 I47" name="Диапазон3"/>
    <protectedRange sqref="P12:Q13 G9:H10 J9:K10 M9:N10 P9:Q10 S9:T10 S12:T13 G12:H13 J12:K13 M12:N13 G15:W15" name="Диапазон2"/>
    <protectedRange sqref="C4:H7 R5:X7 J4:K7 I5:I7 C1:X3 L5:L7 O5:O7 A14:W14 P4:Q7 M4:N7 A9:F10 A11:X11 A48:D49 A12:F13 E48:X48 A8:X8 F49:W49 A1:B7 A47:B47 A15:F46" name="Диапазон1"/>
  </protectedRanges>
  <mergeCells count="22">
    <mergeCell ref="A1:X1"/>
    <mergeCell ref="A2:X2"/>
    <mergeCell ref="A9:A13"/>
    <mergeCell ref="V9:V10"/>
    <mergeCell ref="W9:W10"/>
    <mergeCell ref="S10:U11"/>
    <mergeCell ref="G12:I12"/>
    <mergeCell ref="J12:L12"/>
    <mergeCell ref="M12:O12"/>
    <mergeCell ref="P12:R12"/>
    <mergeCell ref="B10:B13"/>
    <mergeCell ref="C10:C13"/>
    <mergeCell ref="D10:D13"/>
    <mergeCell ref="E10:E13"/>
    <mergeCell ref="F10:F13"/>
    <mergeCell ref="G10:I11"/>
    <mergeCell ref="B49:E49"/>
    <mergeCell ref="J10:L11"/>
    <mergeCell ref="M10:O11"/>
    <mergeCell ref="P10:R11"/>
    <mergeCell ref="G9:U9"/>
    <mergeCell ref="A47:B4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</vt:lpstr>
      <vt:lpstr>R</vt:lpstr>
      <vt:lpstr>A!Область_печати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</dc:creator>
  <cp:lastModifiedBy>Buhgalter</cp:lastModifiedBy>
  <cp:lastPrinted>2013-03-10T10:57:16Z</cp:lastPrinted>
  <dcterms:created xsi:type="dcterms:W3CDTF">2013-03-10T08:06:10Z</dcterms:created>
  <dcterms:modified xsi:type="dcterms:W3CDTF">2013-03-10T16:14:01Z</dcterms:modified>
</cp:coreProperties>
</file>