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1"/>
  </bookViews>
  <sheets>
    <sheet name="2013" sheetId="1" r:id="rId1"/>
    <sheet name="январь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ll_Ch">SUMPRODUCT(--((WEEKDAY('[4]март 2013 (12)'!$E$11:$AI$11,2)&gt;5)+ISNUMBER(MATCH('[4]март 2013 (12)'!$E$11:$AI$11,INDEX(--('[4]март 2013 (12)'!$BK$4:$BV$4&amp;'[4]март 2013 (12)'!$T$6),),0))))</definedName>
    <definedName name="All_Su">SUMPRODUCT(((WEEKDAY('[4]март 2013 (12)'!$E$11:$AI$11,2)&gt;5)+ISNUMBER(MATCH('[4]март 2013 (12)'!$E$11:$AI$11,INDEX(--('[4]март 2013 (12)'!$BK$4:$BV$4&amp;'[4]март 2013 (12)'!$T$6),),0)))*IF(ISNUMBER('[4]март 2013 (12)'!$E1:$AI1),'[4]март 2013 (12)'!$E1:$AI1,0))</definedName>
    <definedName name="ftn11">'[1]2012 (2)'!$B$148</definedName>
    <definedName name="ftn22">'[1]2012 (2)'!$B$150</definedName>
    <definedName name="ftn33">'[1]2012 (2)'!$B$152</definedName>
    <definedName name="Hol_Ch" localSheetId="1">SUMPRODUCT(--(ISNUMBER(MATCH('[5]март 2013 (3)'!$E$8:$AI$8,INDEX(--('[5]март 2013 (3)'!$BK$1:$BV$1&amp;'[5]март 2013 (3)'!$T$3),),0))))</definedName>
    <definedName name="Hol_Ch">SUMPRODUCT(--(ISNUMBER(MATCH('[3]март 2013 (3)'!$E$8:$AI$8,INDEX(--('[3]март 2013 (3)'!$BK$1:$BV$1&amp;'[3]март 2013 (3)'!$T$3),),0))))</definedName>
    <definedName name="Hol_Su" localSheetId="1">SUMPRODUCT((ISNUMBER(MATCH('[5]март 2013 (3)'!$E$8:$AI$8,INDEX(--('[5]март 2013 (3)'!$BK$1:$BV$1&amp;'[5]март 2013 (3)'!$T$3),),0)))*IF(ISNUMBER('[5]март 2013 (3)'!$E1:$AI1),'[5]март 2013 (3)'!$E1:$AI1,0))</definedName>
    <definedName name="Hol_Su">SUMPRODUCT((ISNUMBER(MATCH('[3]март 2013 (3)'!$E$8:$AI$8,INDEX(--('[3]март 2013 (3)'!$BK$1:$BV$1&amp;'[3]март 2013 (3)'!$T$3),),0)))*IF(ISNUMBER('[3]март 2013 (3)'!$E1:$AI1),'[3]март 2013 (3)'!$E1:$AI1,0))</definedName>
    <definedName name="komentari11">'[1]2012 (2)'!$B$87</definedName>
    <definedName name="_xlnm.Print_Titles" localSheetId="1">'январь'!$8:$11</definedName>
    <definedName name="_xlnm.Print_Area" localSheetId="1">'январь'!$A$1:$BA$17</definedName>
    <definedName name="ЧислоМесяца">DATE('[2]март 2013'!$T$3,MONTH('[2]март 2013'!$P$3&amp;0),COLUMN('[2]март 2013'!IS65530))</definedName>
  </definedNames>
  <calcPr fullCalcOnLoad="1"/>
</workbook>
</file>

<file path=xl/sharedStrings.xml><?xml version="1.0" encoding="utf-8"?>
<sst xmlns="http://schemas.openxmlformats.org/spreadsheetml/2006/main" count="196" uniqueCount="125">
  <si>
    <t>УТВЕРЖДАЮ</t>
  </si>
  <si>
    <t>ТАБЕЛЬ</t>
  </si>
  <si>
    <t>1 май</t>
  </si>
  <si>
    <t>9 май</t>
  </si>
  <si>
    <t>учета использования рабочего времени</t>
  </si>
  <si>
    <t xml:space="preserve">норма часов - </t>
  </si>
  <si>
    <t>Номер по  порядку</t>
  </si>
  <si>
    <t>Табельный номер</t>
  </si>
  <si>
    <t>Фамилия,  инициалы</t>
  </si>
  <si>
    <t>должность, 
профессия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</si>
  <si>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</si>
  <si>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</si>
  <si>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</si>
  <si>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</si>
  <si>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</si>
  <si>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</si>
  <si>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</si>
  <si>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</si>
  <si>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</si>
  <si>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</si>
  <si>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</si>
  <si>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</si>
  <si>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</si>
  <si>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</si>
  <si>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</si>
  <si>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</si>
  <si>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</si>
  <si>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</si>
  <si>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</si>
  <si>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</si>
  <si>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машинист (кочегар)</t>
  </si>
  <si>
    <t>сторож</t>
  </si>
  <si>
    <t>слесарь-сантехник</t>
  </si>
  <si>
    <t>плотник</t>
  </si>
  <si>
    <t>Производственный календарь России на 2013 год</t>
  </si>
  <si>
    <t>Январь</t>
  </si>
  <si>
    <t>Февраль</t>
  </si>
  <si>
    <t>Март</t>
  </si>
  <si>
    <t>Апрель</t>
  </si>
  <si>
    <t>Май</t>
  </si>
  <si>
    <t>Июнь</t>
  </si>
  <si>
    <t>Понедельник</t>
  </si>
  <si>
    <t>Вторник</t>
  </si>
  <si>
    <t>30*</t>
  </si>
  <si>
    <t>11*</t>
  </si>
  <si>
    <t>Среда</t>
  </si>
  <si>
    <t>8*</t>
  </si>
  <si>
    <t>Четверг</t>
  </si>
  <si>
    <t>7*</t>
  </si>
  <si>
    <t>Пятница</t>
  </si>
  <si>
    <t>22*</t>
  </si>
  <si>
    <t>Суббота</t>
  </si>
  <si>
    <t>Воскресенье</t>
  </si>
  <si>
    <t>Июль</t>
  </si>
  <si>
    <t>Август</t>
  </si>
  <si>
    <t>Сентябрь</t>
  </si>
  <si>
    <t>Октябрь</t>
  </si>
  <si>
    <t>Ноябрь</t>
  </si>
  <si>
    <t>Декабрь</t>
  </si>
  <si>
    <t>31*</t>
  </si>
  <si>
    <t>* Предпраздничные дни, в которые продолжительность работы сокращается на один час.</t>
  </si>
  <si>
    <t>Данные для заполнения табеля учета рабочего времени. 
Нормы рабочего времени на 2013 год</t>
  </si>
  <si>
    <t>2013 год</t>
  </si>
  <si>
    <t>I квартал</t>
  </si>
  <si>
    <t>II квартал</t>
  </si>
  <si>
    <t>1-е полу­годие</t>
  </si>
  <si>
    <t>III квартал</t>
  </si>
  <si>
    <t>IV квартал</t>
  </si>
  <si>
    <t>2-е</t>
  </si>
  <si>
    <t>полу­годие</t>
  </si>
  <si>
    <t>год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</si>
  <si>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</si>
  <si>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</si>
  <si>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</si>
  <si>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</si>
  <si>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</si>
  <si>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</si>
  <si>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</si>
  <si>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</si>
  <si>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 xml:space="preserve">Согласно производственному календарю Российской Федерации на 2013 год, в стране будет 118 праздничных и выходных дней и 247 рабочих дней. Рабочее время при 40-часовой неделе составит 1970 часов, при 36-часовой рабочей неделе - 1772,4 часа, при 24-часовой </t>
  </si>
  <si>
    <t>Нерабочие дни и праздники в России в 2013 г.</t>
  </si>
  <si>
    <t xml:space="preserve">При совпадении выходного и праздничного дней выходной день переносится на следующий после праздничного рабочий день. Правительство страны имеет право вносить изменения в производственный календарь России путем перенесения нерабочих праздничных и выходных </t>
  </si>
  <si>
    <t>Согласно Постановлению Правительства Российской Федерации "О переносе выходных дней в 2013 году" от 15 октября 2012 г. № 1048 предусматривается перенос следующих выходных дней:</t>
  </si>
  <si>
    <t>с субботы 5 января 2013 г. на четверг 2 мая 2013 г.;</t>
  </si>
  <si>
    <t>с воскресенья 6 января 2013 г. на пятницу 3 мая 2013 г.;</t>
  </si>
  <si>
    <t>с понедельника 25 февраля на пятницу 10 мая 2013 г.</t>
  </si>
  <si>
    <r>
      <t xml:space="preserve">за </t>
    </r>
    <r>
      <rPr>
        <u val="single"/>
        <sz val="16"/>
        <rFont val="Times New Roman"/>
        <family val="1"/>
      </rPr>
      <t xml:space="preserve">   </t>
    </r>
  </si>
  <si>
    <r>
      <t xml:space="preserve">смена </t>
    </r>
    <r>
      <rPr>
        <u val="single"/>
        <sz val="16"/>
        <rFont val="Times New Roman"/>
        <family val="1"/>
      </rPr>
      <t xml:space="preserve">                                    </t>
    </r>
  </si>
  <si>
    <t>8 май</t>
  </si>
  <si>
    <t>Предпраздничные дни, в которые продолжительность работы сокращается на один час.</t>
  </si>
  <si>
    <t>2 май</t>
  </si>
  <si>
    <t>3 май</t>
  </si>
  <si>
    <t>10 май</t>
  </si>
  <si>
    <t>Перенесённые выходные дни</t>
  </si>
  <si>
    <t>1 январь</t>
  </si>
  <si>
    <t>2 январь</t>
  </si>
  <si>
    <t>3 январь</t>
  </si>
  <si>
    <t>4 январь</t>
  </si>
  <si>
    <t>5 январь</t>
  </si>
  <si>
    <t>6 январь</t>
  </si>
  <si>
    <t>7 январь</t>
  </si>
  <si>
    <t>8 январь</t>
  </si>
  <si>
    <t>– Рождество Христово;</t>
  </si>
  <si>
    <t>– новогодние каникулы;</t>
  </si>
  <si>
    <t>23 февраль</t>
  </si>
  <si>
    <t>– День защитника Отечества;</t>
  </si>
  <si>
    <t>8 март</t>
  </si>
  <si>
    <t>– Международный женский день;</t>
  </si>
  <si>
    <t>12 июнь</t>
  </si>
  <si>
    <t>4 ноябрь</t>
  </si>
  <si>
    <t>– Праздник Весны и Труда;</t>
  </si>
  <si>
    <t>– День Победы;</t>
  </si>
  <si>
    <t>– День России;</t>
  </si>
  <si>
    <t>– День народного единства.</t>
  </si>
  <si>
    <t>22 февраль</t>
  </si>
  <si>
    <t>7 март</t>
  </si>
  <si>
    <t>30 апрель</t>
  </si>
  <si>
    <t>11 июнь</t>
  </si>
  <si>
    <t>31 декабрь</t>
  </si>
  <si>
    <t>-</t>
  </si>
  <si>
    <t>_______________</t>
  </si>
  <si>
    <r>
      <t>Директор</t>
    </r>
    <r>
      <rPr>
        <i/>
        <sz val="18"/>
        <color indexed="9"/>
        <rFont val="Times New Roman"/>
        <family val="1"/>
      </rPr>
      <t xml:space="preserve">               </t>
    </r>
  </si>
  <si>
    <r>
      <t>Предприятие</t>
    </r>
    <r>
      <rPr>
        <sz val="14"/>
        <color indexed="9"/>
        <rFont val="Times New Roman"/>
        <family val="1"/>
      </rPr>
      <t xml:space="preserve">  </t>
    </r>
    <r>
      <rPr>
        <u val="single"/>
        <sz val="14"/>
        <color indexed="9"/>
        <rFont val="Times New Roman"/>
        <family val="1"/>
      </rPr>
      <t xml:space="preserve">   </t>
    </r>
  </si>
  <si>
    <r>
      <t>Цех, отдел, участок</t>
    </r>
    <r>
      <rPr>
        <sz val="14"/>
        <color indexed="9"/>
        <rFont val="Times New Roman"/>
        <family val="1"/>
      </rPr>
      <t xml:space="preserve"> </t>
    </r>
    <r>
      <rPr>
        <u val="single"/>
        <sz val="14"/>
        <color indexed="9"/>
        <rFont val="Times New Roman"/>
        <family val="1"/>
      </rPr>
      <t xml:space="preserve">   </t>
    </r>
  </si>
  <si>
    <t>2
(16)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</si>
</sst>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"/>
    <numFmt numFmtId="189" formatCode="General;&quot;&quot;;&quot;&quot;"/>
    <numFmt numFmtId="190" formatCode="dd\ mmm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b/>
      <sz val="18"/>
      <name val="Arial Cyr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Arial Cyr"/>
      <family val="2"/>
    </font>
    <font>
      <sz val="14"/>
      <color indexed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8"/>
      <color indexed="10"/>
      <name val="Times New Roman"/>
      <family val="1"/>
    </font>
    <font>
      <sz val="12"/>
      <color indexed="10"/>
      <name val="Arial Cyr"/>
      <family val="2"/>
    </font>
    <font>
      <sz val="12"/>
      <name val="Arial Cyr"/>
      <family val="2"/>
    </font>
    <font>
      <sz val="14"/>
      <color indexed="9"/>
      <name val="Times New Roman"/>
      <family val="1"/>
    </font>
    <font>
      <u val="single"/>
      <sz val="14"/>
      <color indexed="9"/>
      <name val="Times New Roman"/>
      <family val="1"/>
    </font>
    <font>
      <i/>
      <sz val="18"/>
      <color indexed="9"/>
      <name val="Times New Roman"/>
      <family val="1"/>
    </font>
    <font>
      <sz val="18"/>
      <color indexed="9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Continuous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Continuous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0" fillId="0" borderId="11" xfId="0" applyFont="1" applyBorder="1" applyAlignment="1">
      <alignment horizontal="center" vertical="center" textRotation="90" wrapText="1"/>
    </xf>
    <xf numFmtId="172" fontId="31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textRotation="90" wrapText="1"/>
    </xf>
    <xf numFmtId="0" fontId="25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87" fontId="22" fillId="0" borderId="15" xfId="0" applyNumberFormat="1" applyFont="1" applyBorder="1" applyAlignment="1">
      <alignment horizontal="center" vertical="center"/>
    </xf>
    <xf numFmtId="187" fontId="22" fillId="0" borderId="16" xfId="0" applyNumberFormat="1" applyFont="1" applyBorder="1" applyAlignment="1">
      <alignment horizontal="center" vertical="center"/>
    </xf>
    <xf numFmtId="187" fontId="22" fillId="0" borderId="17" xfId="0" applyNumberFormat="1" applyFont="1" applyBorder="1" applyAlignment="1">
      <alignment horizontal="center" vertical="center"/>
    </xf>
    <xf numFmtId="0" fontId="31" fillId="0" borderId="18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187" fontId="22" fillId="0" borderId="2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5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187" fontId="22" fillId="0" borderId="23" xfId="0" applyNumberFormat="1" applyFont="1" applyBorder="1" applyAlignment="1">
      <alignment horizontal="center" vertical="center"/>
    </xf>
    <xf numFmtId="187" fontId="22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4" fillId="0" borderId="25" xfId="0" applyFont="1" applyBorder="1" applyAlignment="1">
      <alignment wrapText="1"/>
    </xf>
    <xf numFmtId="0" fontId="34" fillId="0" borderId="2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35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wrapText="1"/>
    </xf>
    <xf numFmtId="0" fontId="34" fillId="0" borderId="27" xfId="0" applyFont="1" applyBorder="1" applyAlignment="1">
      <alignment wrapText="1"/>
    </xf>
    <xf numFmtId="0" fontId="34" fillId="0" borderId="29" xfId="0" applyFont="1" applyBorder="1" applyAlignment="1">
      <alignment wrapText="1"/>
    </xf>
    <xf numFmtId="0" fontId="38" fillId="0" borderId="0" xfId="0" applyFont="1" applyAlignment="1">
      <alignment/>
    </xf>
    <xf numFmtId="0" fontId="33" fillId="0" borderId="0" xfId="0" applyFont="1" applyAlignment="1">
      <alignment horizontal="centerContinuous" wrapText="1"/>
    </xf>
    <xf numFmtId="0" fontId="39" fillId="0" borderId="26" xfId="0" applyFont="1" applyBorder="1" applyAlignment="1">
      <alignment horizontal="centerContinuous" vertical="top" wrapText="1"/>
    </xf>
    <xf numFmtId="0" fontId="0" fillId="0" borderId="27" xfId="0" applyBorder="1" applyAlignment="1">
      <alignment horizontal="centerContinuous"/>
    </xf>
    <xf numFmtId="0" fontId="39" fillId="0" borderId="31" xfId="0" applyFont="1" applyBorder="1" applyAlignment="1">
      <alignment horizontal="centerContinuous" vertical="top" wrapText="1"/>
    </xf>
    <xf numFmtId="0" fontId="0" fillId="0" borderId="32" xfId="0" applyBorder="1" applyAlignment="1">
      <alignment horizontal="centerContinuous"/>
    </xf>
    <xf numFmtId="0" fontId="39" fillId="0" borderId="33" xfId="0" applyFont="1" applyBorder="1" applyAlignment="1">
      <alignment horizontal="centerContinuous" vertical="top" wrapText="1"/>
    </xf>
    <xf numFmtId="0" fontId="0" fillId="0" borderId="34" xfId="0" applyBorder="1" applyAlignment="1">
      <alignment horizontal="centerContinuous"/>
    </xf>
    <xf numFmtId="0" fontId="31" fillId="0" borderId="30" xfId="0" applyFont="1" applyBorder="1" applyAlignment="1">
      <alignment wrapText="1"/>
    </xf>
    <xf numFmtId="0" fontId="31" fillId="0" borderId="35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Continuous" vertical="center" wrapText="1"/>
    </xf>
    <xf numFmtId="0" fontId="31" fillId="0" borderId="30" xfId="0" applyFont="1" applyBorder="1" applyAlignment="1">
      <alignment horizontal="centerContinuous" vertical="center" wrapText="1"/>
    </xf>
    <xf numFmtId="0" fontId="0" fillId="0" borderId="30" xfId="0" applyBorder="1" applyAlignment="1">
      <alignment horizontal="centerContinuous"/>
    </xf>
    <xf numFmtId="0" fontId="31" fillId="0" borderId="0" xfId="0" applyFont="1" applyBorder="1" applyAlignment="1">
      <alignment wrapText="1"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31" xfId="0" applyNumberFormat="1" applyFont="1" applyBorder="1" applyAlignment="1">
      <alignment horizontal="centerContinuous" vertical="center" wrapText="1"/>
    </xf>
    <xf numFmtId="0" fontId="31" fillId="0" borderId="35" xfId="0" applyFont="1" applyBorder="1" applyAlignment="1">
      <alignment horizontal="centerContinuous" vertical="center" wrapText="1"/>
    </xf>
    <xf numFmtId="4" fontId="31" fillId="0" borderId="31" xfId="0" applyNumberFormat="1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49" fontId="41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49" fontId="46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Continuous" wrapText="1"/>
    </xf>
    <xf numFmtId="0" fontId="37" fillId="0" borderId="0" xfId="0" applyFont="1" applyAlignment="1">
      <alignment/>
    </xf>
    <xf numFmtId="0" fontId="22" fillId="0" borderId="0" xfId="0" applyFont="1" applyAlignment="1">
      <alignment horizontal="left" indent="2"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 horizontal="left" indent="2"/>
    </xf>
    <xf numFmtId="0" fontId="22" fillId="0" borderId="0" xfId="0" applyFont="1" applyAlignment="1">
      <alignment horizontal="left"/>
    </xf>
    <xf numFmtId="0" fontId="41" fillId="0" borderId="0" xfId="0" applyFont="1" applyFill="1" applyAlignment="1">
      <alignment horizontal="left" vertical="center"/>
    </xf>
    <xf numFmtId="0" fontId="2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horizontal="center" vertical="center" wrapText="1"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top" wrapText="1"/>
    </xf>
    <xf numFmtId="0" fontId="39" fillId="0" borderId="34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0" borderId="39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39" fillId="0" borderId="33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wrapText="1"/>
    </xf>
    <xf numFmtId="0" fontId="34" fillId="0" borderId="40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/>
    </xf>
    <xf numFmtId="0" fontId="30" fillId="0" borderId="11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textRotation="90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5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FFFFFF"/>
      </font>
      <border/>
    </dxf>
    <dxf>
      <fill>
        <patternFill patternType="lightGray">
          <fgColor rgb="FF00CCFF"/>
        </patternFill>
      </fill>
      <border/>
    </dxf>
    <dxf>
      <fill>
        <patternFill patternType="solid">
          <fgColor rgb="FF969696"/>
          <bgColor rgb="FFC0C0C0"/>
        </patternFill>
      </fill>
      <border/>
    </dxf>
    <dxf>
      <fill>
        <patternFill patternType="solid">
          <fgColor rgb="FFFF0000"/>
          <bgColor rgb="FFFF99CC"/>
        </patternFill>
      </fill>
      <border/>
    </dxf>
    <dxf>
      <fill>
        <patternFill>
          <bgColor rgb="FFC0C0C0"/>
        </patternFill>
      </fill>
      <border/>
    </dxf>
    <dxf>
      <fill>
        <patternFill patternType="lightGray">
          <fgColor rgb="FF00CCFF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105;%20&#1087;&#1086;%20&#1090;&#1072;&#1073;&#1077;&#1083;&#1102;\&#1047;&#1072;&#1075;&#1088;&#1091;&#1079;&#1082;&#1080;\&#1074;&#1077;&#1088;&#1089;&#1080;&#1103;%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105;%20&#1087;&#1086;%20&#1090;&#1072;&#1073;&#1077;&#1083;&#1102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el%20(&#1087;&#1088;&#1080;&#1084;&#1077;&#1088;&#1099;%20-%20&#1086;&#1073;&#1088;&#1072;&#1079;&#1077;&#1094;)\&#1050;&#1085;&#1080;&#1075;&#1072;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77;&#1083;&#1100;%20&#1091;&#1095;&#1077;&#1090;&#1072;%20%20&#1088;&#1072;&#1073;&#1086;&#1095;&#1077;&#1075;&#1086;%20&#1074;&#1088;&#1077;&#1084;&#1077;&#1085;&#108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 2013"/>
    </sheetNames>
    <sheetDataSet>
      <sheetData sheetId="0">
        <row r="3">
          <cell r="P3" t="str">
            <v>Март</v>
          </cell>
          <cell r="T3">
            <v>2013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рт 2013"/>
      <sheetName val="март 2013 (2)"/>
      <sheetName val="март 2013 (3)"/>
      <sheetName val="март 2013 (4)"/>
      <sheetName val="март 2013 (5)"/>
      <sheetName val="апрель 2013"/>
      <sheetName val="март 2013 (6)"/>
      <sheetName val="март 2013 (7)"/>
      <sheetName val="март 2013 (8)"/>
      <sheetName val="март 2013 (9)"/>
      <sheetName val="март 2013 (10)"/>
      <sheetName val="март 2013 (11)"/>
      <sheetName val="март 2013 (12)"/>
      <sheetName val="март 2013 (13)"/>
    </sheetNames>
    <sheetDataSet>
      <sheetData sheetId="3">
        <row r="1">
          <cell r="BK1" t="str">
            <v>1 янв</v>
          </cell>
          <cell r="BL1" t="str">
            <v>2 янв</v>
          </cell>
          <cell r="BM1" t="str">
            <v>3 янв</v>
          </cell>
          <cell r="BN1" t="str">
            <v>4 янв</v>
          </cell>
          <cell r="BO1" t="str">
            <v>5 янв</v>
          </cell>
          <cell r="BP1" t="str">
            <v>6 янв</v>
          </cell>
          <cell r="BQ1" t="str">
            <v>7 янв</v>
          </cell>
          <cell r="BR1" t="str">
            <v>23 фев</v>
          </cell>
          <cell r="BS1" t="str">
            <v>8 мар</v>
          </cell>
          <cell r="BT1" t="str">
            <v>1 май</v>
          </cell>
          <cell r="BU1" t="str">
            <v>9 май</v>
          </cell>
          <cell r="BV1" t="str">
            <v>12 июн</v>
          </cell>
        </row>
        <row r="3">
          <cell r="T3">
            <v>2013</v>
          </cell>
        </row>
        <row r="8">
          <cell r="E8">
            <v>41334</v>
          </cell>
          <cell r="F8">
            <v>41335</v>
          </cell>
          <cell r="G8">
            <v>41336</v>
          </cell>
          <cell r="H8">
            <v>41337</v>
          </cell>
          <cell r="I8">
            <v>41338</v>
          </cell>
          <cell r="J8">
            <v>41339</v>
          </cell>
          <cell r="K8">
            <v>41340</v>
          </cell>
          <cell r="L8">
            <v>41341</v>
          </cell>
          <cell r="M8">
            <v>41342</v>
          </cell>
          <cell r="N8">
            <v>41343</v>
          </cell>
          <cell r="O8">
            <v>41344</v>
          </cell>
          <cell r="P8">
            <v>41345</v>
          </cell>
          <cell r="Q8">
            <v>41346</v>
          </cell>
          <cell r="R8">
            <v>41347</v>
          </cell>
          <cell r="S8">
            <v>41348</v>
          </cell>
          <cell r="T8">
            <v>41349</v>
          </cell>
          <cell r="U8">
            <v>41350</v>
          </cell>
          <cell r="V8">
            <v>41351</v>
          </cell>
          <cell r="W8">
            <v>41352</v>
          </cell>
          <cell r="X8">
            <v>41353</v>
          </cell>
          <cell r="Y8">
            <v>41354</v>
          </cell>
          <cell r="Z8">
            <v>41355</v>
          </cell>
          <cell r="AA8">
            <v>41356</v>
          </cell>
          <cell r="AB8">
            <v>41357</v>
          </cell>
          <cell r="AC8">
            <v>41358</v>
          </cell>
          <cell r="AD8">
            <v>41359</v>
          </cell>
          <cell r="AE8">
            <v>41360</v>
          </cell>
          <cell r="AF8">
            <v>41361</v>
          </cell>
          <cell r="AG8">
            <v>41362</v>
          </cell>
          <cell r="AH8">
            <v>41363</v>
          </cell>
          <cell r="AI8">
            <v>41364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рт 2013"/>
      <sheetName val="март 2013 (2)"/>
      <sheetName val="март 2013 (4)"/>
      <sheetName val="март 2013 (5)"/>
      <sheetName val="апрель 2013"/>
      <sheetName val="март 2013 (6)"/>
      <sheetName val="март 2013 (7)"/>
      <sheetName val="март 2013 (8)"/>
      <sheetName val="март 2013 (9)"/>
      <sheetName val="март 2013 (10)"/>
      <sheetName val="март 2013 (11)"/>
      <sheetName val="март 2013 (13)"/>
      <sheetName val="март 2013 (12)"/>
      <sheetName val="март 2013 (3)"/>
    </sheetNames>
    <sheetDataSet>
      <sheetData sheetId="13">
        <row r="4">
          <cell r="BK4" t="str">
            <v>1 янв</v>
          </cell>
          <cell r="BL4" t="str">
            <v>2 янв</v>
          </cell>
          <cell r="BM4" t="str">
            <v>3 янв</v>
          </cell>
          <cell r="BN4" t="str">
            <v>4 янв</v>
          </cell>
          <cell r="BO4" t="str">
            <v>5 янв</v>
          </cell>
          <cell r="BP4" t="str">
            <v>6 янв</v>
          </cell>
          <cell r="BQ4" t="str">
            <v>7 янв</v>
          </cell>
          <cell r="BR4" t="str">
            <v>23 фев</v>
          </cell>
          <cell r="BS4" t="str">
            <v>8 мар</v>
          </cell>
          <cell r="BT4" t="str">
            <v>1 май</v>
          </cell>
          <cell r="BU4" t="str">
            <v>9 май</v>
          </cell>
          <cell r="BV4" t="str">
            <v>12 июн</v>
          </cell>
        </row>
        <row r="6">
          <cell r="T6">
            <v>2013</v>
          </cell>
        </row>
        <row r="11">
          <cell r="E11">
            <v>41365</v>
          </cell>
          <cell r="F11">
            <v>41366</v>
          </cell>
          <cell r="G11">
            <v>41367</v>
          </cell>
          <cell r="H11">
            <v>41368</v>
          </cell>
          <cell r="I11">
            <v>41369</v>
          </cell>
          <cell r="J11">
            <v>41370</v>
          </cell>
          <cell r="K11">
            <v>41371</v>
          </cell>
          <cell r="L11">
            <v>41372</v>
          </cell>
          <cell r="M11">
            <v>41373</v>
          </cell>
          <cell r="N11">
            <v>41374</v>
          </cell>
          <cell r="O11">
            <v>41375</v>
          </cell>
          <cell r="P11">
            <v>41376</v>
          </cell>
          <cell r="Q11">
            <v>41377</v>
          </cell>
          <cell r="R11">
            <v>41378</v>
          </cell>
          <cell r="S11">
            <v>41379</v>
          </cell>
          <cell r="T11">
            <v>41380</v>
          </cell>
          <cell r="U11">
            <v>41381</v>
          </cell>
          <cell r="V11">
            <v>41382</v>
          </cell>
          <cell r="W11">
            <v>41383</v>
          </cell>
          <cell r="X11">
            <v>41384</v>
          </cell>
          <cell r="Y11">
            <v>41385</v>
          </cell>
          <cell r="Z11">
            <v>41386</v>
          </cell>
          <cell r="AA11">
            <v>41387</v>
          </cell>
          <cell r="AB11">
            <v>41388</v>
          </cell>
          <cell r="AC11">
            <v>41389</v>
          </cell>
          <cell r="AD11">
            <v>41390</v>
          </cell>
          <cell r="AE11">
            <v>41391</v>
          </cell>
          <cell r="AF11">
            <v>41392</v>
          </cell>
          <cell r="AG11">
            <v>41393</v>
          </cell>
          <cell r="AH11">
            <v>41394</v>
          </cell>
          <cell r="AI11">
            <v>41395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январь"/>
      <sheetName val="февраль"/>
      <sheetName val="март"/>
      <sheetName val="апрель"/>
      <sheetName val="май"/>
      <sheetName val="январь 1"/>
      <sheetName val="март 2013 (3)"/>
    </sheetNames>
    <sheetDataSet>
      <sheetData sheetId="7">
        <row r="1">
          <cell r="BK1" t="str">
            <v>1 янв</v>
          </cell>
          <cell r="BL1" t="str">
            <v>2 янв</v>
          </cell>
          <cell r="BM1" t="str">
            <v>3 янв</v>
          </cell>
          <cell r="BN1" t="str">
            <v>4 янв</v>
          </cell>
          <cell r="BO1" t="str">
            <v>5 янв</v>
          </cell>
          <cell r="BP1" t="str">
            <v>6 янв</v>
          </cell>
          <cell r="BQ1" t="str">
            <v>7 янв</v>
          </cell>
          <cell r="BR1" t="str">
            <v>23 фев</v>
          </cell>
          <cell r="BS1" t="str">
            <v>8 мар</v>
          </cell>
          <cell r="BT1" t="str">
            <v>1 май</v>
          </cell>
          <cell r="BU1" t="str">
            <v>9 май</v>
          </cell>
          <cell r="BV1" t="str">
            <v>12 июн</v>
          </cell>
        </row>
        <row r="3">
          <cell r="T3">
            <v>2013</v>
          </cell>
        </row>
        <row r="8">
          <cell r="E8">
            <v>41365</v>
          </cell>
          <cell r="F8">
            <v>41366</v>
          </cell>
          <cell r="G8">
            <v>41367</v>
          </cell>
          <cell r="H8">
            <v>41368</v>
          </cell>
          <cell r="I8">
            <v>41369</v>
          </cell>
          <cell r="J8">
            <v>41370</v>
          </cell>
          <cell r="K8">
            <v>41371</v>
          </cell>
          <cell r="L8">
            <v>41372</v>
          </cell>
          <cell r="M8">
            <v>41373</v>
          </cell>
          <cell r="N8">
            <v>41374</v>
          </cell>
          <cell r="O8">
            <v>41375</v>
          </cell>
          <cell r="P8">
            <v>41376</v>
          </cell>
          <cell r="Q8">
            <v>41377</v>
          </cell>
          <cell r="R8">
            <v>41378</v>
          </cell>
          <cell r="S8">
            <v>41379</v>
          </cell>
          <cell r="T8">
            <v>41380</v>
          </cell>
          <cell r="U8">
            <v>41381</v>
          </cell>
          <cell r="V8">
            <v>41382</v>
          </cell>
          <cell r="W8">
            <v>41383</v>
          </cell>
          <cell r="X8">
            <v>41384</v>
          </cell>
          <cell r="Y8">
            <v>41385</v>
          </cell>
          <cell r="Z8">
            <v>41386</v>
          </cell>
          <cell r="AA8">
            <v>41387</v>
          </cell>
          <cell r="AB8">
            <v>41388</v>
          </cell>
          <cell r="AC8">
            <v>41389</v>
          </cell>
          <cell r="AD8">
            <v>41390</v>
          </cell>
          <cell r="AE8">
            <v>41391</v>
          </cell>
          <cell r="AF8">
            <v>41392</v>
          </cell>
          <cell r="AG8">
            <v>41393</v>
          </cell>
          <cell r="AH8">
            <v>41394</v>
          </cell>
          <cell r="AI8">
            <v>41395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G70"/>
  <sheetViews>
    <sheetView zoomScale="75" zoomScaleNormal="75" workbookViewId="0" topLeftCell="A1">
      <selection activeCell="C68" sqref="C68"/>
    </sheetView>
  </sheetViews>
  <sheetFormatPr defaultColWidth="9.00390625" defaultRowHeight="12.75"/>
  <cols>
    <col min="1" max="1" width="18.625" style="0" customWidth="1"/>
    <col min="2" max="33" width="5.00390625" style="0" customWidth="1"/>
  </cols>
  <sheetData>
    <row r="2" spans="1:33" ht="23.25">
      <c r="A2" s="54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ht="13.5" thickBot="1"/>
    <row r="4" spans="1:33" ht="19.5" thickBot="1">
      <c r="A4" s="56"/>
      <c r="B4" s="145" t="s">
        <v>35</v>
      </c>
      <c r="C4" s="146"/>
      <c r="D4" s="146"/>
      <c r="E4" s="146"/>
      <c r="F4" s="147"/>
      <c r="G4" s="145" t="s">
        <v>36</v>
      </c>
      <c r="H4" s="146"/>
      <c r="I4" s="146"/>
      <c r="J4" s="146"/>
      <c r="K4" s="147"/>
      <c r="L4" s="145" t="s">
        <v>37</v>
      </c>
      <c r="M4" s="146"/>
      <c r="N4" s="146"/>
      <c r="O4" s="146"/>
      <c r="P4" s="146"/>
      <c r="Q4" s="147"/>
      <c r="R4" s="145" t="s">
        <v>38</v>
      </c>
      <c r="S4" s="146"/>
      <c r="T4" s="146"/>
      <c r="U4" s="146"/>
      <c r="V4" s="147"/>
      <c r="W4" s="145" t="s">
        <v>39</v>
      </c>
      <c r="X4" s="146"/>
      <c r="Y4" s="146"/>
      <c r="Z4" s="146"/>
      <c r="AA4" s="147"/>
      <c r="AB4" s="145" t="s">
        <v>40</v>
      </c>
      <c r="AC4" s="146"/>
      <c r="AD4" s="146"/>
      <c r="AE4" s="146"/>
      <c r="AF4" s="146"/>
      <c r="AG4" s="146"/>
    </row>
    <row r="5" spans="1:33" ht="18.75">
      <c r="A5" s="56" t="s">
        <v>41</v>
      </c>
      <c r="B5" s="57"/>
      <c r="C5" s="58">
        <v>7</v>
      </c>
      <c r="D5" s="59">
        <v>14</v>
      </c>
      <c r="E5" s="59">
        <v>21</v>
      </c>
      <c r="F5" s="60">
        <v>28</v>
      </c>
      <c r="G5" s="59"/>
      <c r="H5" s="59">
        <v>4</v>
      </c>
      <c r="I5" s="59">
        <v>11</v>
      </c>
      <c r="J5" s="59">
        <v>18</v>
      </c>
      <c r="K5" s="60">
        <v>25</v>
      </c>
      <c r="L5" s="59"/>
      <c r="M5" s="59">
        <v>4</v>
      </c>
      <c r="N5" s="59">
        <v>11</v>
      </c>
      <c r="O5" s="59">
        <v>18</v>
      </c>
      <c r="P5" s="59">
        <v>25</v>
      </c>
      <c r="Q5" s="59"/>
      <c r="R5" s="61">
        <v>1</v>
      </c>
      <c r="S5" s="59">
        <v>8</v>
      </c>
      <c r="T5" s="59">
        <v>15</v>
      </c>
      <c r="U5" s="59">
        <v>22</v>
      </c>
      <c r="V5" s="60">
        <v>29</v>
      </c>
      <c r="W5" s="59"/>
      <c r="X5" s="59">
        <v>6</v>
      </c>
      <c r="Y5" s="59">
        <v>13</v>
      </c>
      <c r="Z5" s="59">
        <v>20</v>
      </c>
      <c r="AA5" s="60">
        <v>27</v>
      </c>
      <c r="AB5" s="59"/>
      <c r="AC5" s="59">
        <v>3</v>
      </c>
      <c r="AD5" s="59">
        <v>10</v>
      </c>
      <c r="AE5" s="59">
        <v>17</v>
      </c>
      <c r="AF5" s="59">
        <v>24</v>
      </c>
      <c r="AG5" s="59"/>
    </row>
    <row r="6" spans="1:33" ht="18.75">
      <c r="A6" s="62" t="s">
        <v>42</v>
      </c>
      <c r="B6" s="63">
        <v>1</v>
      </c>
      <c r="C6" s="64">
        <v>8</v>
      </c>
      <c r="D6" s="65">
        <v>15</v>
      </c>
      <c r="E6" s="65">
        <v>22</v>
      </c>
      <c r="F6" s="66">
        <v>29</v>
      </c>
      <c r="G6" s="65"/>
      <c r="H6" s="65">
        <v>5</v>
      </c>
      <c r="I6" s="65">
        <v>12</v>
      </c>
      <c r="J6" s="65">
        <v>19</v>
      </c>
      <c r="K6" s="66">
        <v>26</v>
      </c>
      <c r="L6" s="65"/>
      <c r="M6" s="65">
        <v>5</v>
      </c>
      <c r="N6" s="65">
        <v>12</v>
      </c>
      <c r="O6" s="65">
        <v>19</v>
      </c>
      <c r="P6" s="65">
        <v>26</v>
      </c>
      <c r="Q6" s="65"/>
      <c r="R6" s="67">
        <v>2</v>
      </c>
      <c r="S6" s="45">
        <v>9</v>
      </c>
      <c r="T6" s="45">
        <v>16</v>
      </c>
      <c r="U6" s="65">
        <v>23</v>
      </c>
      <c r="V6" s="68" t="s">
        <v>43</v>
      </c>
      <c r="W6" s="65"/>
      <c r="X6" s="65">
        <v>7</v>
      </c>
      <c r="Y6" s="65">
        <v>14</v>
      </c>
      <c r="Z6" s="65">
        <v>21</v>
      </c>
      <c r="AA6" s="66">
        <v>28</v>
      </c>
      <c r="AB6" s="65"/>
      <c r="AC6" s="65">
        <v>4</v>
      </c>
      <c r="AD6" s="69" t="s">
        <v>44</v>
      </c>
      <c r="AE6" s="65">
        <v>18</v>
      </c>
      <c r="AF6" s="65">
        <v>25</v>
      </c>
      <c r="AG6" s="65"/>
    </row>
    <row r="7" spans="1:33" ht="18.75">
      <c r="A7" s="62" t="s">
        <v>45</v>
      </c>
      <c r="B7" s="63">
        <v>2</v>
      </c>
      <c r="C7" s="65">
        <v>9</v>
      </c>
      <c r="D7" s="65">
        <v>16</v>
      </c>
      <c r="E7" s="65">
        <v>23</v>
      </c>
      <c r="F7" s="66">
        <v>30</v>
      </c>
      <c r="G7" s="65"/>
      <c r="H7" s="65">
        <v>6</v>
      </c>
      <c r="I7" s="65">
        <v>13</v>
      </c>
      <c r="J7" s="65">
        <v>20</v>
      </c>
      <c r="K7" s="66">
        <v>27</v>
      </c>
      <c r="L7" s="65"/>
      <c r="M7" s="65">
        <v>6</v>
      </c>
      <c r="N7" s="65">
        <v>13</v>
      </c>
      <c r="O7" s="65">
        <v>20</v>
      </c>
      <c r="P7" s="65">
        <v>27</v>
      </c>
      <c r="Q7" s="65"/>
      <c r="R7" s="67">
        <v>3</v>
      </c>
      <c r="S7" s="45">
        <v>10</v>
      </c>
      <c r="T7" s="45">
        <v>17</v>
      </c>
      <c r="U7" s="65">
        <v>24</v>
      </c>
      <c r="V7" s="66"/>
      <c r="W7" s="64">
        <v>1</v>
      </c>
      <c r="X7" s="69" t="s">
        <v>46</v>
      </c>
      <c r="Y7" s="65">
        <v>15</v>
      </c>
      <c r="Z7" s="65">
        <v>22</v>
      </c>
      <c r="AA7" s="66">
        <v>29</v>
      </c>
      <c r="AB7" s="65"/>
      <c r="AC7" s="65">
        <v>5</v>
      </c>
      <c r="AD7" s="64">
        <v>12</v>
      </c>
      <c r="AE7" s="65">
        <v>19</v>
      </c>
      <c r="AF7" s="65">
        <v>26</v>
      </c>
      <c r="AG7" s="65"/>
    </row>
    <row r="8" spans="1:33" ht="18.75">
      <c r="A8" s="62" t="s">
        <v>47</v>
      </c>
      <c r="B8" s="63">
        <v>3</v>
      </c>
      <c r="C8" s="65">
        <v>10</v>
      </c>
      <c r="D8" s="65">
        <v>17</v>
      </c>
      <c r="E8" s="65">
        <v>24</v>
      </c>
      <c r="F8" s="66">
        <v>31</v>
      </c>
      <c r="G8" s="65"/>
      <c r="H8" s="65">
        <v>7</v>
      </c>
      <c r="I8" s="65">
        <v>14</v>
      </c>
      <c r="J8" s="65">
        <v>21</v>
      </c>
      <c r="K8" s="66">
        <v>28</v>
      </c>
      <c r="L8" s="65"/>
      <c r="M8" s="69" t="s">
        <v>48</v>
      </c>
      <c r="N8" s="65">
        <v>14</v>
      </c>
      <c r="O8" s="65">
        <v>21</v>
      </c>
      <c r="P8" s="65">
        <v>28</v>
      </c>
      <c r="Q8" s="65"/>
      <c r="R8" s="67">
        <v>4</v>
      </c>
      <c r="S8" s="45">
        <v>11</v>
      </c>
      <c r="T8" s="45">
        <v>18</v>
      </c>
      <c r="U8" s="65">
        <v>25</v>
      </c>
      <c r="V8" s="70"/>
      <c r="W8" s="64">
        <v>2</v>
      </c>
      <c r="X8" s="64">
        <v>9</v>
      </c>
      <c r="Y8" s="65">
        <v>16</v>
      </c>
      <c r="Z8" s="65">
        <v>23</v>
      </c>
      <c r="AA8" s="66">
        <v>30</v>
      </c>
      <c r="AB8" s="65"/>
      <c r="AC8" s="65">
        <v>6</v>
      </c>
      <c r="AD8" s="65">
        <v>13</v>
      </c>
      <c r="AE8" s="65">
        <v>20</v>
      </c>
      <c r="AF8" s="65">
        <v>27</v>
      </c>
      <c r="AG8" s="65"/>
    </row>
    <row r="9" spans="1:33" ht="18.75">
      <c r="A9" s="62" t="s">
        <v>49</v>
      </c>
      <c r="B9" s="63">
        <v>4</v>
      </c>
      <c r="C9" s="65">
        <v>11</v>
      </c>
      <c r="D9" s="65">
        <v>18</v>
      </c>
      <c r="E9" s="65">
        <v>25</v>
      </c>
      <c r="F9" s="66"/>
      <c r="G9" s="65">
        <v>1</v>
      </c>
      <c r="H9" s="65">
        <v>8</v>
      </c>
      <c r="I9" s="65">
        <v>15</v>
      </c>
      <c r="J9" s="69" t="s">
        <v>50</v>
      </c>
      <c r="K9" s="66"/>
      <c r="L9" s="65">
        <v>1</v>
      </c>
      <c r="M9" s="64">
        <v>8</v>
      </c>
      <c r="N9" s="65">
        <v>15</v>
      </c>
      <c r="O9" s="65">
        <v>22</v>
      </c>
      <c r="P9" s="65">
        <v>29</v>
      </c>
      <c r="Q9" s="65"/>
      <c r="R9" s="67">
        <v>5</v>
      </c>
      <c r="S9" s="45">
        <v>12</v>
      </c>
      <c r="T9" s="45">
        <v>19</v>
      </c>
      <c r="U9" s="65">
        <v>26</v>
      </c>
      <c r="V9" s="70"/>
      <c r="W9" s="64">
        <v>3</v>
      </c>
      <c r="X9" s="64">
        <v>10</v>
      </c>
      <c r="Y9" s="65">
        <v>17</v>
      </c>
      <c r="Z9" s="65">
        <v>24</v>
      </c>
      <c r="AA9" s="66">
        <v>31</v>
      </c>
      <c r="AB9" s="65"/>
      <c r="AC9" s="65">
        <v>7</v>
      </c>
      <c r="AD9" s="65">
        <v>14</v>
      </c>
      <c r="AE9" s="65">
        <v>21</v>
      </c>
      <c r="AF9" s="65">
        <v>28</v>
      </c>
      <c r="AG9" s="65"/>
    </row>
    <row r="10" spans="1:33" ht="18.75">
      <c r="A10" s="62" t="s">
        <v>51</v>
      </c>
      <c r="B10" s="63">
        <v>5</v>
      </c>
      <c r="C10" s="64">
        <v>12</v>
      </c>
      <c r="D10" s="64">
        <v>19</v>
      </c>
      <c r="E10" s="64">
        <v>26</v>
      </c>
      <c r="F10" s="72"/>
      <c r="G10" s="64">
        <v>2</v>
      </c>
      <c r="H10" s="64">
        <v>9</v>
      </c>
      <c r="I10" s="64">
        <v>16</v>
      </c>
      <c r="J10" s="64">
        <v>23</v>
      </c>
      <c r="K10" s="72"/>
      <c r="L10" s="64">
        <v>2</v>
      </c>
      <c r="M10" s="64">
        <v>9</v>
      </c>
      <c r="N10" s="64">
        <v>16</v>
      </c>
      <c r="O10" s="64">
        <v>23</v>
      </c>
      <c r="P10" s="64">
        <v>30</v>
      </c>
      <c r="Q10" s="64"/>
      <c r="R10" s="63">
        <v>6</v>
      </c>
      <c r="S10" s="73">
        <v>13</v>
      </c>
      <c r="T10" s="73">
        <v>20</v>
      </c>
      <c r="U10" s="64">
        <v>27</v>
      </c>
      <c r="V10" s="72"/>
      <c r="W10" s="64">
        <v>4</v>
      </c>
      <c r="X10" s="64">
        <v>11</v>
      </c>
      <c r="Y10" s="64">
        <v>18</v>
      </c>
      <c r="Z10" s="64">
        <v>25</v>
      </c>
      <c r="AA10" s="72"/>
      <c r="AB10" s="64">
        <v>1</v>
      </c>
      <c r="AC10" s="64">
        <v>8</v>
      </c>
      <c r="AD10" s="64">
        <v>15</v>
      </c>
      <c r="AE10" s="64">
        <v>22</v>
      </c>
      <c r="AF10" s="64">
        <v>29</v>
      </c>
      <c r="AG10" s="71"/>
    </row>
    <row r="11" spans="1:33" ht="19.5" thickBot="1">
      <c r="A11" s="62" t="s">
        <v>52</v>
      </c>
      <c r="B11" s="63">
        <v>6</v>
      </c>
      <c r="C11" s="64">
        <v>13</v>
      </c>
      <c r="D11" s="64">
        <v>20</v>
      </c>
      <c r="E11" s="64">
        <v>27</v>
      </c>
      <c r="F11" s="72"/>
      <c r="G11" s="64">
        <v>3</v>
      </c>
      <c r="H11" s="64">
        <v>10</v>
      </c>
      <c r="I11" s="64">
        <v>17</v>
      </c>
      <c r="J11" s="64">
        <v>24</v>
      </c>
      <c r="K11" s="72"/>
      <c r="L11" s="64">
        <v>3</v>
      </c>
      <c r="M11" s="64">
        <v>10</v>
      </c>
      <c r="N11" s="64">
        <v>17</v>
      </c>
      <c r="O11" s="64">
        <v>24</v>
      </c>
      <c r="P11" s="64">
        <v>31</v>
      </c>
      <c r="Q11" s="74"/>
      <c r="R11" s="63">
        <v>7</v>
      </c>
      <c r="S11" s="75">
        <v>14</v>
      </c>
      <c r="T11" s="75">
        <v>21</v>
      </c>
      <c r="U11" s="64">
        <v>28</v>
      </c>
      <c r="V11" s="72"/>
      <c r="W11" s="64">
        <v>5</v>
      </c>
      <c r="X11" s="64">
        <v>12</v>
      </c>
      <c r="Y11" s="64">
        <v>19</v>
      </c>
      <c r="Z11" s="64">
        <v>26</v>
      </c>
      <c r="AA11" s="72"/>
      <c r="AB11" s="64">
        <v>2</v>
      </c>
      <c r="AC11" s="64">
        <v>9</v>
      </c>
      <c r="AD11" s="64">
        <v>16</v>
      </c>
      <c r="AE11" s="64">
        <v>23</v>
      </c>
      <c r="AF11" s="64">
        <v>30</v>
      </c>
      <c r="AG11" s="71"/>
    </row>
    <row r="12" spans="1:33" ht="19.5" thickBot="1">
      <c r="A12" s="76"/>
      <c r="B12" s="145" t="s">
        <v>53</v>
      </c>
      <c r="C12" s="146"/>
      <c r="D12" s="146"/>
      <c r="E12" s="146"/>
      <c r="F12" s="147"/>
      <c r="G12" s="145" t="s">
        <v>54</v>
      </c>
      <c r="H12" s="146"/>
      <c r="I12" s="146"/>
      <c r="J12" s="146"/>
      <c r="K12" s="147"/>
      <c r="L12" s="145" t="s">
        <v>55</v>
      </c>
      <c r="M12" s="146"/>
      <c r="N12" s="146"/>
      <c r="O12" s="146"/>
      <c r="P12" s="146"/>
      <c r="Q12" s="147"/>
      <c r="R12" s="145" t="s">
        <v>56</v>
      </c>
      <c r="S12" s="146"/>
      <c r="T12" s="146"/>
      <c r="U12" s="146"/>
      <c r="V12" s="147"/>
      <c r="W12" s="145" t="s">
        <v>57</v>
      </c>
      <c r="X12" s="146"/>
      <c r="Y12" s="146"/>
      <c r="Z12" s="146"/>
      <c r="AA12" s="147"/>
      <c r="AB12" s="145" t="s">
        <v>58</v>
      </c>
      <c r="AC12" s="146"/>
      <c r="AD12" s="146"/>
      <c r="AE12" s="146"/>
      <c r="AF12" s="146"/>
      <c r="AG12" s="146"/>
    </row>
    <row r="13" spans="1:33" ht="18.75">
      <c r="A13" s="77" t="s">
        <v>41</v>
      </c>
      <c r="B13" s="59">
        <v>1</v>
      </c>
      <c r="C13" s="59">
        <v>8</v>
      </c>
      <c r="D13" s="59">
        <v>15</v>
      </c>
      <c r="E13" s="59">
        <v>22</v>
      </c>
      <c r="F13" s="60">
        <v>29</v>
      </c>
      <c r="G13" s="59"/>
      <c r="H13" s="59">
        <v>5</v>
      </c>
      <c r="I13" s="59">
        <v>12</v>
      </c>
      <c r="J13" s="59">
        <v>19</v>
      </c>
      <c r="K13" s="60">
        <v>26</v>
      </c>
      <c r="L13" s="59"/>
      <c r="M13" s="59">
        <v>2</v>
      </c>
      <c r="N13" s="59">
        <v>9</v>
      </c>
      <c r="O13" s="59">
        <v>16</v>
      </c>
      <c r="P13" s="59">
        <v>23</v>
      </c>
      <c r="Q13" s="60">
        <v>30</v>
      </c>
      <c r="R13" s="59"/>
      <c r="S13" s="59">
        <v>7</v>
      </c>
      <c r="T13" s="59">
        <v>14</v>
      </c>
      <c r="U13" s="59">
        <v>21</v>
      </c>
      <c r="V13" s="60">
        <v>28</v>
      </c>
      <c r="W13" s="59"/>
      <c r="X13" s="58">
        <v>4</v>
      </c>
      <c r="Y13" s="59">
        <v>11</v>
      </c>
      <c r="Z13" s="59">
        <v>18</v>
      </c>
      <c r="AA13" s="60">
        <v>25</v>
      </c>
      <c r="AB13" s="59"/>
      <c r="AC13" s="59">
        <v>2</v>
      </c>
      <c r="AD13" s="59">
        <v>9</v>
      </c>
      <c r="AE13" s="59">
        <v>16</v>
      </c>
      <c r="AF13" s="59">
        <v>23</v>
      </c>
      <c r="AG13" s="59">
        <v>30</v>
      </c>
    </row>
    <row r="14" spans="1:33" ht="18.75">
      <c r="A14" s="78" t="s">
        <v>42</v>
      </c>
      <c r="B14" s="65">
        <v>2</v>
      </c>
      <c r="C14" s="65">
        <v>9</v>
      </c>
      <c r="D14" s="65">
        <v>16</v>
      </c>
      <c r="E14" s="65">
        <v>23</v>
      </c>
      <c r="F14" s="66">
        <v>30</v>
      </c>
      <c r="G14" s="65"/>
      <c r="H14" s="65">
        <v>6</v>
      </c>
      <c r="I14" s="65">
        <v>13</v>
      </c>
      <c r="J14" s="65">
        <v>20</v>
      </c>
      <c r="K14" s="66">
        <v>27</v>
      </c>
      <c r="L14" s="65"/>
      <c r="M14" s="65">
        <v>3</v>
      </c>
      <c r="N14" s="65">
        <v>10</v>
      </c>
      <c r="O14" s="65">
        <v>17</v>
      </c>
      <c r="P14" s="65">
        <v>24</v>
      </c>
      <c r="Q14" s="66"/>
      <c r="R14" s="65">
        <v>1</v>
      </c>
      <c r="S14" s="65">
        <v>8</v>
      </c>
      <c r="T14" s="65">
        <v>15</v>
      </c>
      <c r="U14" s="65">
        <v>22</v>
      </c>
      <c r="V14" s="66">
        <v>29</v>
      </c>
      <c r="W14" s="65"/>
      <c r="X14" s="65">
        <v>5</v>
      </c>
      <c r="Y14" s="65">
        <v>12</v>
      </c>
      <c r="Z14" s="65">
        <v>19</v>
      </c>
      <c r="AA14" s="66">
        <v>26</v>
      </c>
      <c r="AB14" s="65"/>
      <c r="AC14" s="65">
        <v>3</v>
      </c>
      <c r="AD14" s="65">
        <v>10</v>
      </c>
      <c r="AE14" s="65">
        <v>17</v>
      </c>
      <c r="AF14" s="65">
        <v>24</v>
      </c>
      <c r="AG14" s="69" t="s">
        <v>59</v>
      </c>
    </row>
    <row r="15" spans="1:33" ht="18.75">
      <c r="A15" s="78" t="s">
        <v>45</v>
      </c>
      <c r="B15" s="65">
        <v>3</v>
      </c>
      <c r="C15" s="65">
        <v>10</v>
      </c>
      <c r="D15" s="65">
        <v>17</v>
      </c>
      <c r="E15" s="65">
        <v>24</v>
      </c>
      <c r="F15" s="66">
        <v>31</v>
      </c>
      <c r="G15" s="65"/>
      <c r="H15" s="65">
        <v>7</v>
      </c>
      <c r="I15" s="65">
        <v>14</v>
      </c>
      <c r="J15" s="65">
        <v>21</v>
      </c>
      <c r="K15" s="66">
        <v>28</v>
      </c>
      <c r="L15" s="65"/>
      <c r="M15" s="65">
        <v>4</v>
      </c>
      <c r="N15" s="65">
        <v>11</v>
      </c>
      <c r="O15" s="65">
        <v>18</v>
      </c>
      <c r="P15" s="65">
        <v>25</v>
      </c>
      <c r="Q15" s="66"/>
      <c r="R15" s="65">
        <v>2</v>
      </c>
      <c r="S15" s="65">
        <v>9</v>
      </c>
      <c r="T15" s="65">
        <v>16</v>
      </c>
      <c r="U15" s="65">
        <v>23</v>
      </c>
      <c r="V15" s="66">
        <v>30</v>
      </c>
      <c r="W15" s="65"/>
      <c r="X15" s="65">
        <v>6</v>
      </c>
      <c r="Y15" s="65">
        <v>13</v>
      </c>
      <c r="Z15" s="65">
        <v>20</v>
      </c>
      <c r="AA15" s="66">
        <v>27</v>
      </c>
      <c r="AB15" s="65"/>
      <c r="AC15" s="65">
        <v>4</v>
      </c>
      <c r="AD15" s="65">
        <v>11</v>
      </c>
      <c r="AE15" s="65">
        <v>18</v>
      </c>
      <c r="AF15" s="65">
        <v>25</v>
      </c>
      <c r="AG15" s="65"/>
    </row>
    <row r="16" spans="1:33" ht="18.75">
      <c r="A16" s="78" t="s">
        <v>47</v>
      </c>
      <c r="B16" s="65">
        <v>4</v>
      </c>
      <c r="C16" s="65">
        <v>11</v>
      </c>
      <c r="D16" s="65">
        <v>18</v>
      </c>
      <c r="E16" s="65">
        <v>25</v>
      </c>
      <c r="F16" s="66"/>
      <c r="G16" s="65">
        <v>1</v>
      </c>
      <c r="H16" s="65">
        <v>8</v>
      </c>
      <c r="I16" s="65">
        <v>15</v>
      </c>
      <c r="J16" s="65">
        <v>22</v>
      </c>
      <c r="K16" s="66">
        <v>29</v>
      </c>
      <c r="L16" s="65"/>
      <c r="M16" s="65">
        <v>5</v>
      </c>
      <c r="N16" s="65">
        <v>12</v>
      </c>
      <c r="O16" s="65">
        <v>19</v>
      </c>
      <c r="P16" s="65">
        <v>26</v>
      </c>
      <c r="Q16" s="66"/>
      <c r="R16" s="65">
        <v>3</v>
      </c>
      <c r="S16" s="65">
        <v>10</v>
      </c>
      <c r="T16" s="65">
        <v>17</v>
      </c>
      <c r="U16" s="65">
        <v>24</v>
      </c>
      <c r="V16" s="66">
        <v>31</v>
      </c>
      <c r="W16" s="65"/>
      <c r="X16" s="65">
        <v>7</v>
      </c>
      <c r="Y16" s="65">
        <v>14</v>
      </c>
      <c r="Z16" s="65">
        <v>21</v>
      </c>
      <c r="AA16" s="66">
        <v>28</v>
      </c>
      <c r="AB16" s="65"/>
      <c r="AC16" s="65">
        <v>5</v>
      </c>
      <c r="AD16" s="65">
        <v>12</v>
      </c>
      <c r="AE16" s="65">
        <v>19</v>
      </c>
      <c r="AF16" s="65">
        <v>26</v>
      </c>
      <c r="AG16" s="65"/>
    </row>
    <row r="17" spans="1:33" ht="18.75">
      <c r="A17" s="78" t="s">
        <v>49</v>
      </c>
      <c r="B17" s="65">
        <v>5</v>
      </c>
      <c r="C17" s="65">
        <v>12</v>
      </c>
      <c r="D17" s="65">
        <v>19</v>
      </c>
      <c r="E17" s="65">
        <v>26</v>
      </c>
      <c r="F17" s="66"/>
      <c r="G17" s="65">
        <v>2</v>
      </c>
      <c r="H17" s="65">
        <v>9</v>
      </c>
      <c r="I17" s="65">
        <v>16</v>
      </c>
      <c r="J17" s="65">
        <v>23</v>
      </c>
      <c r="K17" s="66">
        <v>30</v>
      </c>
      <c r="L17" s="65"/>
      <c r="M17" s="65">
        <v>6</v>
      </c>
      <c r="N17" s="65">
        <v>13</v>
      </c>
      <c r="O17" s="65">
        <v>20</v>
      </c>
      <c r="P17" s="65">
        <v>27</v>
      </c>
      <c r="Q17" s="66"/>
      <c r="R17" s="65">
        <v>4</v>
      </c>
      <c r="S17" s="65">
        <v>11</v>
      </c>
      <c r="T17" s="65">
        <v>18</v>
      </c>
      <c r="U17" s="65">
        <v>25</v>
      </c>
      <c r="V17" s="66"/>
      <c r="W17" s="65">
        <v>1</v>
      </c>
      <c r="X17" s="65">
        <v>8</v>
      </c>
      <c r="Y17" s="65">
        <v>15</v>
      </c>
      <c r="Z17" s="65">
        <v>22</v>
      </c>
      <c r="AA17" s="66">
        <v>29</v>
      </c>
      <c r="AB17" s="65"/>
      <c r="AC17" s="65">
        <v>6</v>
      </c>
      <c r="AD17" s="65">
        <v>13</v>
      </c>
      <c r="AE17" s="65">
        <v>20</v>
      </c>
      <c r="AF17" s="65">
        <v>27</v>
      </c>
      <c r="AG17" s="65"/>
    </row>
    <row r="18" spans="1:33" ht="18.75">
      <c r="A18" s="78" t="s">
        <v>51</v>
      </c>
      <c r="B18" s="64">
        <v>6</v>
      </c>
      <c r="C18" s="64">
        <v>13</v>
      </c>
      <c r="D18" s="64">
        <v>20</v>
      </c>
      <c r="E18" s="64">
        <v>27</v>
      </c>
      <c r="F18" s="72"/>
      <c r="G18" s="64">
        <v>3</v>
      </c>
      <c r="H18" s="64">
        <v>10</v>
      </c>
      <c r="I18" s="64">
        <v>17</v>
      </c>
      <c r="J18" s="64">
        <v>24</v>
      </c>
      <c r="K18" s="72">
        <v>31</v>
      </c>
      <c r="L18" s="64"/>
      <c r="M18" s="64">
        <v>7</v>
      </c>
      <c r="N18" s="64">
        <v>14</v>
      </c>
      <c r="O18" s="64">
        <v>21</v>
      </c>
      <c r="P18" s="64">
        <v>28</v>
      </c>
      <c r="Q18" s="72"/>
      <c r="R18" s="64">
        <v>5</v>
      </c>
      <c r="S18" s="64">
        <v>12</v>
      </c>
      <c r="T18" s="64">
        <v>19</v>
      </c>
      <c r="U18" s="64">
        <v>26</v>
      </c>
      <c r="V18" s="72"/>
      <c r="W18" s="64">
        <v>2</v>
      </c>
      <c r="X18" s="64">
        <v>9</v>
      </c>
      <c r="Y18" s="64">
        <v>16</v>
      </c>
      <c r="Z18" s="64">
        <v>23</v>
      </c>
      <c r="AA18" s="72">
        <v>30</v>
      </c>
      <c r="AB18" s="64"/>
      <c r="AC18" s="64">
        <v>7</v>
      </c>
      <c r="AD18" s="64">
        <v>14</v>
      </c>
      <c r="AE18" s="64">
        <v>21</v>
      </c>
      <c r="AF18" s="64">
        <v>28</v>
      </c>
      <c r="AG18" s="74"/>
    </row>
    <row r="19" spans="1:33" ht="18.75">
      <c r="A19" s="78" t="s">
        <v>52</v>
      </c>
      <c r="B19" s="64">
        <v>7</v>
      </c>
      <c r="C19" s="64">
        <v>14</v>
      </c>
      <c r="D19" s="64">
        <v>21</v>
      </c>
      <c r="E19" s="64">
        <v>28</v>
      </c>
      <c r="F19" s="72"/>
      <c r="G19" s="64">
        <v>4</v>
      </c>
      <c r="H19" s="64">
        <v>11</v>
      </c>
      <c r="I19" s="64">
        <v>18</v>
      </c>
      <c r="J19" s="64">
        <v>25</v>
      </c>
      <c r="K19" s="72"/>
      <c r="L19" s="64">
        <v>1</v>
      </c>
      <c r="M19" s="64">
        <v>8</v>
      </c>
      <c r="N19" s="64">
        <v>15</v>
      </c>
      <c r="O19" s="64">
        <v>22</v>
      </c>
      <c r="P19" s="64">
        <v>29</v>
      </c>
      <c r="Q19" s="72"/>
      <c r="R19" s="64">
        <v>6</v>
      </c>
      <c r="S19" s="64">
        <v>13</v>
      </c>
      <c r="T19" s="64">
        <v>20</v>
      </c>
      <c r="U19" s="64">
        <v>27</v>
      </c>
      <c r="V19" s="72"/>
      <c r="W19" s="64">
        <v>3</v>
      </c>
      <c r="X19" s="64">
        <v>10</v>
      </c>
      <c r="Y19" s="64">
        <v>17</v>
      </c>
      <c r="Z19" s="64">
        <v>24</v>
      </c>
      <c r="AA19" s="72"/>
      <c r="AB19" s="64">
        <v>1</v>
      </c>
      <c r="AC19" s="64">
        <v>8</v>
      </c>
      <c r="AD19" s="64">
        <v>15</v>
      </c>
      <c r="AE19" s="64">
        <v>22</v>
      </c>
      <c r="AF19" s="64">
        <v>29</v>
      </c>
      <c r="AG19" s="64"/>
    </row>
    <row r="22" ht="12.75">
      <c r="A22" s="79" t="s">
        <v>60</v>
      </c>
    </row>
    <row r="25" spans="1:20" ht="46.5">
      <c r="A25" s="80" t="s">
        <v>61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ht="13.5" thickBot="1"/>
    <row r="27" spans="1:22" ht="15.75" thickBot="1">
      <c r="A27" s="141" t="s">
        <v>62</v>
      </c>
      <c r="B27" s="139" t="s">
        <v>35</v>
      </c>
      <c r="C27" s="139" t="s">
        <v>36</v>
      </c>
      <c r="D27" s="143" t="s">
        <v>37</v>
      </c>
      <c r="E27" s="139" t="s">
        <v>63</v>
      </c>
      <c r="F27" s="137" t="s">
        <v>38</v>
      </c>
      <c r="G27" s="139" t="s">
        <v>39</v>
      </c>
      <c r="H27" s="143" t="s">
        <v>40</v>
      </c>
      <c r="I27" s="139" t="s">
        <v>64</v>
      </c>
      <c r="J27" s="139" t="s">
        <v>65</v>
      </c>
      <c r="K27" s="137" t="s">
        <v>53</v>
      </c>
      <c r="L27" s="139" t="s">
        <v>54</v>
      </c>
      <c r="M27" s="143" t="s">
        <v>55</v>
      </c>
      <c r="N27" s="139" t="s">
        <v>66</v>
      </c>
      <c r="O27" s="137" t="s">
        <v>56</v>
      </c>
      <c r="P27" s="139" t="s">
        <v>57</v>
      </c>
      <c r="Q27" s="143" t="s">
        <v>58</v>
      </c>
      <c r="R27" s="139" t="s">
        <v>67</v>
      </c>
      <c r="S27" s="81" t="s">
        <v>68</v>
      </c>
      <c r="T27" s="82"/>
      <c r="U27" s="83">
        <v>2013</v>
      </c>
      <c r="V27" s="84"/>
    </row>
    <row r="28" spans="1:22" ht="30.75" thickBot="1">
      <c r="A28" s="142"/>
      <c r="B28" s="140"/>
      <c r="C28" s="140"/>
      <c r="D28" s="144"/>
      <c r="E28" s="140"/>
      <c r="F28" s="138"/>
      <c r="G28" s="140"/>
      <c r="H28" s="144"/>
      <c r="I28" s="140"/>
      <c r="J28" s="140"/>
      <c r="K28" s="138"/>
      <c r="L28" s="140"/>
      <c r="M28" s="144"/>
      <c r="N28" s="140"/>
      <c r="O28" s="138"/>
      <c r="P28" s="140"/>
      <c r="Q28" s="144"/>
      <c r="R28" s="140"/>
      <c r="S28" s="85" t="s">
        <v>69</v>
      </c>
      <c r="T28" s="86"/>
      <c r="U28" s="83" t="s">
        <v>70</v>
      </c>
      <c r="V28" s="84"/>
    </row>
    <row r="29" spans="1:20" ht="16.5" thickBot="1">
      <c r="A29" s="148" t="s">
        <v>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9"/>
      <c r="T29" s="149"/>
    </row>
    <row r="30" spans="1:22" ht="32.25" thickBot="1">
      <c r="A30" s="87" t="s">
        <v>72</v>
      </c>
      <c r="B30" s="88">
        <v>31</v>
      </c>
      <c r="C30" s="89">
        <v>28</v>
      </c>
      <c r="D30" s="90">
        <v>31</v>
      </c>
      <c r="E30" s="88">
        <v>90</v>
      </c>
      <c r="F30" s="89">
        <v>30</v>
      </c>
      <c r="G30" s="89">
        <v>31</v>
      </c>
      <c r="H30" s="90">
        <v>30</v>
      </c>
      <c r="I30" s="88">
        <v>91</v>
      </c>
      <c r="J30" s="88">
        <v>181</v>
      </c>
      <c r="K30" s="89">
        <v>31</v>
      </c>
      <c r="L30" s="89">
        <v>31</v>
      </c>
      <c r="M30" s="90">
        <v>30</v>
      </c>
      <c r="N30" s="88">
        <v>92</v>
      </c>
      <c r="O30" s="89">
        <v>31</v>
      </c>
      <c r="P30" s="88">
        <v>30</v>
      </c>
      <c r="Q30" s="90">
        <v>31</v>
      </c>
      <c r="R30" s="88">
        <v>92</v>
      </c>
      <c r="S30" s="91">
        <v>184</v>
      </c>
      <c r="T30" s="84"/>
      <c r="U30" s="91">
        <v>365</v>
      </c>
      <c r="V30" s="84"/>
    </row>
    <row r="31" spans="1:22" ht="16.5" thickBot="1">
      <c r="A31" s="87" t="s">
        <v>73</v>
      </c>
      <c r="B31" s="88">
        <v>17</v>
      </c>
      <c r="C31" s="89">
        <v>20</v>
      </c>
      <c r="D31" s="90">
        <v>20</v>
      </c>
      <c r="E31" s="88">
        <v>57</v>
      </c>
      <c r="F31" s="89">
        <v>22</v>
      </c>
      <c r="G31" s="89">
        <v>18</v>
      </c>
      <c r="H31" s="90">
        <v>19</v>
      </c>
      <c r="I31" s="88">
        <v>59</v>
      </c>
      <c r="J31" s="88">
        <v>116</v>
      </c>
      <c r="K31" s="89">
        <v>23</v>
      </c>
      <c r="L31" s="89">
        <v>22</v>
      </c>
      <c r="M31" s="90">
        <v>21</v>
      </c>
      <c r="N31" s="88">
        <v>66</v>
      </c>
      <c r="O31" s="89">
        <v>23</v>
      </c>
      <c r="P31" s="89">
        <v>20</v>
      </c>
      <c r="Q31" s="90">
        <v>22</v>
      </c>
      <c r="R31" s="88">
        <v>65</v>
      </c>
      <c r="S31" s="92">
        <v>131</v>
      </c>
      <c r="T31" s="93"/>
      <c r="U31" s="91">
        <v>247</v>
      </c>
      <c r="V31" s="84"/>
    </row>
    <row r="32" spans="1:22" ht="32.25" thickBot="1">
      <c r="A32" s="94" t="s">
        <v>74</v>
      </c>
      <c r="B32" s="88">
        <v>14</v>
      </c>
      <c r="C32" s="95">
        <v>8</v>
      </c>
      <c r="D32" s="96">
        <v>11</v>
      </c>
      <c r="E32" s="88">
        <v>33</v>
      </c>
      <c r="F32" s="95">
        <v>8</v>
      </c>
      <c r="G32" s="95">
        <v>13</v>
      </c>
      <c r="H32" s="96">
        <v>11</v>
      </c>
      <c r="I32" s="88">
        <v>32</v>
      </c>
      <c r="J32" s="88">
        <v>65</v>
      </c>
      <c r="K32" s="95">
        <v>8</v>
      </c>
      <c r="L32" s="95">
        <v>9</v>
      </c>
      <c r="M32" s="96">
        <v>9</v>
      </c>
      <c r="N32" s="88">
        <v>26</v>
      </c>
      <c r="O32" s="95">
        <v>8</v>
      </c>
      <c r="P32" s="95">
        <v>10</v>
      </c>
      <c r="Q32" s="96">
        <v>9</v>
      </c>
      <c r="R32" s="88">
        <v>27</v>
      </c>
      <c r="S32" s="92">
        <v>53</v>
      </c>
      <c r="T32" s="93"/>
      <c r="U32" s="91">
        <v>118</v>
      </c>
      <c r="V32" s="84"/>
    </row>
    <row r="33" spans="1:20" ht="16.5" thickBot="1">
      <c r="A33" s="148" t="s">
        <v>75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9"/>
      <c r="T33" s="149"/>
    </row>
    <row r="34" spans="1:22" ht="32.25" thickBot="1">
      <c r="A34" s="87" t="s">
        <v>76</v>
      </c>
      <c r="B34" s="88">
        <v>136</v>
      </c>
      <c r="C34" s="89">
        <v>159</v>
      </c>
      <c r="D34" s="90">
        <v>159</v>
      </c>
      <c r="E34" s="88">
        <v>454</v>
      </c>
      <c r="F34" s="89">
        <v>175</v>
      </c>
      <c r="G34" s="89">
        <v>143</v>
      </c>
      <c r="H34" s="90">
        <v>151</v>
      </c>
      <c r="I34" s="88">
        <v>469</v>
      </c>
      <c r="J34" s="88">
        <v>923</v>
      </c>
      <c r="K34" s="89">
        <v>184</v>
      </c>
      <c r="L34" s="89">
        <v>176</v>
      </c>
      <c r="M34" s="90">
        <v>168</v>
      </c>
      <c r="N34" s="88">
        <v>528</v>
      </c>
      <c r="O34" s="89">
        <v>184</v>
      </c>
      <c r="P34" s="89">
        <v>160</v>
      </c>
      <c r="Q34" s="90">
        <v>175</v>
      </c>
      <c r="R34" s="88">
        <v>519</v>
      </c>
      <c r="S34" s="97">
        <v>1047</v>
      </c>
      <c r="T34" s="84"/>
      <c r="U34" s="97">
        <v>1970</v>
      </c>
      <c r="V34" s="84"/>
    </row>
    <row r="35" spans="1:22" ht="32.25" thickBot="1">
      <c r="A35" s="87" t="s">
        <v>77</v>
      </c>
      <c r="B35" s="88">
        <v>122.4</v>
      </c>
      <c r="C35" s="89">
        <v>143</v>
      </c>
      <c r="D35" s="90">
        <v>143</v>
      </c>
      <c r="E35" s="88">
        <v>408.4</v>
      </c>
      <c r="F35" s="89">
        <v>157.4</v>
      </c>
      <c r="G35" s="89">
        <v>128.6</v>
      </c>
      <c r="H35" s="90">
        <v>135.8</v>
      </c>
      <c r="I35" s="88">
        <v>421.8</v>
      </c>
      <c r="J35" s="88">
        <v>830.2</v>
      </c>
      <c r="K35" s="89">
        <v>165.6</v>
      </c>
      <c r="L35" s="89">
        <v>158.4</v>
      </c>
      <c r="M35" s="90">
        <v>151.2</v>
      </c>
      <c r="N35" s="88">
        <v>475.2</v>
      </c>
      <c r="O35" s="89">
        <v>165.6</v>
      </c>
      <c r="P35" s="89">
        <v>144</v>
      </c>
      <c r="Q35" s="90">
        <v>157.4</v>
      </c>
      <c r="R35" s="88">
        <v>467</v>
      </c>
      <c r="S35" s="98">
        <v>942.2</v>
      </c>
      <c r="T35" s="84"/>
      <c r="U35" s="99">
        <v>1772.4</v>
      </c>
      <c r="V35" s="84"/>
    </row>
    <row r="36" spans="1:22" ht="32.25" thickBot="1">
      <c r="A36" s="87" t="s">
        <v>78</v>
      </c>
      <c r="B36" s="88">
        <v>81.6</v>
      </c>
      <c r="C36" s="89">
        <v>95</v>
      </c>
      <c r="D36" s="90">
        <v>95</v>
      </c>
      <c r="E36" s="88">
        <v>271.6</v>
      </c>
      <c r="F36" s="89">
        <v>104.6</v>
      </c>
      <c r="G36" s="89">
        <v>85.4</v>
      </c>
      <c r="H36" s="90">
        <v>90.2</v>
      </c>
      <c r="I36" s="88">
        <v>280.2</v>
      </c>
      <c r="J36" s="88">
        <v>551.8</v>
      </c>
      <c r="K36" s="89">
        <v>110.4</v>
      </c>
      <c r="L36" s="89">
        <v>105.6</v>
      </c>
      <c r="M36" s="90">
        <v>100.8</v>
      </c>
      <c r="N36" s="88">
        <v>316.8</v>
      </c>
      <c r="O36" s="89">
        <v>110.4</v>
      </c>
      <c r="P36" s="89">
        <v>96</v>
      </c>
      <c r="Q36" s="90">
        <v>104.6</v>
      </c>
      <c r="R36" s="88">
        <v>311</v>
      </c>
      <c r="S36" s="91">
        <v>627.8</v>
      </c>
      <c r="T36" s="84"/>
      <c r="U36" s="99">
        <v>1179.6</v>
      </c>
      <c r="V36" s="84"/>
    </row>
    <row r="39" spans="1:23" ht="75">
      <c r="A39" s="1"/>
      <c r="B39" s="110" t="s">
        <v>79</v>
      </c>
      <c r="C39" s="110"/>
      <c r="D39" s="110"/>
      <c r="E39" s="110"/>
      <c r="F39" s="110"/>
      <c r="G39" s="110"/>
      <c r="H39" s="110"/>
      <c r="I39" s="110"/>
      <c r="J39" s="110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"/>
    </row>
    <row r="40" spans="1:23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.75">
      <c r="A41" s="1"/>
      <c r="B41" s="111" t="s">
        <v>80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.75">
      <c r="A42" s="113" t="s">
        <v>94</v>
      </c>
      <c r="B42" s="114" t="s">
        <v>103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.75">
      <c r="A43" s="113" t="s">
        <v>95</v>
      </c>
      <c r="B43" s="114" t="s">
        <v>103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.75">
      <c r="A44" s="113" t="s">
        <v>96</v>
      </c>
      <c r="B44" s="114" t="s">
        <v>103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.75">
      <c r="A45" s="113" t="s">
        <v>97</v>
      </c>
      <c r="B45" s="114" t="s">
        <v>103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.75">
      <c r="A46" s="113" t="s">
        <v>98</v>
      </c>
      <c r="B46" s="114" t="s">
        <v>103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.75">
      <c r="A47" s="113" t="s">
        <v>99</v>
      </c>
      <c r="B47" s="114" t="s">
        <v>103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8.75">
      <c r="A48" s="113" t="s">
        <v>100</v>
      </c>
      <c r="B48" s="114" t="s">
        <v>102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.75">
      <c r="A49" s="113" t="s">
        <v>101</v>
      </c>
      <c r="B49" s="114" t="s">
        <v>103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8.75">
      <c r="A50" s="113" t="s">
        <v>104</v>
      </c>
      <c r="B50" s="114" t="s">
        <v>105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.75">
      <c r="A51" s="113" t="s">
        <v>106</v>
      </c>
      <c r="B51" s="114" t="s">
        <v>107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.75">
      <c r="A52" s="113" t="s">
        <v>2</v>
      </c>
      <c r="B52" s="114" t="s">
        <v>110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.75">
      <c r="A53" s="113" t="s">
        <v>3</v>
      </c>
      <c r="B53" s="114" t="s">
        <v>111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.75">
      <c r="A54" s="113" t="s">
        <v>108</v>
      </c>
      <c r="B54" s="114" t="s">
        <v>112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.75">
      <c r="A55" s="113" t="s">
        <v>109</v>
      </c>
      <c r="B55" s="114" t="s">
        <v>113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8.75">
      <c r="A56" s="105"/>
      <c r="B56" s="1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75">
      <c r="A57" s="1"/>
      <c r="B57" s="110" t="s">
        <v>81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"/>
    </row>
    <row r="58" spans="1:23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56.25">
      <c r="A59" s="1"/>
      <c r="B59" s="110" t="s">
        <v>82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"/>
    </row>
    <row r="60" spans="1:23" ht="18.75">
      <c r="A60" s="105" t="s">
        <v>90</v>
      </c>
      <c r="B60" s="115" t="s">
        <v>83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"/>
    </row>
    <row r="61" spans="1:23" ht="18.75">
      <c r="A61" s="105" t="s">
        <v>91</v>
      </c>
      <c r="B61" s="115" t="s">
        <v>84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"/>
    </row>
    <row r="62" spans="1:23" ht="18.75">
      <c r="A62" s="105" t="s">
        <v>92</v>
      </c>
      <c r="B62" s="115" t="s">
        <v>85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"/>
    </row>
    <row r="63" spans="1:23" ht="18.75">
      <c r="A63" s="105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"/>
    </row>
    <row r="64" spans="1:23" ht="18.75">
      <c r="A64" s="1"/>
      <c r="B64" s="116" t="s">
        <v>89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8.75">
      <c r="A65" s="106" t="s">
        <v>114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8.75">
      <c r="A66" s="106" t="s">
        <v>115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8.75">
      <c r="A67" s="106" t="s">
        <v>116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8.75">
      <c r="A68" s="106" t="s">
        <v>88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8.75">
      <c r="A69" s="106" t="s">
        <v>117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8.75">
      <c r="A70" s="106" t="s">
        <v>118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</sheetData>
  <mergeCells count="32">
    <mergeCell ref="W4:AA4"/>
    <mergeCell ref="AB4:AG4"/>
    <mergeCell ref="B12:F12"/>
    <mergeCell ref="G12:K12"/>
    <mergeCell ref="L12:Q12"/>
    <mergeCell ref="R12:V12"/>
    <mergeCell ref="W12:AA12"/>
    <mergeCell ref="AB12:AG12"/>
    <mergeCell ref="B4:F4"/>
    <mergeCell ref="G4:K4"/>
    <mergeCell ref="A29:T29"/>
    <mergeCell ref="A33:T33"/>
    <mergeCell ref="M27:M28"/>
    <mergeCell ref="N27:N28"/>
    <mergeCell ref="O27:O28"/>
    <mergeCell ref="P27:P28"/>
    <mergeCell ref="I27:I28"/>
    <mergeCell ref="J27:J28"/>
    <mergeCell ref="G27:G28"/>
    <mergeCell ref="H27:H28"/>
    <mergeCell ref="Q27:Q28"/>
    <mergeCell ref="R27:R28"/>
    <mergeCell ref="L4:Q4"/>
    <mergeCell ref="R4:V4"/>
    <mergeCell ref="A27:A28"/>
    <mergeCell ref="B27:B28"/>
    <mergeCell ref="C27:C28"/>
    <mergeCell ref="D27:D28"/>
    <mergeCell ref="K27:K28"/>
    <mergeCell ref="L27:L28"/>
    <mergeCell ref="E27:E28"/>
    <mergeCell ref="F27:F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BI45"/>
  <sheetViews>
    <sheetView tabSelected="1" zoomScale="54" zoomScaleNormal="54" zoomScaleSheetLayoutView="50" workbookViewId="0" topLeftCell="D1">
      <selection activeCell="AR21" sqref="AR21"/>
    </sheetView>
  </sheetViews>
  <sheetFormatPr defaultColWidth="9.00390625" defaultRowHeight="12.75"/>
  <cols>
    <col min="1" max="1" width="8.00390625" style="12" customWidth="1"/>
    <col min="2" max="2" width="12.25390625" style="12" customWidth="1"/>
    <col min="3" max="3" width="28.375" style="12" customWidth="1"/>
    <col min="4" max="4" width="21.375" style="12" customWidth="1"/>
    <col min="5" max="35" width="4.125" style="12" customWidth="1"/>
    <col min="36" max="37" width="4.875" style="12" customWidth="1"/>
    <col min="38" max="38" width="3.625" style="12" customWidth="1"/>
    <col min="39" max="39" width="4.25390625" style="12" customWidth="1"/>
    <col min="40" max="40" width="3.625" style="12" customWidth="1"/>
    <col min="41" max="41" width="4.25390625" style="12" customWidth="1"/>
    <col min="42" max="45" width="3.625" style="12" customWidth="1"/>
    <col min="46" max="46" width="5.75390625" style="12" customWidth="1"/>
    <col min="47" max="48" width="3.625" style="12" customWidth="1"/>
    <col min="49" max="49" width="4.75390625" style="12" customWidth="1"/>
    <col min="50" max="50" width="3.625" style="12" customWidth="1"/>
    <col min="51" max="51" width="6.125" style="12" customWidth="1"/>
    <col min="52" max="52" width="5.875" style="12" customWidth="1"/>
    <col min="53" max="53" width="5.125" style="12" customWidth="1"/>
    <col min="54" max="54" width="3.00390625" style="12" customWidth="1"/>
    <col min="55" max="116" width="4.125" style="12" customWidth="1"/>
    <col min="117" max="16384" width="9.125" style="12" customWidth="1"/>
  </cols>
  <sheetData>
    <row r="1" s="1" customFormat="1" ht="18.75"/>
    <row r="2" spans="3:46" s="1" customFormat="1" ht="20.25">
      <c r="C2" s="1" t="s">
        <v>122</v>
      </c>
      <c r="AT2" s="2" t="s">
        <v>0</v>
      </c>
    </row>
    <row r="3" spans="3:46" s="3" customFormat="1" ht="23.25">
      <c r="C3" s="3" t="s">
        <v>123</v>
      </c>
      <c r="E3" s="4"/>
      <c r="F3" s="4"/>
      <c r="G3" s="4"/>
      <c r="H3" s="4"/>
      <c r="I3" s="4"/>
      <c r="J3" s="4"/>
      <c r="K3" s="4"/>
      <c r="L3" s="4"/>
      <c r="M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"/>
      <c r="AH3" s="1"/>
      <c r="AI3" s="4"/>
      <c r="AT3" s="168" t="s">
        <v>121</v>
      </c>
    </row>
    <row r="4" spans="20:46" s="3" customFormat="1" ht="26.25" customHeight="1">
      <c r="T4" s="5" t="s">
        <v>1</v>
      </c>
      <c r="AT4" s="6" t="s">
        <v>120</v>
      </c>
    </row>
    <row r="5" spans="2:20" s="3" customFormat="1" ht="25.5">
      <c r="B5" s="7"/>
      <c r="T5" s="5" t="s">
        <v>4</v>
      </c>
    </row>
    <row r="6" spans="13:28" s="1" customFormat="1" ht="23.25">
      <c r="M6" s="102" t="s">
        <v>87</v>
      </c>
      <c r="N6" s="8"/>
      <c r="O6" s="104" t="s">
        <v>86</v>
      </c>
      <c r="P6" s="103" t="str">
        <f ca="1">RIGHT(CELL("filename",A1),LEN(CELL("filename"))-SEARCH("]",CELL("filename")))</f>
        <v>январь</v>
      </c>
      <c r="S6" s="9"/>
      <c r="T6" s="9"/>
      <c r="U6" s="101" t="str">
        <f ca="1">MID(CELL("ИМЯФАЙЛА",'2013'!A2),SEARCH("]",CELL("ИМЯФАЙЛА",'2013'!A2))+1,255)</f>
        <v>2013</v>
      </c>
      <c r="V6" s="9"/>
      <c r="Z6" s="10" t="s">
        <v>5</v>
      </c>
      <c r="AA6" s="100">
        <f>HLOOKUP(P6,'2013'!B27:U36,8,)</f>
        <v>136</v>
      </c>
      <c r="AB6" s="11"/>
    </row>
    <row r="7" ht="13.5" thickBot="1"/>
    <row r="8" spans="1:53" s="13" customFormat="1" ht="12.75" customHeight="1" thickBot="1">
      <c r="A8" s="164" t="s">
        <v>6</v>
      </c>
      <c r="B8" s="165" t="s">
        <v>7</v>
      </c>
      <c r="C8" s="166" t="s">
        <v>8</v>
      </c>
      <c r="D8" s="167" t="s">
        <v>9</v>
      </c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3"/>
      <c r="AJ8" s="159" t="s">
        <v>10</v>
      </c>
      <c r="AK8" s="156"/>
      <c r="AL8" s="155" t="s">
        <v>11</v>
      </c>
      <c r="AM8" s="160" t="s">
        <v>12</v>
      </c>
      <c r="AN8" s="160"/>
      <c r="AO8" s="160"/>
      <c r="AP8" s="160"/>
      <c r="AQ8" s="160"/>
      <c r="AR8" s="160"/>
      <c r="AS8" s="160"/>
      <c r="AT8" s="155" t="s">
        <v>13</v>
      </c>
      <c r="AU8" s="156" t="s">
        <v>14</v>
      </c>
      <c r="AV8" s="156"/>
      <c r="AW8" s="156"/>
      <c r="AX8" s="156"/>
      <c r="AY8" s="156" t="s">
        <v>15</v>
      </c>
      <c r="AZ8" s="156"/>
      <c r="BA8" s="157"/>
    </row>
    <row r="9" spans="1:53" s="13" customFormat="1" ht="12.75" customHeight="1" thickBot="1">
      <c r="A9" s="164"/>
      <c r="B9" s="165"/>
      <c r="C9" s="166"/>
      <c r="D9" s="167"/>
      <c r="E9" s="161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3"/>
      <c r="AJ9" s="158" t="s">
        <v>16</v>
      </c>
      <c r="AK9" s="152" t="s">
        <v>17</v>
      </c>
      <c r="AL9" s="155"/>
      <c r="AM9" s="152" t="s">
        <v>18</v>
      </c>
      <c r="AN9" s="152" t="s">
        <v>19</v>
      </c>
      <c r="AO9" s="152" t="s">
        <v>20</v>
      </c>
      <c r="AP9" s="152" t="s">
        <v>21</v>
      </c>
      <c r="AQ9" s="152" t="s">
        <v>22</v>
      </c>
      <c r="AR9" s="152"/>
      <c r="AS9" s="152" t="s">
        <v>23</v>
      </c>
      <c r="AT9" s="155"/>
      <c r="AU9" s="156"/>
      <c r="AV9" s="156"/>
      <c r="AW9" s="156"/>
      <c r="AX9" s="156"/>
      <c r="AY9" s="156"/>
      <c r="AZ9" s="156"/>
      <c r="BA9" s="157"/>
    </row>
    <row r="10" spans="1:53" ht="25.5" customHeight="1" thickBot="1">
      <c r="A10" s="164"/>
      <c r="B10" s="165"/>
      <c r="C10" s="166"/>
      <c r="D10" s="167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J10" s="158"/>
      <c r="AK10" s="152"/>
      <c r="AL10" s="155"/>
      <c r="AM10" s="152"/>
      <c r="AN10" s="152"/>
      <c r="AO10" s="152"/>
      <c r="AP10" s="152"/>
      <c r="AQ10" s="152"/>
      <c r="AR10" s="152"/>
      <c r="AS10" s="152"/>
      <c r="AT10" s="155"/>
      <c r="AU10" s="152" t="s">
        <v>24</v>
      </c>
      <c r="AV10" s="152"/>
      <c r="AW10" s="152" t="s">
        <v>25</v>
      </c>
      <c r="AX10" s="152"/>
      <c r="AY10" s="152" t="s">
        <v>26</v>
      </c>
      <c r="AZ10" s="153" t="s">
        <v>27</v>
      </c>
      <c r="BA10" s="154"/>
    </row>
    <row r="11" spans="1:53" ht="56.25" customHeight="1" thickBot="1">
      <c r="A11" s="164"/>
      <c r="B11" s="165"/>
      <c r="C11" s="166"/>
      <c r="D11" s="167"/>
      <c r="E11" s="15">
        <f aca="true" t="shared" si="0" ref="E11:AI11">DATE($U$6,MONTH($P$6&amp;0),COLUMN(A1))</f>
        <v>41275</v>
      </c>
      <c r="F11" s="15">
        <f t="shared" si="0"/>
        <v>41276</v>
      </c>
      <c r="G11" s="15">
        <f t="shared" si="0"/>
        <v>41277</v>
      </c>
      <c r="H11" s="15">
        <f t="shared" si="0"/>
        <v>41278</v>
      </c>
      <c r="I11" s="15">
        <f t="shared" si="0"/>
        <v>41279</v>
      </c>
      <c r="J11" s="15">
        <f t="shared" si="0"/>
        <v>41280</v>
      </c>
      <c r="K11" s="15">
        <f t="shared" si="0"/>
        <v>41281</v>
      </c>
      <c r="L11" s="15">
        <f t="shared" si="0"/>
        <v>41282</v>
      </c>
      <c r="M11" s="15">
        <f t="shared" si="0"/>
        <v>41283</v>
      </c>
      <c r="N11" s="15">
        <f t="shared" si="0"/>
        <v>41284</v>
      </c>
      <c r="O11" s="15">
        <f t="shared" si="0"/>
        <v>41285</v>
      </c>
      <c r="P11" s="15">
        <f t="shared" si="0"/>
        <v>41286</v>
      </c>
      <c r="Q11" s="15">
        <f t="shared" si="0"/>
        <v>41287</v>
      </c>
      <c r="R11" s="15">
        <f t="shared" si="0"/>
        <v>41288</v>
      </c>
      <c r="S11" s="15">
        <f t="shared" si="0"/>
        <v>41289</v>
      </c>
      <c r="T11" s="15">
        <f t="shared" si="0"/>
        <v>41290</v>
      </c>
      <c r="U11" s="15">
        <f t="shared" si="0"/>
        <v>41291</v>
      </c>
      <c r="V11" s="15">
        <f t="shared" si="0"/>
        <v>41292</v>
      </c>
      <c r="W11" s="15">
        <f t="shared" si="0"/>
        <v>41293</v>
      </c>
      <c r="X11" s="15">
        <f t="shared" si="0"/>
        <v>41294</v>
      </c>
      <c r="Y11" s="15">
        <f t="shared" si="0"/>
        <v>41295</v>
      </c>
      <c r="Z11" s="15">
        <f t="shared" si="0"/>
        <v>41296</v>
      </c>
      <c r="AA11" s="15">
        <f t="shared" si="0"/>
        <v>41297</v>
      </c>
      <c r="AB11" s="15">
        <f t="shared" si="0"/>
        <v>41298</v>
      </c>
      <c r="AC11" s="15">
        <f t="shared" si="0"/>
        <v>41299</v>
      </c>
      <c r="AD11" s="15">
        <f t="shared" si="0"/>
        <v>41300</v>
      </c>
      <c r="AE11" s="15">
        <f t="shared" si="0"/>
        <v>41301</v>
      </c>
      <c r="AF11" s="15">
        <f t="shared" si="0"/>
        <v>41302</v>
      </c>
      <c r="AG11" s="15">
        <f t="shared" si="0"/>
        <v>41303</v>
      </c>
      <c r="AH11" s="15">
        <f t="shared" si="0"/>
        <v>41304</v>
      </c>
      <c r="AI11" s="15">
        <f t="shared" si="0"/>
        <v>41305</v>
      </c>
      <c r="AJ11" s="158"/>
      <c r="AK11" s="152"/>
      <c r="AL11" s="155"/>
      <c r="AM11" s="152"/>
      <c r="AN11" s="152"/>
      <c r="AO11" s="152"/>
      <c r="AP11" s="152"/>
      <c r="AQ11" s="152"/>
      <c r="AR11" s="152"/>
      <c r="AS11" s="152"/>
      <c r="AT11" s="155"/>
      <c r="AU11" s="155"/>
      <c r="AV11" s="155"/>
      <c r="AW11" s="155"/>
      <c r="AX11" s="152"/>
      <c r="AY11" s="152"/>
      <c r="AZ11" s="14" t="s">
        <v>28</v>
      </c>
      <c r="BA11" s="16" t="s">
        <v>29</v>
      </c>
    </row>
    <row r="12" spans="1:54" s="27" customFormat="1" ht="37.5" customHeight="1" thickBot="1">
      <c r="A12" s="17">
        <v>1</v>
      </c>
      <c r="B12" s="17"/>
      <c r="C12" s="18"/>
      <c r="D12" s="132" t="s">
        <v>30</v>
      </c>
      <c r="E12" s="123"/>
      <c r="F12" s="124"/>
      <c r="G12" s="124"/>
      <c r="H12" s="124"/>
      <c r="I12" s="124"/>
      <c r="J12" s="124"/>
      <c r="K12" s="124">
        <v>8</v>
      </c>
      <c r="L12" s="124"/>
      <c r="M12" s="124"/>
      <c r="N12" s="124"/>
      <c r="O12" s="124"/>
      <c r="P12" s="124"/>
      <c r="Q12" s="124">
        <v>8</v>
      </c>
      <c r="R12" s="124"/>
      <c r="S12" s="124"/>
      <c r="T12" s="124"/>
      <c r="U12" s="124"/>
      <c r="V12" s="124"/>
      <c r="W12" s="124"/>
      <c r="X12" s="124"/>
      <c r="Y12" s="124">
        <v>8</v>
      </c>
      <c r="Z12" s="124">
        <v>8</v>
      </c>
      <c r="AA12" s="124">
        <v>8</v>
      </c>
      <c r="AB12" s="124">
        <v>8</v>
      </c>
      <c r="AC12" s="124">
        <v>8</v>
      </c>
      <c r="AD12" s="124"/>
      <c r="AE12" s="124"/>
      <c r="AF12" s="124"/>
      <c r="AG12" s="124"/>
      <c r="AH12" s="124"/>
      <c r="AI12" s="125"/>
      <c r="AJ12" s="19">
        <f>IF(COUNT(E12:S12,T12:AI12),COUNT(E12:S12,T12:AI12),"")</f>
        <v>7</v>
      </c>
      <c r="AK12" s="20"/>
      <c r="AL12" s="20">
        <f>IF(COUNTIF(E12:AI12,"К"),COUNTIF(E12:AI12,"К"),"")</f>
      </c>
      <c r="AM12" s="20">
        <f>IF(COUNTIF(E12:AI12,"О"),COUNTIF(E12:AI12,"О"),"")</f>
      </c>
      <c r="AN12" s="20">
        <f>IF(COUNTIF(E12:AI12,"Р"),COUNTIF(E12:AI12,"Р"),"")</f>
      </c>
      <c r="AO12" s="20">
        <f>IF(COUNTIF(E12:AI12,"Б"),COUNTIF(E12:AI12,"Б"),"")</f>
      </c>
      <c r="AP12" s="20">
        <f>IF(COUNTIF(E12:AI12,"Г"),COUNTIF(E12:AI12,"Г"),"")</f>
      </c>
      <c r="AQ12" s="20">
        <f>IF(COUNTIF(E12:AI12,"А"),COUNTIF(E12:AI12,"А"),"")</f>
      </c>
      <c r="AR12" s="20"/>
      <c r="AS12" s="20">
        <f>IF(COUNTIF(E12:AI12,"П"),COUNTIF(E12:AI12,"П"),"")</f>
      </c>
      <c r="AT12" s="169" t="s">
        <v>124</v>
      </c>
      <c r="AU12" s="22"/>
      <c r="AV12" s="22"/>
      <c r="AW12" s="22">
        <f>IF(COUNTIF(E12:AI12,"Н"),COUNTIF(E12:AI12,"Н"),"")</f>
      </c>
      <c r="AX12" s="22"/>
      <c r="AY12" s="23">
        <f>SUM(E12:AI12)</f>
        <v>56</v>
      </c>
      <c r="AZ12" s="24">
        <f>SUM(AY12)-$AA$6</f>
        <v>-80</v>
      </c>
      <c r="BA12" s="25">
        <f>SUMPRODUCT((E12:AI12={17;5;7;9})*{2;2;6;6})</f>
        <v>0</v>
      </c>
      <c r="BB12" s="26"/>
    </row>
    <row r="13" spans="1:61" s="27" customFormat="1" ht="37.5" customHeight="1">
      <c r="A13" s="33">
        <v>18</v>
      </c>
      <c r="B13" s="33"/>
      <c r="C13" s="34"/>
      <c r="D13" s="133" t="s">
        <v>31</v>
      </c>
      <c r="E13" s="12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35">
        <f>IF(COUNT(E13:S13,T13:AI13),COUNT(E13:S13,T13:AI13),"")</f>
      </c>
      <c r="AK13" s="22"/>
      <c r="AL13" s="22">
        <f>IF(COUNTIF(E13:AI13,"К"),COUNTIF(E13:AI13,"К"),"")</f>
      </c>
      <c r="AM13" s="22">
        <f>IF(COUNTIF(E13:AI13,"О"),COUNTIF(E13:AI13,"О"),"")</f>
      </c>
      <c r="AN13" s="22">
        <f>IF(COUNTIF(E13:AI13,"Р"),COUNTIF(E13:AI13,"Р"),"")</f>
      </c>
      <c r="AO13" s="22">
        <f>IF(COUNTIF(E13:AI13,"Б"),COUNTIF(E13:AI13,"Б"),"")</f>
      </c>
      <c r="AP13" s="22">
        <f>IF(COUNTIF(E13:AI13,"Г"),COUNTIF(E13:AI13,"Г"),"")</f>
      </c>
      <c r="AQ13" s="22">
        <f>IF(COUNTIF(E13:AI13,"А"),COUNTIF(E13:AI13,"А"),"")</f>
      </c>
      <c r="AR13" s="22"/>
      <c r="AS13" s="22">
        <f>IF(COUNTIF(E13:AI13,"П"),COUNTIF(E13:AI13,"П"),"")</f>
      </c>
      <c r="AT13" s="21" t="s">
        <v>119</v>
      </c>
      <c r="AU13" s="22"/>
      <c r="AV13" s="22"/>
      <c r="AW13" s="22">
        <f>IF(COUNTIF(E13:AI13,"Н"),COUNTIF(E13:AI13,"Н"),"")</f>
      </c>
      <c r="AX13" s="22"/>
      <c r="AY13" s="23">
        <f>SUM(E13:AI13)</f>
        <v>0</v>
      </c>
      <c r="AZ13" s="23">
        <f>SUM(AY13)-$AA$6</f>
        <v>-136</v>
      </c>
      <c r="BA13" s="25">
        <f>SUMPRODUCT((E13:AI13={17;5;7;9;24})*{2;2;6;6;8})</f>
        <v>0</v>
      </c>
      <c r="BB13" s="26"/>
      <c r="BF13" s="150"/>
      <c r="BG13" s="151"/>
      <c r="BH13" s="151"/>
      <c r="BI13" s="151"/>
    </row>
    <row r="14" spans="1:54" s="27" customFormat="1" ht="37.5" customHeight="1" thickBot="1">
      <c r="A14" s="36">
        <v>21</v>
      </c>
      <c r="B14" s="36"/>
      <c r="C14" s="37"/>
      <c r="D14" s="135" t="s">
        <v>31</v>
      </c>
      <c r="E14" s="126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8"/>
      <c r="AJ14" s="40">
        <f>IF(COUNT(E14:S14,T14:AI14),COUNT(E14:S14,T14:AI14),"")</f>
      </c>
      <c r="AK14" s="41"/>
      <c r="AL14" s="41">
        <f>IF(COUNTIF(E14:AI14,"К"),COUNTIF(E14:AI14,"К"),"")</f>
      </c>
      <c r="AM14" s="41">
        <f>IF(COUNTIF(E14:AI14,"О"),COUNTIF(E14:AI14,"О"),"")</f>
      </c>
      <c r="AN14" s="41">
        <f>IF(COUNTIF(E14:AI14,"Р"),COUNTIF(E14:AI14,"Р"),"")</f>
      </c>
      <c r="AO14" s="41">
        <f>IF(COUNTIF(E14:AI14,"Б"),COUNTIF(E14:AI14,"Б"),"")</f>
      </c>
      <c r="AP14" s="41">
        <f>IF(COUNTIF(E14:AI14,"Г"),COUNTIF(E14:AI14,"Г"),"")</f>
      </c>
      <c r="AQ14" s="41">
        <f>IF(COUNTIF(E14:AI14,"А"),COUNTIF(E14:AI14,"А"),"")</f>
      </c>
      <c r="AR14" s="41"/>
      <c r="AS14" s="41">
        <f>IF(COUNTIF(E14:AI14,"П"),COUNTIF(E14:AI14,"П"),"")</f>
      </c>
      <c r="AT14" s="42" t="s">
        <v>119</v>
      </c>
      <c r="AU14" s="41"/>
      <c r="AV14" s="41"/>
      <c r="AW14" s="41">
        <f>IF(COUNTIF(E14:AI14,"Н"),COUNTIF(E14:AI14,"Н"),"")</f>
      </c>
      <c r="AX14" s="41"/>
      <c r="AY14" s="43">
        <f>SUM(E14:AI14)</f>
        <v>0</v>
      </c>
      <c r="AZ14" s="43">
        <f>SUM(AY14)-$AA$6</f>
        <v>-136</v>
      </c>
      <c r="BA14" s="44">
        <f>SUMPRODUCT((E14:AI14={17;5;7;9;24})*{2;2;6;6;8})</f>
        <v>0</v>
      </c>
      <c r="BB14" s="26"/>
    </row>
    <row r="15" spans="1:54" s="27" customFormat="1" ht="37.5" customHeight="1">
      <c r="A15" s="38">
        <v>22</v>
      </c>
      <c r="B15" s="38"/>
      <c r="C15" s="39"/>
      <c r="D15" s="136" t="s">
        <v>32</v>
      </c>
      <c r="E15" s="129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1"/>
      <c r="AJ15" s="28">
        <f>IF(COUNT(E15:S15,T15:AI15),COUNT(E15:S15,T15:AI15),"")</f>
      </c>
      <c r="AK15" s="29"/>
      <c r="AL15" s="29">
        <f>IF(COUNTIF(E15:AI15,"К"),COUNTIF(E15:AI15,"К"),"")</f>
      </c>
      <c r="AM15" s="29">
        <f>IF(COUNTIF(E15:AI15,"О"),COUNTIF(E15:AI15,"О"),"")</f>
      </c>
      <c r="AN15" s="29">
        <f>IF(COUNTIF(E15:AI15,"Р"),COUNTIF(E15:AI15,"Р"),"")</f>
      </c>
      <c r="AO15" s="29">
        <f>IF(COUNTIF(E15:AI15,"Б"),COUNTIF(E15:AI15,"Б"),"")</f>
      </c>
      <c r="AP15" s="29">
        <f>IF(COUNTIF(E15:AI15,"Г"),COUNTIF(E15:AI15,"Г"),"")</f>
      </c>
      <c r="AQ15" s="29">
        <f>IF(COUNTIF(E15:AI15,"А"),COUNTIF(E15:AI15,"А"),"")</f>
      </c>
      <c r="AR15" s="29"/>
      <c r="AS15" s="29">
        <f>IF(COUNTIF(E15:AI15,"П"),COUNTIF(E15:AI15,"П"),"")</f>
      </c>
      <c r="AT15" s="30" t="s">
        <v>119</v>
      </c>
      <c r="AU15" s="29"/>
      <c r="AV15" s="29"/>
      <c r="AW15" s="29">
        <f>IF(COUNTIF(E15:AI15,"Н"),COUNTIF(E15:AI15,"Н"),"")</f>
      </c>
      <c r="AX15" s="29"/>
      <c r="AY15" s="24">
        <f>SUM(E15:AI15)</f>
        <v>0</v>
      </c>
      <c r="AZ15" s="24">
        <f>SUM(AY15)-$AA$6</f>
        <v>-136</v>
      </c>
      <c r="BA15" s="31">
        <f>SUMPRODUCT((E15:AI15={17;5;7;9;24})*{2;2;6;6;8})</f>
        <v>0</v>
      </c>
      <c r="BB15" s="26"/>
    </row>
    <row r="16" spans="1:53" s="32" customFormat="1" ht="37.5" customHeight="1">
      <c r="A16" s="17">
        <v>32</v>
      </c>
      <c r="B16" s="17"/>
      <c r="C16" s="18"/>
      <c r="D16" s="134" t="s">
        <v>33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5"/>
      <c r="AJ16" s="28">
        <f>IF(COUNT(E16:S16,T16:AI16),COUNT(E16:S16,T16:AI16),"")</f>
      </c>
      <c r="AK16" s="29"/>
      <c r="AL16" s="29">
        <f>IF(COUNTIF(E16:AI16,"К"),COUNTIF(E16:AI16,"К"),"")</f>
      </c>
      <c r="AM16" s="29">
        <f>IF(COUNTIF(E16:AI16,"О"),COUNTIF(E16:AI16,"О"),"")</f>
      </c>
      <c r="AN16" s="29">
        <f>IF(COUNTIF(E16:AI16,"Р"),COUNTIF(E16:AI16,"Р"),"")</f>
      </c>
      <c r="AO16" s="29">
        <f>IF(COUNTIF(E16:AI16,"Б"),COUNTIF(E16:AI16,"Б"),"")</f>
      </c>
      <c r="AP16" s="29">
        <f>IF(COUNTIF(E16:AI16,"Г"),COUNTIF(E16:AI16,"Г"),"")</f>
      </c>
      <c r="AQ16" s="29">
        <f>IF(COUNTIF(E16:AI16,"А"),COUNTIF(E16:AI16,"А"),"")</f>
      </c>
      <c r="AR16" s="29"/>
      <c r="AS16" s="29">
        <f>IF(COUNTIF(E16:AI16,"П"),COUNTIF(E16:AI16,"П"),"")</f>
      </c>
      <c r="AT16" s="30" t="s">
        <v>119</v>
      </c>
      <c r="AU16" s="29"/>
      <c r="AV16" s="29"/>
      <c r="AW16" s="29">
        <f>IF(COUNTIF(E16:AI16,"Н"),COUNTIF(E16:AI16,"Н"),"")</f>
      </c>
      <c r="AX16" s="29"/>
      <c r="AY16" s="24">
        <f>SUM(E16:AI16)</f>
        <v>0</v>
      </c>
      <c r="AZ16" s="24">
        <f>SUM(AY16)-SUM($AA$6-SUM(AL16:AS16)*8)</f>
        <v>-136</v>
      </c>
      <c r="BA16" s="31">
        <f>SUMPRODUCT((E16:AI16={17;5;7;9;24})*{2;2;6;6;8})</f>
        <v>0</v>
      </c>
    </row>
    <row r="17" spans="1:53" s="32" customFormat="1" ht="15.75" customHeight="1">
      <c r="A17" s="45"/>
      <c r="B17" s="45"/>
      <c r="C17" s="47"/>
      <c r="D17" s="4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1:53" s="32" customFormat="1" ht="22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48"/>
      <c r="W18" s="48"/>
      <c r="X18" s="48"/>
      <c r="Y18" s="48"/>
      <c r="Z18" s="48"/>
      <c r="AA18" s="48"/>
      <c r="AB18" s="53"/>
      <c r="AC18" s="48"/>
      <c r="AD18" s="53"/>
      <c r="AE18" s="49"/>
      <c r="AF18" s="49"/>
      <c r="AG18" s="49"/>
      <c r="AH18" s="50"/>
      <c r="AI18" s="1"/>
      <c r="AJ18" s="49"/>
      <c r="AK18" s="49"/>
      <c r="AL18" s="117"/>
      <c r="AM18" s="118"/>
      <c r="AN18" s="52"/>
      <c r="AO18" s="1"/>
      <c r="AP18" s="1"/>
      <c r="AQ18" s="51"/>
      <c r="AR18" s="52"/>
      <c r="AS18" s="49"/>
      <c r="AT18" s="49"/>
      <c r="AU18" s="1"/>
      <c r="AV18" s="1"/>
      <c r="AW18" s="1"/>
      <c r="AX18" s="1"/>
      <c r="AY18" s="49"/>
      <c r="AZ18" s="49"/>
      <c r="BA18" s="49"/>
    </row>
    <row r="19" spans="1:53" s="32" customFormat="1" ht="23.25">
      <c r="A19" s="1"/>
      <c r="B19" s="1"/>
      <c r="C19" s="10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8"/>
      <c r="W19" s="48"/>
      <c r="X19" s="48"/>
      <c r="Y19" s="48"/>
      <c r="Z19" s="48"/>
      <c r="AA19" s="48"/>
      <c r="AB19" s="53"/>
      <c r="AC19" s="48"/>
      <c r="AD19" s="53"/>
      <c r="AE19" s="49"/>
      <c r="AF19" s="49"/>
      <c r="AG19" s="49"/>
      <c r="AH19" s="50"/>
      <c r="AI19" s="1"/>
      <c r="AJ19" s="49"/>
      <c r="AK19" s="49"/>
      <c r="AL19" s="117"/>
      <c r="AM19" s="118"/>
      <c r="AN19" s="52"/>
      <c r="AO19" s="1"/>
      <c r="AP19" s="1"/>
      <c r="AQ19" s="51"/>
      <c r="AR19" s="52"/>
      <c r="AS19" s="49"/>
      <c r="AT19" s="49"/>
      <c r="AU19" s="1"/>
      <c r="AV19" s="1"/>
      <c r="AW19" s="1"/>
      <c r="AX19" s="1"/>
      <c r="AY19" s="49"/>
      <c r="AZ19" s="49"/>
      <c r="BA19" s="49"/>
    </row>
    <row r="20" spans="1:53" s="32" customFormat="1" ht="22.5">
      <c r="A20" s="1"/>
      <c r="B20" s="1"/>
      <c r="C20" s="111" t="s">
        <v>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8"/>
      <c r="W20" s="48"/>
      <c r="X20" s="48"/>
      <c r="Y20" s="48"/>
      <c r="Z20" s="48"/>
      <c r="AA20" s="48"/>
      <c r="AB20" s="53"/>
      <c r="AC20" s="48"/>
      <c r="AD20" s="53"/>
      <c r="AE20" s="49"/>
      <c r="AF20" s="49"/>
      <c r="AG20" s="49"/>
      <c r="AH20" s="50"/>
      <c r="AI20" s="1"/>
      <c r="AJ20" s="49"/>
      <c r="AK20" s="49"/>
      <c r="AL20" s="117"/>
      <c r="AM20" s="118"/>
      <c r="AN20" s="52"/>
      <c r="AO20" s="1"/>
      <c r="AP20" s="1"/>
      <c r="AQ20" s="51"/>
      <c r="AR20" s="52"/>
      <c r="AS20" s="49"/>
      <c r="AT20" s="49"/>
      <c r="AU20" s="1"/>
      <c r="AV20" s="1"/>
      <c r="AW20" s="1"/>
      <c r="AX20" s="1"/>
      <c r="AY20" s="49"/>
      <c r="AZ20" s="49"/>
      <c r="BA20" s="49"/>
    </row>
    <row r="21" spans="1:53" s="32" customFormat="1" ht="22.5">
      <c r="A21" s="113" t="s">
        <v>94</v>
      </c>
      <c r="C21" s="114" t="s">
        <v>103</v>
      </c>
      <c r="U21" s="1"/>
      <c r="V21" s="1"/>
      <c r="W21" s="48"/>
      <c r="X21" s="48"/>
      <c r="Y21" s="48"/>
      <c r="Z21" s="48"/>
      <c r="AA21" s="48"/>
      <c r="AB21" s="53"/>
      <c r="AC21" s="48"/>
      <c r="AD21" s="53"/>
      <c r="AE21" s="49"/>
      <c r="AF21" s="49"/>
      <c r="AG21" s="49"/>
      <c r="AH21" s="50"/>
      <c r="AI21" s="1"/>
      <c r="AJ21" s="49"/>
      <c r="AK21" s="49"/>
      <c r="AL21" s="117"/>
      <c r="AM21" s="118"/>
      <c r="AN21" s="52"/>
      <c r="AO21" s="1"/>
      <c r="AP21" s="1"/>
      <c r="AQ21" s="51"/>
      <c r="AR21" s="52"/>
      <c r="AS21" s="49"/>
      <c r="AT21" s="49"/>
      <c r="AU21" s="1"/>
      <c r="AV21" s="1"/>
      <c r="AW21" s="1"/>
      <c r="AX21" s="1"/>
      <c r="AY21" s="49"/>
      <c r="AZ21" s="49"/>
      <c r="BA21" s="49"/>
    </row>
    <row r="22" spans="1:53" s="32" customFormat="1" ht="22.5">
      <c r="A22" s="113" t="s">
        <v>95</v>
      </c>
      <c r="C22" s="114" t="s">
        <v>103</v>
      </c>
      <c r="T22" s="1"/>
      <c r="U22" s="1"/>
      <c r="V22" s="1"/>
      <c r="W22" s="48"/>
      <c r="X22" s="48"/>
      <c r="Y22" s="48"/>
      <c r="Z22" s="48"/>
      <c r="AA22" s="48"/>
      <c r="AB22" s="53"/>
      <c r="AC22" s="48"/>
      <c r="AD22" s="53"/>
      <c r="AE22" s="49"/>
      <c r="AF22" s="49"/>
      <c r="AG22" s="49"/>
      <c r="AH22" s="50"/>
      <c r="AI22" s="1"/>
      <c r="AJ22" s="49"/>
      <c r="AK22" s="49"/>
      <c r="AL22" s="117"/>
      <c r="AM22" s="118"/>
      <c r="AN22" s="52"/>
      <c r="AO22" s="1"/>
      <c r="AP22" s="1"/>
      <c r="AQ22" s="51"/>
      <c r="AR22" s="52"/>
      <c r="AS22" s="49"/>
      <c r="AT22" s="49"/>
      <c r="AU22" s="1"/>
      <c r="AV22" s="1"/>
      <c r="AW22" s="1"/>
      <c r="AX22" s="1"/>
      <c r="AY22" s="49"/>
      <c r="AZ22" s="49"/>
      <c r="BA22" s="49"/>
    </row>
    <row r="23" spans="1:53" s="32" customFormat="1" ht="22.5">
      <c r="A23" s="113" t="s">
        <v>96</v>
      </c>
      <c r="C23" s="114" t="s">
        <v>103</v>
      </c>
      <c r="W23" s="48"/>
      <c r="X23" s="48"/>
      <c r="Y23" s="48"/>
      <c r="Z23" s="48"/>
      <c r="AA23" s="48"/>
      <c r="AB23" s="53"/>
      <c r="AC23" s="48"/>
      <c r="AD23" s="53"/>
      <c r="AE23" s="49"/>
      <c r="AF23" s="49"/>
      <c r="AG23" s="49"/>
      <c r="AH23" s="50"/>
      <c r="AI23" s="1"/>
      <c r="AJ23" s="49"/>
      <c r="AK23" s="49"/>
      <c r="AL23" s="117"/>
      <c r="AM23" s="118"/>
      <c r="AN23" s="52"/>
      <c r="AO23" s="1"/>
      <c r="AP23" s="1"/>
      <c r="AQ23" s="51"/>
      <c r="AR23" s="52"/>
      <c r="AS23" s="49"/>
      <c r="AT23" s="49"/>
      <c r="AU23" s="1"/>
      <c r="AV23" s="1"/>
      <c r="AW23" s="1"/>
      <c r="AX23" s="1"/>
      <c r="AY23" s="49"/>
      <c r="AZ23" s="49"/>
      <c r="BA23" s="49"/>
    </row>
    <row r="24" spans="1:53" s="32" customFormat="1" ht="22.5">
      <c r="A24" s="113" t="s">
        <v>97</v>
      </c>
      <c r="C24" s="114" t="s">
        <v>103</v>
      </c>
      <c r="R24" s="1"/>
      <c r="S24" s="1"/>
      <c r="T24" s="1"/>
      <c r="U24" s="1"/>
      <c r="V24" s="1"/>
      <c r="W24" s="48"/>
      <c r="X24" s="48"/>
      <c r="Y24" s="48"/>
      <c r="Z24" s="48"/>
      <c r="AA24" s="48"/>
      <c r="AB24" s="53"/>
      <c r="AC24" s="48"/>
      <c r="AD24" s="53"/>
      <c r="AE24" s="49"/>
      <c r="AF24" s="49"/>
      <c r="AG24" s="49"/>
      <c r="AH24" s="50"/>
      <c r="AI24" s="1"/>
      <c r="AJ24" s="49"/>
      <c r="AK24" s="49"/>
      <c r="AL24" s="117"/>
      <c r="AM24" s="118"/>
      <c r="AN24" s="52"/>
      <c r="AO24" s="1"/>
      <c r="AP24" s="1"/>
      <c r="AQ24" s="51"/>
      <c r="AR24" s="52"/>
      <c r="AS24" s="49"/>
      <c r="AT24" s="49"/>
      <c r="AU24" s="1"/>
      <c r="AV24" s="1"/>
      <c r="AW24" s="1"/>
      <c r="AX24" s="1"/>
      <c r="AY24" s="49"/>
      <c r="AZ24" s="49"/>
      <c r="BA24" s="49"/>
    </row>
    <row r="25" spans="1:53" s="32" customFormat="1" ht="22.5">
      <c r="A25" s="113" t="s">
        <v>98</v>
      </c>
      <c r="C25" s="114" t="s">
        <v>103</v>
      </c>
      <c r="T25" s="1"/>
      <c r="U25" s="1"/>
      <c r="V25" s="1"/>
      <c r="W25" s="48"/>
      <c r="X25" s="48"/>
      <c r="Y25" s="48"/>
      <c r="Z25" s="48"/>
      <c r="AA25" s="48"/>
      <c r="AB25" s="53"/>
      <c r="AC25" s="48"/>
      <c r="AD25" s="53"/>
      <c r="AE25" s="49"/>
      <c r="AF25" s="49"/>
      <c r="AG25" s="49"/>
      <c r="AH25" s="50"/>
      <c r="AI25" s="1"/>
      <c r="AJ25" s="49"/>
      <c r="AK25" s="49"/>
      <c r="AL25" s="117"/>
      <c r="AM25" s="118"/>
      <c r="AN25" s="52"/>
      <c r="AO25" s="1"/>
      <c r="AP25" s="1"/>
      <c r="AQ25" s="51"/>
      <c r="AR25" s="52"/>
      <c r="AS25" s="49"/>
      <c r="AT25" s="49"/>
      <c r="AU25" s="1"/>
      <c r="AV25" s="1"/>
      <c r="AW25" s="1"/>
      <c r="AX25" s="1"/>
      <c r="AY25" s="49"/>
      <c r="AZ25" s="49"/>
      <c r="BA25" s="49"/>
    </row>
    <row r="26" spans="1:53" s="32" customFormat="1" ht="22.5">
      <c r="A26" s="113" t="s">
        <v>99</v>
      </c>
      <c r="C26" s="114" t="s">
        <v>103</v>
      </c>
      <c r="O26" s="1"/>
      <c r="P26" s="108"/>
      <c r="Q26" s="1"/>
      <c r="R26" s="1"/>
      <c r="S26" s="1"/>
      <c r="T26" s="1"/>
      <c r="U26" s="1"/>
      <c r="V26" s="1"/>
      <c r="W26" s="48"/>
      <c r="X26" s="48"/>
      <c r="Y26" s="48"/>
      <c r="Z26" s="48"/>
      <c r="AA26" s="48"/>
      <c r="AB26" s="53"/>
      <c r="AC26" s="48"/>
      <c r="AD26" s="53"/>
      <c r="AE26" s="49"/>
      <c r="AF26" s="49"/>
      <c r="AG26" s="49"/>
      <c r="AH26" s="50"/>
      <c r="AI26" s="1"/>
      <c r="AJ26" s="49"/>
      <c r="AK26" s="49"/>
      <c r="AL26" s="117"/>
      <c r="AM26" s="118"/>
      <c r="AN26" s="52"/>
      <c r="AO26" s="1"/>
      <c r="AP26" s="1"/>
      <c r="AQ26" s="51"/>
      <c r="AR26" s="52"/>
      <c r="AS26" s="49"/>
      <c r="AT26" s="49"/>
      <c r="AU26" s="1"/>
      <c r="AV26" s="1"/>
      <c r="AW26" s="1"/>
      <c r="AX26" s="1"/>
      <c r="AY26" s="49"/>
      <c r="AZ26" s="49"/>
      <c r="BA26" s="49"/>
    </row>
    <row r="27" spans="1:53" s="32" customFormat="1" ht="22.5">
      <c r="A27" s="113" t="s">
        <v>100</v>
      </c>
      <c r="C27" s="114" t="s">
        <v>102</v>
      </c>
      <c r="N27" s="108"/>
      <c r="O27" s="109"/>
      <c r="P27" s="108"/>
      <c r="Q27" s="108"/>
      <c r="R27" s="1"/>
      <c r="S27" s="1"/>
      <c r="T27" s="1"/>
      <c r="U27" s="1"/>
      <c r="V27" s="1"/>
      <c r="W27" s="48"/>
      <c r="X27" s="48"/>
      <c r="Y27" s="48"/>
      <c r="Z27" s="48"/>
      <c r="AA27" s="48"/>
      <c r="AB27" s="53"/>
      <c r="AC27" s="48"/>
      <c r="AD27" s="53"/>
      <c r="AE27" s="49"/>
      <c r="AF27" s="49"/>
      <c r="AG27" s="49"/>
      <c r="AH27" s="50"/>
      <c r="AI27" s="1"/>
      <c r="AJ27" s="49"/>
      <c r="AK27" s="49"/>
      <c r="AL27" s="117"/>
      <c r="AM27" s="118"/>
      <c r="AN27" s="52"/>
      <c r="AO27" s="1"/>
      <c r="AP27" s="1"/>
      <c r="AQ27" s="51"/>
      <c r="AR27" s="52"/>
      <c r="AS27" s="49"/>
      <c r="AT27" s="49"/>
      <c r="AU27" s="1"/>
      <c r="AV27" s="1"/>
      <c r="AW27" s="1"/>
      <c r="AX27" s="1"/>
      <c r="AY27" s="49"/>
      <c r="AZ27" s="49"/>
      <c r="BA27" s="49"/>
    </row>
    <row r="28" spans="1:53" s="32" customFormat="1" ht="22.5">
      <c r="A28" s="113" t="s">
        <v>101</v>
      </c>
      <c r="C28" s="114" t="s">
        <v>103</v>
      </c>
      <c r="N28" s="108"/>
      <c r="O28" s="109"/>
      <c r="P28" s="108"/>
      <c r="Q28" s="108"/>
      <c r="R28" s="1"/>
      <c r="S28" s="1"/>
      <c r="T28" s="1"/>
      <c r="U28" s="1"/>
      <c r="V28" s="1"/>
      <c r="W28" s="48"/>
      <c r="X28" s="48"/>
      <c r="Y28" s="48"/>
      <c r="Z28" s="48"/>
      <c r="AA28" s="48"/>
      <c r="AB28" s="53"/>
      <c r="AC28" s="48"/>
      <c r="AD28" s="53"/>
      <c r="AE28" s="49"/>
      <c r="AF28" s="49"/>
      <c r="AG28" s="49"/>
      <c r="AH28" s="50"/>
      <c r="AI28" s="1"/>
      <c r="AJ28" s="49"/>
      <c r="AK28" s="49"/>
      <c r="AL28" s="117"/>
      <c r="AM28" s="118"/>
      <c r="AN28" s="52"/>
      <c r="AO28" s="1"/>
      <c r="AP28" s="1"/>
      <c r="AQ28" s="51"/>
      <c r="AR28" s="52"/>
      <c r="AS28" s="49"/>
      <c r="AT28" s="49"/>
      <c r="AU28" s="1"/>
      <c r="AV28" s="1"/>
      <c r="AW28" s="1"/>
      <c r="AX28" s="1"/>
      <c r="AY28" s="49"/>
      <c r="AZ28" s="49"/>
      <c r="BA28" s="49"/>
    </row>
    <row r="29" spans="1:53" s="32" customFormat="1" ht="22.5">
      <c r="A29" s="113" t="s">
        <v>104</v>
      </c>
      <c r="B29" s="1"/>
      <c r="C29" s="114" t="s">
        <v>105</v>
      </c>
      <c r="N29" s="108"/>
      <c r="O29" s="109"/>
      <c r="P29" s="108"/>
      <c r="Q29" s="108"/>
      <c r="R29" s="1"/>
      <c r="S29" s="1"/>
      <c r="T29" s="1"/>
      <c r="U29" s="1"/>
      <c r="V29" s="1"/>
      <c r="W29" s="48"/>
      <c r="X29" s="48"/>
      <c r="Y29" s="48"/>
      <c r="Z29" s="48"/>
      <c r="AA29" s="48"/>
      <c r="AB29" s="53"/>
      <c r="AC29" s="48"/>
      <c r="AD29" s="53"/>
      <c r="AE29" s="49"/>
      <c r="AF29" s="49"/>
      <c r="AG29" s="49"/>
      <c r="AH29" s="50"/>
      <c r="AI29" s="1"/>
      <c r="AJ29" s="49"/>
      <c r="AK29" s="49"/>
      <c r="AL29" s="117"/>
      <c r="AM29" s="118"/>
      <c r="AN29" s="52"/>
      <c r="AO29" s="1"/>
      <c r="AP29" s="1"/>
      <c r="AQ29" s="51"/>
      <c r="AR29" s="52"/>
      <c r="AS29" s="49"/>
      <c r="AT29" s="49"/>
      <c r="AU29" s="1"/>
      <c r="AV29" s="1"/>
      <c r="AW29" s="1"/>
      <c r="AX29" s="1"/>
      <c r="AY29" s="49"/>
      <c r="AZ29" s="49"/>
      <c r="BA29" s="49"/>
    </row>
    <row r="30" spans="1:53" s="32" customFormat="1" ht="22.5">
      <c r="A30" s="113" t="s">
        <v>106</v>
      </c>
      <c r="B30" s="1"/>
      <c r="C30" s="114" t="s">
        <v>107</v>
      </c>
      <c r="M30" s="109"/>
      <c r="N30" s="108"/>
      <c r="O30" s="109"/>
      <c r="P30" s="108"/>
      <c r="Q30" s="108"/>
      <c r="R30" s="1"/>
      <c r="S30" s="1"/>
      <c r="T30" s="1"/>
      <c r="U30" s="1"/>
      <c r="V30" s="1"/>
      <c r="W30" s="48"/>
      <c r="X30" s="48"/>
      <c r="Y30" s="48"/>
      <c r="Z30" s="48"/>
      <c r="AA30" s="48"/>
      <c r="AB30" s="53"/>
      <c r="AC30" s="48"/>
      <c r="AD30" s="53"/>
      <c r="AE30" s="49"/>
      <c r="AF30" s="49"/>
      <c r="AG30" s="49"/>
      <c r="AH30" s="50"/>
      <c r="AI30" s="1"/>
      <c r="AJ30" s="49"/>
      <c r="AK30" s="49"/>
      <c r="AL30" s="117"/>
      <c r="AM30" s="118"/>
      <c r="AN30" s="52"/>
      <c r="AO30" s="1"/>
      <c r="AP30" s="1"/>
      <c r="AQ30" s="51"/>
      <c r="AR30" s="52"/>
      <c r="AS30" s="49"/>
      <c r="AT30" s="49"/>
      <c r="AU30" s="1"/>
      <c r="AV30" s="1"/>
      <c r="AW30" s="1"/>
      <c r="AX30" s="1"/>
      <c r="AY30" s="49"/>
      <c r="AZ30" s="49"/>
      <c r="BA30" s="49"/>
    </row>
    <row r="31" spans="1:53" s="32" customFormat="1" ht="22.5">
      <c r="A31" s="113" t="s">
        <v>2</v>
      </c>
      <c r="B31" s="1"/>
      <c r="C31" s="114" t="s">
        <v>110</v>
      </c>
      <c r="L31" s="109"/>
      <c r="M31" s="109"/>
      <c r="N31" s="108"/>
      <c r="O31" s="109"/>
      <c r="P31" s="108"/>
      <c r="Q31" s="108"/>
      <c r="R31" s="1"/>
      <c r="S31" s="1"/>
      <c r="T31" s="1"/>
      <c r="U31" s="1"/>
      <c r="V31" s="1"/>
      <c r="W31" s="48"/>
      <c r="X31" s="48"/>
      <c r="Y31" s="48"/>
      <c r="Z31" s="48"/>
      <c r="AA31" s="48"/>
      <c r="AB31" s="53"/>
      <c r="AC31" s="48"/>
      <c r="AD31" s="53"/>
      <c r="AE31" s="49"/>
      <c r="AF31" s="49"/>
      <c r="AG31" s="49"/>
      <c r="AH31" s="50"/>
      <c r="AI31" s="1"/>
      <c r="AJ31" s="49"/>
      <c r="AK31" s="49"/>
      <c r="AL31" s="117"/>
      <c r="AM31" s="118"/>
      <c r="AN31" s="52"/>
      <c r="AO31" s="1"/>
      <c r="AP31" s="1"/>
      <c r="AQ31" s="51"/>
      <c r="AR31" s="52"/>
      <c r="AS31" s="49"/>
      <c r="AT31" s="49"/>
      <c r="AU31" s="1"/>
      <c r="AV31" s="1"/>
      <c r="AW31" s="1"/>
      <c r="AX31" s="1"/>
      <c r="AY31" s="49"/>
      <c r="AZ31" s="49"/>
      <c r="BA31" s="49"/>
    </row>
    <row r="32" spans="1:53" s="32" customFormat="1" ht="22.5">
      <c r="A32" s="113" t="s">
        <v>3</v>
      </c>
      <c r="B32" s="1"/>
      <c r="C32" s="114" t="s">
        <v>111</v>
      </c>
      <c r="L32" s="109"/>
      <c r="M32" s="109"/>
      <c r="N32" s="108"/>
      <c r="O32" s="109"/>
      <c r="P32" s="108"/>
      <c r="Q32" s="108"/>
      <c r="R32" s="1"/>
      <c r="S32" s="1"/>
      <c r="T32" s="1"/>
      <c r="U32" s="1"/>
      <c r="V32" s="1"/>
      <c r="W32" s="48"/>
      <c r="X32" s="48"/>
      <c r="Y32" s="48"/>
      <c r="Z32" s="48"/>
      <c r="AA32" s="48"/>
      <c r="AB32" s="53"/>
      <c r="AC32" s="48"/>
      <c r="AD32" s="53"/>
      <c r="AE32" s="49"/>
      <c r="AF32" s="49"/>
      <c r="AG32" s="49"/>
      <c r="AH32" s="50"/>
      <c r="AI32" s="1"/>
      <c r="AJ32" s="49"/>
      <c r="AK32" s="49"/>
      <c r="AL32" s="117"/>
      <c r="AM32" s="118"/>
      <c r="AN32" s="52"/>
      <c r="AO32" s="1"/>
      <c r="AP32" s="1"/>
      <c r="AQ32" s="51"/>
      <c r="AR32" s="52"/>
      <c r="AS32" s="49"/>
      <c r="AT32" s="49"/>
      <c r="AU32" s="1"/>
      <c r="AV32" s="1"/>
      <c r="AW32" s="1"/>
      <c r="AX32" s="1"/>
      <c r="AY32" s="49"/>
      <c r="AZ32" s="49"/>
      <c r="BA32" s="49"/>
    </row>
    <row r="33" spans="1:53" s="32" customFormat="1" ht="22.5">
      <c r="A33" s="113" t="s">
        <v>108</v>
      </c>
      <c r="B33" s="1"/>
      <c r="C33" s="114" t="s">
        <v>112</v>
      </c>
      <c r="K33" s="108"/>
      <c r="L33" s="109"/>
      <c r="M33" s="109"/>
      <c r="N33" s="108"/>
      <c r="O33" s="109"/>
      <c r="P33" s="108"/>
      <c r="Q33" s="108"/>
      <c r="R33" s="1"/>
      <c r="S33" s="1"/>
      <c r="T33" s="1"/>
      <c r="U33" s="1"/>
      <c r="V33" s="1"/>
      <c r="W33" s="48"/>
      <c r="X33" s="48"/>
      <c r="Y33" s="48"/>
      <c r="Z33" s="48"/>
      <c r="AA33" s="48"/>
      <c r="AB33" s="53"/>
      <c r="AC33" s="48"/>
      <c r="AD33" s="53"/>
      <c r="AE33" s="49"/>
      <c r="AF33" s="49"/>
      <c r="AG33" s="49"/>
      <c r="AH33" s="50"/>
      <c r="AI33" s="1"/>
      <c r="AJ33" s="49"/>
      <c r="AK33" s="49"/>
      <c r="AL33" s="117"/>
      <c r="AM33" s="118"/>
      <c r="AN33" s="52"/>
      <c r="AO33" s="1"/>
      <c r="AP33" s="1"/>
      <c r="AQ33" s="51"/>
      <c r="AR33" s="52"/>
      <c r="AS33" s="49"/>
      <c r="AT33" s="49"/>
      <c r="AU33" s="1"/>
      <c r="AV33" s="1"/>
      <c r="AW33" s="1"/>
      <c r="AX33" s="1"/>
      <c r="AY33" s="49"/>
      <c r="AZ33" s="49"/>
      <c r="BA33" s="49"/>
    </row>
    <row r="34" spans="1:53" s="32" customFormat="1" ht="22.5">
      <c r="A34" s="113" t="s">
        <v>109</v>
      </c>
      <c r="B34" s="1"/>
      <c r="C34" s="114" t="s">
        <v>113</v>
      </c>
      <c r="I34" s="108"/>
      <c r="J34" s="108"/>
      <c r="K34" s="108"/>
      <c r="L34" s="109"/>
      <c r="M34" s="109"/>
      <c r="N34" s="108"/>
      <c r="O34" s="109"/>
      <c r="P34" s="108"/>
      <c r="Q34" s="108"/>
      <c r="R34" s="1"/>
      <c r="S34" s="1"/>
      <c r="T34" s="1"/>
      <c r="U34" s="1"/>
      <c r="V34" s="1"/>
      <c r="W34" s="48"/>
      <c r="X34" s="48"/>
      <c r="Y34" s="48"/>
      <c r="Z34" s="48"/>
      <c r="AA34" s="48"/>
      <c r="AB34" s="53"/>
      <c r="AC34" s="48"/>
      <c r="AD34" s="53"/>
      <c r="AE34" s="49"/>
      <c r="AF34" s="49"/>
      <c r="AG34" s="49"/>
      <c r="AH34" s="50"/>
      <c r="AI34" s="1"/>
      <c r="AJ34" s="49"/>
      <c r="AK34" s="49"/>
      <c r="AL34" s="117"/>
      <c r="AM34" s="118"/>
      <c r="AN34" s="52"/>
      <c r="AO34" s="1"/>
      <c r="AP34" s="1"/>
      <c r="AQ34" s="51"/>
      <c r="AR34" s="52"/>
      <c r="AS34" s="49"/>
      <c r="AT34" s="49"/>
      <c r="AU34" s="1"/>
      <c r="AV34" s="1"/>
      <c r="AW34" s="1"/>
      <c r="AX34" s="1"/>
      <c r="AY34" s="49"/>
      <c r="AZ34" s="49"/>
      <c r="BA34" s="49"/>
    </row>
    <row r="35" spans="3:53" s="32" customFormat="1" ht="22.5">
      <c r="C35" s="119" t="s">
        <v>93</v>
      </c>
      <c r="I35" s="108"/>
      <c r="J35" s="108"/>
      <c r="K35" s="108"/>
      <c r="L35" s="109"/>
      <c r="M35" s="109"/>
      <c r="N35" s="108"/>
      <c r="O35" s="109"/>
      <c r="P35" s="108"/>
      <c r="Q35" s="108"/>
      <c r="R35" s="1"/>
      <c r="S35" s="1"/>
      <c r="T35" s="1"/>
      <c r="U35" s="1"/>
      <c r="V35" s="1"/>
      <c r="W35" s="48"/>
      <c r="X35" s="48"/>
      <c r="Y35" s="48"/>
      <c r="Z35" s="48"/>
      <c r="AA35" s="48"/>
      <c r="AB35" s="53"/>
      <c r="AC35" s="48"/>
      <c r="AD35" s="53"/>
      <c r="AE35" s="49"/>
      <c r="AF35" s="49"/>
      <c r="AG35" s="49"/>
      <c r="AH35" s="50"/>
      <c r="AI35" s="1"/>
      <c r="AJ35" s="49"/>
      <c r="AK35" s="49"/>
      <c r="AL35" s="117"/>
      <c r="AM35" s="118"/>
      <c r="AN35" s="52"/>
      <c r="AO35" s="1"/>
      <c r="AP35" s="1"/>
      <c r="AQ35" s="51"/>
      <c r="AR35" s="52"/>
      <c r="AS35" s="49"/>
      <c r="AT35" s="49"/>
      <c r="AU35" s="1"/>
      <c r="AV35" s="1"/>
      <c r="AW35" s="1"/>
      <c r="AX35" s="1"/>
      <c r="AY35" s="49"/>
      <c r="AZ35" s="49"/>
      <c r="BA35" s="49"/>
    </row>
    <row r="36" spans="1:53" s="32" customFormat="1" ht="22.5">
      <c r="A36" s="105" t="s">
        <v>90</v>
      </c>
      <c r="C36" s="115" t="s">
        <v>83</v>
      </c>
      <c r="K36" s="108"/>
      <c r="L36" s="109"/>
      <c r="M36" s="109"/>
      <c r="N36" s="108"/>
      <c r="O36" s="109"/>
      <c r="P36" s="108"/>
      <c r="Q36" s="108"/>
      <c r="R36" s="1"/>
      <c r="S36" s="1"/>
      <c r="T36" s="1"/>
      <c r="U36" s="1"/>
      <c r="V36" s="1"/>
      <c r="W36" s="48"/>
      <c r="X36" s="48"/>
      <c r="Y36" s="48"/>
      <c r="Z36" s="48"/>
      <c r="AA36" s="48"/>
      <c r="AB36" s="53"/>
      <c r="AC36" s="48"/>
      <c r="AD36" s="53"/>
      <c r="AE36" s="49"/>
      <c r="AF36" s="49"/>
      <c r="AG36" s="49"/>
      <c r="AH36" s="50"/>
      <c r="AI36" s="1"/>
      <c r="AJ36" s="49"/>
      <c r="AK36" s="49"/>
      <c r="AL36" s="117"/>
      <c r="AM36" s="118"/>
      <c r="AN36" s="52"/>
      <c r="AO36" s="1"/>
      <c r="AP36" s="1"/>
      <c r="AQ36" s="51"/>
      <c r="AR36" s="52"/>
      <c r="AS36" s="49"/>
      <c r="AT36" s="49"/>
      <c r="AU36" s="1"/>
      <c r="AV36" s="1"/>
      <c r="AW36" s="1"/>
      <c r="AX36" s="1"/>
      <c r="AY36" s="49"/>
      <c r="AZ36" s="49"/>
      <c r="BA36" s="49"/>
    </row>
    <row r="37" spans="1:53" s="32" customFormat="1" ht="22.5">
      <c r="A37" s="105" t="s">
        <v>91</v>
      </c>
      <c r="B37" s="1"/>
      <c r="C37" s="115" t="s">
        <v>84</v>
      </c>
      <c r="D37" s="109"/>
      <c r="E37" s="109"/>
      <c r="F37" s="108"/>
      <c r="G37" s="108"/>
      <c r="H37" s="108"/>
      <c r="I37" s="108"/>
      <c r="J37" s="108"/>
      <c r="K37" s="108"/>
      <c r="L37" s="109"/>
      <c r="M37" s="109"/>
      <c r="N37" s="108"/>
      <c r="O37" s="109"/>
      <c r="P37" s="108"/>
      <c r="Q37" s="108"/>
      <c r="R37" s="1"/>
      <c r="S37" s="1"/>
      <c r="T37" s="1"/>
      <c r="U37" s="1"/>
      <c r="V37" s="1"/>
      <c r="W37" s="48"/>
      <c r="X37" s="48"/>
      <c r="Y37" s="48"/>
      <c r="Z37" s="48"/>
      <c r="AA37" s="48"/>
      <c r="AB37" s="53"/>
      <c r="AC37" s="48"/>
      <c r="AD37" s="53"/>
      <c r="AE37" s="49"/>
      <c r="AF37" s="49"/>
      <c r="AG37" s="49"/>
      <c r="AH37" s="50"/>
      <c r="AI37" s="1"/>
      <c r="AJ37" s="49"/>
      <c r="AK37" s="49"/>
      <c r="AL37" s="117"/>
      <c r="AM37" s="118"/>
      <c r="AN37" s="52"/>
      <c r="AO37" s="1"/>
      <c r="AP37" s="1"/>
      <c r="AQ37" s="51"/>
      <c r="AR37" s="52"/>
      <c r="AS37" s="49"/>
      <c r="AT37" s="49"/>
      <c r="AU37" s="1"/>
      <c r="AV37" s="1"/>
      <c r="AW37" s="1"/>
      <c r="AX37" s="1"/>
      <c r="AY37" s="49"/>
      <c r="AZ37" s="49"/>
      <c r="BA37" s="49"/>
    </row>
    <row r="38" spans="1:53" s="32" customFormat="1" ht="22.5">
      <c r="A38" s="105" t="s">
        <v>92</v>
      </c>
      <c r="B38" s="108"/>
      <c r="C38" s="115" t="s">
        <v>85</v>
      </c>
      <c r="D38" s="108"/>
      <c r="E38" s="108"/>
      <c r="F38" s="108"/>
      <c r="G38" s="108"/>
      <c r="H38" s="108"/>
      <c r="I38" s="108"/>
      <c r="J38" s="108"/>
      <c r="K38" s="108"/>
      <c r="L38" s="109"/>
      <c r="M38" s="109"/>
      <c r="N38" s="108"/>
      <c r="O38" s="109"/>
      <c r="P38" s="108"/>
      <c r="Q38" s="108"/>
      <c r="R38" s="1"/>
      <c r="S38" s="1"/>
      <c r="T38" s="1"/>
      <c r="U38" s="1"/>
      <c r="V38" s="1"/>
      <c r="W38" s="48"/>
      <c r="X38" s="48"/>
      <c r="Y38" s="48"/>
      <c r="Z38" s="48"/>
      <c r="AA38" s="48"/>
      <c r="AB38" s="53"/>
      <c r="AC38" s="48"/>
      <c r="AD38" s="53"/>
      <c r="AE38" s="49"/>
      <c r="AF38" s="49"/>
      <c r="AG38" s="49"/>
      <c r="AH38" s="50"/>
      <c r="AI38" s="1"/>
      <c r="AJ38" s="49"/>
      <c r="AK38" s="49"/>
      <c r="AL38" s="117"/>
      <c r="AM38" s="118"/>
      <c r="AN38" s="52"/>
      <c r="AO38" s="1"/>
      <c r="AP38" s="1"/>
      <c r="AQ38" s="51"/>
      <c r="AR38" s="52"/>
      <c r="AS38" s="49"/>
      <c r="AT38" s="49"/>
      <c r="AU38" s="1"/>
      <c r="AV38" s="1"/>
      <c r="AW38" s="1"/>
      <c r="AX38" s="1"/>
      <c r="AY38" s="49"/>
      <c r="AZ38" s="49"/>
      <c r="BA38" s="49"/>
    </row>
    <row r="39" spans="2:53" s="32" customFormat="1" ht="22.5">
      <c r="B39" s="1"/>
      <c r="C39" s="116" t="s">
        <v>89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48"/>
      <c r="W39" s="48"/>
      <c r="X39" s="48"/>
      <c r="Y39" s="48"/>
      <c r="Z39" s="48"/>
      <c r="AA39" s="48"/>
      <c r="AB39" s="53"/>
      <c r="AC39" s="48"/>
      <c r="AD39" s="53"/>
      <c r="AE39" s="49"/>
      <c r="AF39" s="49"/>
      <c r="AG39" s="49"/>
      <c r="AH39" s="50"/>
      <c r="AI39" s="1"/>
      <c r="AJ39" s="49"/>
      <c r="AK39" s="49"/>
      <c r="AL39" s="117"/>
      <c r="AM39" s="118"/>
      <c r="AN39" s="52"/>
      <c r="AO39" s="1"/>
      <c r="AP39" s="1"/>
      <c r="AQ39" s="51"/>
      <c r="AR39" s="52"/>
      <c r="AS39" s="49"/>
      <c r="AT39" s="49"/>
      <c r="AU39" s="1"/>
      <c r="AV39" s="1"/>
      <c r="AW39" s="1"/>
      <c r="AX39" s="1"/>
      <c r="AY39" s="49"/>
      <c r="AZ39" s="49"/>
      <c r="BA39" s="49"/>
    </row>
    <row r="40" s="1" customFormat="1" ht="18.75">
      <c r="A40" s="106" t="s">
        <v>114</v>
      </c>
    </row>
    <row r="41" s="1" customFormat="1" ht="18.75">
      <c r="A41" s="106" t="s">
        <v>115</v>
      </c>
    </row>
    <row r="42" s="1" customFormat="1" ht="18.75">
      <c r="A42" s="106" t="s">
        <v>116</v>
      </c>
    </row>
    <row r="43" s="1" customFormat="1" ht="18.75">
      <c r="A43" s="106" t="s">
        <v>88</v>
      </c>
    </row>
    <row r="44" s="1" customFormat="1" ht="18.75">
      <c r="A44" s="106" t="s">
        <v>117</v>
      </c>
    </row>
    <row r="45" s="1" customFormat="1" ht="18.75">
      <c r="A45" s="106" t="s">
        <v>118</v>
      </c>
    </row>
  </sheetData>
  <sheetProtection selectLockedCells="1" selectUnlockedCells="1"/>
  <mergeCells count="27">
    <mergeCell ref="E8:AI10"/>
    <mergeCell ref="A8:A11"/>
    <mergeCell ref="B8:B11"/>
    <mergeCell ref="C8:C11"/>
    <mergeCell ref="D8:D11"/>
    <mergeCell ref="AJ8:AK8"/>
    <mergeCell ref="AL8:AL11"/>
    <mergeCell ref="AM8:AS8"/>
    <mergeCell ref="AT8:AT11"/>
    <mergeCell ref="AS9:AS11"/>
    <mergeCell ref="AU8:AX9"/>
    <mergeCell ref="AY8:BA9"/>
    <mergeCell ref="AJ9:AJ11"/>
    <mergeCell ref="AK9:AK11"/>
    <mergeCell ref="AM9:AM11"/>
    <mergeCell ref="AN9:AN11"/>
    <mergeCell ref="AO9:AO11"/>
    <mergeCell ref="AP9:AP11"/>
    <mergeCell ref="AQ9:AQ11"/>
    <mergeCell ref="AR9:AR11"/>
    <mergeCell ref="BF13:BI13"/>
    <mergeCell ref="AY10:AY11"/>
    <mergeCell ref="AZ10:BA10"/>
    <mergeCell ref="AU10:AU11"/>
    <mergeCell ref="AV10:AV11"/>
    <mergeCell ref="AW10:AW11"/>
    <mergeCell ref="AX10:AX11"/>
  </mergeCells>
  <conditionalFormatting sqref="AG11:AI16">
    <cfRule type="expression" priority="1" dxfId="0" stopIfTrue="1">
      <formula>DAY(AG$11)&lt;4</formula>
    </cfRule>
    <cfRule type="expression" priority="2" dxfId="1" stopIfTrue="1">
      <formula>ISNUMBER(MATCH(AG$11,INDEX(--($A$40:$A$45&amp;$U$6),),0))</formula>
    </cfRule>
    <cfRule type="expression" priority="3" dxfId="2" stopIfTrue="1">
      <formula>AND(WEEKDAY(AG$11,2)&gt;5,DAY(AG$11)&gt;28)</formula>
    </cfRule>
  </conditionalFormatting>
  <conditionalFormatting sqref="E11:AF16">
    <cfRule type="expression" priority="4" dxfId="3" stopIfTrue="1">
      <formula>ISNUMBER(MATCH(E$11,INDEX(--($A$21:$A$34&amp;$U$6),),0))</formula>
    </cfRule>
    <cfRule type="expression" priority="5" dxfId="4" stopIfTrue="1">
      <formula>(WEEKDAY(E$11,2)&gt;5)+ISNUMBER(MATCH(E$11,INDEX(--($A$21:$A$38&amp;$U$6),),0))</formula>
    </cfRule>
    <cfRule type="expression" priority="6" dxfId="5" stopIfTrue="1">
      <formula>ISNUMBER(MATCH(E$11,INDEX(--($A$40:$A$45&amp;$U$6),),0))</formula>
    </cfRule>
  </conditionalFormatting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Gold Bars</cp:lastModifiedBy>
  <dcterms:created xsi:type="dcterms:W3CDTF">2013-04-21T13:31:53Z</dcterms:created>
  <dcterms:modified xsi:type="dcterms:W3CDTF">2013-04-24T15:48:25Z</dcterms:modified>
  <cp:category/>
  <cp:version/>
  <cp:contentType/>
  <cp:contentStatus/>
</cp:coreProperties>
</file>