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660" windowWidth="19440" windowHeight="9075" activeTab="4"/>
  </bookViews>
  <sheets>
    <sheet name="Муром" sheetId="3" r:id="rId1"/>
    <sheet name="Меленки" sheetId="5" r:id="rId2"/>
    <sheet name="Селиваново" sheetId="6" r:id="rId3"/>
    <sheet name="списки" sheetId="7" r:id="rId4"/>
    <sheet name="расчеты" sheetId="8" r:id="rId5"/>
  </sheets>
  <definedNames>
    <definedName name="_xlnm._FilterDatabase" localSheetId="1" hidden="1">Меленки!$B$5:$K$5</definedName>
    <definedName name="_xlnm._FilterDatabase" localSheetId="2" hidden="1">Селиваново!$B$5:$K$5</definedName>
    <definedName name="_xlnm._FilterDatabase" localSheetId="3" hidden="1">списки!$A$1:$B$157</definedName>
    <definedName name="категория">списки!$I$1:$I$11</definedName>
    <definedName name="_xlnm.Print_Area" localSheetId="0">Муром!$A$1:$O$201</definedName>
    <definedName name="объект">списки!$C$2:$C$136</definedName>
    <definedName name="рабочий_категория">списки!$B$2:$B$135</definedName>
    <definedName name="уууу">OFFSET(списки!$B$2,MATCH(Муром!XFD1048576,списки!$B$2:$B$157,0)-1,1,COUNTIF(списки!$B$2:$B$157,Муром!XFD1048576),1)</definedName>
  </definedNames>
  <calcPr calcId="145621"/>
  <pivotCaches>
    <pivotCache cacheId="40" r:id="rId6"/>
  </pivotCaches>
</workbook>
</file>

<file path=xl/calcChain.xml><?xml version="1.0" encoding="utf-8"?>
<calcChain xmlns="http://schemas.openxmlformats.org/spreadsheetml/2006/main">
  <c r="W24" i="8" l="1"/>
  <c r="W25" i="8"/>
  <c r="W26" i="8"/>
  <c r="W27" i="8"/>
  <c r="W28" i="8"/>
  <c r="W29" i="8"/>
  <c r="W30" i="8"/>
  <c r="W31" i="8"/>
  <c r="W32" i="8"/>
  <c r="W33" i="8"/>
  <c r="W34" i="8"/>
  <c r="V24" i="8"/>
  <c r="V25" i="8"/>
  <c r="V26" i="8"/>
  <c r="V27" i="8"/>
  <c r="V28" i="8"/>
  <c r="V29" i="8"/>
  <c r="V30" i="8"/>
  <c r="V31" i="8"/>
  <c r="V32" i="8"/>
  <c r="V33" i="8"/>
  <c r="V34" i="8"/>
  <c r="W23" i="8"/>
  <c r="V23" i="8"/>
  <c r="U24" i="8"/>
  <c r="U25" i="8"/>
  <c r="U26" i="8"/>
  <c r="U27" i="8"/>
  <c r="U28" i="8"/>
  <c r="U29" i="8"/>
  <c r="U30" i="8"/>
  <c r="U31" i="8"/>
  <c r="U32" i="8"/>
  <c r="U33" i="8"/>
  <c r="U34" i="8"/>
  <c r="T24" i="8"/>
  <c r="T25" i="8"/>
  <c r="T26" i="8"/>
  <c r="T27" i="8"/>
  <c r="T28" i="8"/>
  <c r="T29" i="8"/>
  <c r="T30" i="8"/>
  <c r="T31" i="8"/>
  <c r="T32" i="8"/>
  <c r="T33" i="8"/>
  <c r="T34" i="8"/>
  <c r="U23" i="8"/>
  <c r="T23" i="8"/>
  <c r="S24" i="8"/>
  <c r="S25" i="8"/>
  <c r="S26" i="8"/>
  <c r="S27" i="8"/>
  <c r="S28" i="8"/>
  <c r="S29" i="8"/>
  <c r="S30" i="8"/>
  <c r="S31" i="8"/>
  <c r="S32" i="8"/>
  <c r="S33" i="8"/>
  <c r="S34" i="8"/>
  <c r="R24" i="8"/>
  <c r="R25" i="8"/>
  <c r="R26" i="8"/>
  <c r="R27" i="8"/>
  <c r="R28" i="8"/>
  <c r="R29" i="8"/>
  <c r="R30" i="8"/>
  <c r="R31" i="8"/>
  <c r="R32" i="8"/>
  <c r="R33" i="8"/>
  <c r="R34" i="8"/>
  <c r="S23" i="8"/>
  <c r="R23" i="8"/>
  <c r="Q24" i="8"/>
  <c r="Q25" i="8"/>
  <c r="Q26" i="8"/>
  <c r="Q27" i="8"/>
  <c r="Q28" i="8"/>
  <c r="Q29" i="8"/>
  <c r="Q30" i="8"/>
  <c r="Q31" i="8"/>
  <c r="Q32" i="8"/>
  <c r="Q33" i="8"/>
  <c r="Q34" i="8"/>
  <c r="P24" i="8"/>
  <c r="P25" i="8"/>
  <c r="P26" i="8"/>
  <c r="P27" i="8"/>
  <c r="P28" i="8"/>
  <c r="P29" i="8"/>
  <c r="P30" i="8"/>
  <c r="P31" i="8"/>
  <c r="P32" i="8"/>
  <c r="P33" i="8"/>
  <c r="P34" i="8"/>
  <c r="Q23" i="8"/>
  <c r="P23" i="8"/>
  <c r="O24" i="8"/>
  <c r="O25" i="8"/>
  <c r="O26" i="8"/>
  <c r="O27" i="8"/>
  <c r="O28" i="8"/>
  <c r="O29" i="8"/>
  <c r="O30" i="8"/>
  <c r="O31" i="8"/>
  <c r="O32" i="8"/>
  <c r="O33" i="8"/>
  <c r="O34" i="8"/>
  <c r="N24" i="8"/>
  <c r="N25" i="8"/>
  <c r="N26" i="8"/>
  <c r="N27" i="8"/>
  <c r="N28" i="8"/>
  <c r="N29" i="8"/>
  <c r="N30" i="8"/>
  <c r="N31" i="8"/>
  <c r="N32" i="8"/>
  <c r="N33" i="8"/>
  <c r="N34" i="8"/>
  <c r="O23" i="8"/>
  <c r="N23" i="8"/>
  <c r="M24" i="8"/>
  <c r="M25" i="8"/>
  <c r="M26" i="8"/>
  <c r="M27" i="8"/>
  <c r="M28" i="8"/>
  <c r="M29" i="8"/>
  <c r="M30" i="8"/>
  <c r="M31" i="8"/>
  <c r="M32" i="8"/>
  <c r="M33" i="8"/>
  <c r="M34" i="8"/>
  <c r="L24" i="8"/>
  <c r="L25" i="8"/>
  <c r="L26" i="8"/>
  <c r="L27" i="8"/>
  <c r="L28" i="8"/>
  <c r="L29" i="8"/>
  <c r="L30" i="8"/>
  <c r="L31" i="8"/>
  <c r="L32" i="8"/>
  <c r="L33" i="8"/>
  <c r="L34" i="8"/>
  <c r="M23" i="8"/>
  <c r="L23" i="8"/>
  <c r="J24" i="8"/>
  <c r="J25" i="8"/>
  <c r="J26" i="8"/>
  <c r="J27" i="8"/>
  <c r="J28" i="8"/>
  <c r="J29" i="8"/>
  <c r="J30" i="8"/>
  <c r="J31" i="8"/>
  <c r="J32" i="8"/>
  <c r="J33" i="8"/>
  <c r="J34" i="8"/>
  <c r="K24" i="8"/>
  <c r="K25" i="8"/>
  <c r="K26" i="8"/>
  <c r="K27" i="8"/>
  <c r="K28" i="8"/>
  <c r="K29" i="8"/>
  <c r="K30" i="8"/>
  <c r="K31" i="8"/>
  <c r="K32" i="8"/>
  <c r="K33" i="8"/>
  <c r="K34" i="8"/>
  <c r="K23" i="8"/>
  <c r="J23" i="8"/>
  <c r="I24" i="8"/>
  <c r="I25" i="8"/>
  <c r="I26" i="8"/>
  <c r="I27" i="8"/>
  <c r="I28" i="8"/>
  <c r="I29" i="8"/>
  <c r="I30" i="8"/>
  <c r="I31" i="8"/>
  <c r="I32" i="8"/>
  <c r="I33" i="8"/>
  <c r="I34" i="8"/>
  <c r="H24" i="8"/>
  <c r="H25" i="8"/>
  <c r="H26" i="8"/>
  <c r="H27" i="8"/>
  <c r="H28" i="8"/>
  <c r="H29" i="8"/>
  <c r="H30" i="8"/>
  <c r="H31" i="8"/>
  <c r="H32" i="8"/>
  <c r="H33" i="8"/>
  <c r="H34" i="8"/>
  <c r="H23" i="8"/>
  <c r="I23" i="8"/>
  <c r="G24" i="8"/>
  <c r="G25" i="8"/>
  <c r="G26" i="8"/>
  <c r="G27" i="8"/>
  <c r="G28" i="8"/>
  <c r="G29" i="8"/>
  <c r="G30" i="8"/>
  <c r="G31" i="8"/>
  <c r="G32" i="8"/>
  <c r="G33" i="8"/>
  <c r="G34" i="8"/>
  <c r="G23" i="8"/>
  <c r="E24" i="8"/>
  <c r="Y24" i="8" s="1"/>
  <c r="E25" i="8"/>
  <c r="E26" i="8"/>
  <c r="Y26" i="8" s="1"/>
  <c r="E27" i="8"/>
  <c r="E28" i="8"/>
  <c r="Y28" i="8" s="1"/>
  <c r="E29" i="8"/>
  <c r="E30" i="8"/>
  <c r="Y30" i="8" s="1"/>
  <c r="E31" i="8"/>
  <c r="E32" i="8"/>
  <c r="E33" i="8"/>
  <c r="E34" i="8"/>
  <c r="E23" i="8"/>
  <c r="F24" i="8"/>
  <c r="F25" i="8"/>
  <c r="F26" i="8"/>
  <c r="F27" i="8"/>
  <c r="F28" i="8"/>
  <c r="F29" i="8"/>
  <c r="F30" i="8"/>
  <c r="F31" i="8"/>
  <c r="F32" i="8"/>
  <c r="F33" i="8"/>
  <c r="F34" i="8"/>
  <c r="F23" i="8"/>
  <c r="D24" i="8"/>
  <c r="X24" i="8" s="1"/>
  <c r="D25" i="8"/>
  <c r="D26" i="8"/>
  <c r="X26" i="8" s="1"/>
  <c r="D27" i="8"/>
  <c r="D28" i="8"/>
  <c r="D29" i="8"/>
  <c r="D30" i="8"/>
  <c r="D31" i="8"/>
  <c r="D32" i="8"/>
  <c r="D33" i="8"/>
  <c r="D34" i="8"/>
  <c r="D23" i="8"/>
  <c r="D4" i="8"/>
  <c r="D10" i="8"/>
  <c r="V5" i="8"/>
  <c r="V6" i="8"/>
  <c r="V7" i="8"/>
  <c r="V8" i="8"/>
  <c r="V9" i="8"/>
  <c r="V10" i="8"/>
  <c r="V11" i="8"/>
  <c r="V12" i="8"/>
  <c r="V13" i="8"/>
  <c r="V14" i="8"/>
  <c r="V15" i="8"/>
  <c r="T5" i="8"/>
  <c r="T6" i="8"/>
  <c r="T7" i="8"/>
  <c r="T8" i="8"/>
  <c r="T9" i="8"/>
  <c r="T10" i="8"/>
  <c r="T11" i="8"/>
  <c r="T12" i="8"/>
  <c r="T13" i="8"/>
  <c r="T14" i="8"/>
  <c r="T15" i="8"/>
  <c r="R5" i="8"/>
  <c r="R6" i="8"/>
  <c r="R7" i="8"/>
  <c r="R8" i="8"/>
  <c r="R9" i="8"/>
  <c r="R10" i="8"/>
  <c r="R11" i="8"/>
  <c r="R12" i="8"/>
  <c r="R13" i="8"/>
  <c r="R14" i="8"/>
  <c r="R15" i="8"/>
  <c r="P5" i="8"/>
  <c r="P6" i="8"/>
  <c r="P7" i="8"/>
  <c r="P8" i="8"/>
  <c r="P9" i="8"/>
  <c r="P10" i="8"/>
  <c r="P11" i="8"/>
  <c r="P12" i="8"/>
  <c r="P13" i="8"/>
  <c r="P14" i="8"/>
  <c r="P15" i="8"/>
  <c r="N5" i="8"/>
  <c r="N6" i="8"/>
  <c r="N7" i="8"/>
  <c r="N8" i="8"/>
  <c r="N9" i="8"/>
  <c r="N10" i="8"/>
  <c r="N11" i="8"/>
  <c r="N12" i="8"/>
  <c r="N13" i="8"/>
  <c r="N14" i="8"/>
  <c r="N15" i="8"/>
  <c r="L5" i="8"/>
  <c r="L6" i="8"/>
  <c r="L7" i="8"/>
  <c r="L8" i="8"/>
  <c r="L9" i="8"/>
  <c r="L10" i="8"/>
  <c r="L11" i="8"/>
  <c r="L12" i="8"/>
  <c r="L13" i="8"/>
  <c r="L14" i="8"/>
  <c r="L15" i="8"/>
  <c r="V4" i="8"/>
  <c r="T4" i="8"/>
  <c r="R4" i="8"/>
  <c r="P4" i="8"/>
  <c r="N4" i="8"/>
  <c r="L4" i="8"/>
  <c r="J5" i="8"/>
  <c r="J6" i="8"/>
  <c r="J7" i="8"/>
  <c r="J8" i="8"/>
  <c r="J9" i="8"/>
  <c r="J10" i="8"/>
  <c r="J11" i="8"/>
  <c r="J12" i="8"/>
  <c r="J13" i="8"/>
  <c r="J14" i="8"/>
  <c r="J15" i="8"/>
  <c r="J4" i="8"/>
  <c r="H5" i="8"/>
  <c r="H6" i="8"/>
  <c r="H7" i="8"/>
  <c r="H8" i="8"/>
  <c r="H9" i="8"/>
  <c r="H10" i="8"/>
  <c r="H11" i="8"/>
  <c r="H12" i="8"/>
  <c r="H13" i="8"/>
  <c r="H14" i="8"/>
  <c r="H15" i="8"/>
  <c r="H4" i="8"/>
  <c r="F5" i="8"/>
  <c r="F6" i="8"/>
  <c r="F7" i="8"/>
  <c r="F8" i="8"/>
  <c r="F9" i="8"/>
  <c r="F10" i="8"/>
  <c r="F11" i="8"/>
  <c r="F12" i="8"/>
  <c r="F13" i="8"/>
  <c r="F14" i="8"/>
  <c r="F15" i="8"/>
  <c r="F4" i="8"/>
  <c r="D5" i="8"/>
  <c r="D6" i="8"/>
  <c r="D7" i="8"/>
  <c r="D8" i="8"/>
  <c r="D9" i="8"/>
  <c r="D11" i="8"/>
  <c r="D12" i="8"/>
  <c r="D13" i="8"/>
  <c r="D14" i="8"/>
  <c r="D15" i="8"/>
  <c r="G6" i="3"/>
  <c r="G4" i="3"/>
  <c r="G5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T16" i="8" l="1"/>
  <c r="X14" i="8"/>
  <c r="X15" i="8"/>
  <c r="X13" i="8"/>
  <c r="V16" i="8"/>
  <c r="X31" i="8"/>
  <c r="X29" i="8"/>
  <c r="X27" i="8"/>
  <c r="X25" i="8"/>
  <c r="X6" i="8"/>
  <c r="Y31" i="8"/>
  <c r="Y29" i="8"/>
  <c r="Y27" i="8"/>
  <c r="Y25" i="8"/>
  <c r="X11" i="8"/>
  <c r="U35" i="8"/>
  <c r="W35" i="8"/>
  <c r="X8" i="8"/>
  <c r="N16" i="8"/>
  <c r="X9" i="8"/>
  <c r="X5" i="8"/>
  <c r="P16" i="8"/>
  <c r="R16" i="8"/>
  <c r="F35" i="8"/>
  <c r="E35" i="8"/>
  <c r="G35" i="8"/>
  <c r="I35" i="8"/>
  <c r="J35" i="8"/>
  <c r="L35" i="8"/>
  <c r="N35" i="8"/>
  <c r="P35" i="8"/>
  <c r="R35" i="8"/>
  <c r="T35" i="8"/>
  <c r="V35" i="8"/>
  <c r="X12" i="8"/>
  <c r="X7" i="8"/>
  <c r="F16" i="8"/>
  <c r="H16" i="8"/>
  <c r="J16" i="8"/>
  <c r="L16" i="8"/>
  <c r="H35" i="8"/>
  <c r="K35" i="8"/>
  <c r="M35" i="8"/>
  <c r="O35" i="8"/>
  <c r="Q35" i="8"/>
  <c r="S35" i="8"/>
  <c r="X10" i="8"/>
  <c r="X28" i="8"/>
  <c r="X4" i="8"/>
  <c r="X33" i="8"/>
  <c r="Y34" i="8"/>
  <c r="Y33" i="8"/>
  <c r="X34" i="8"/>
  <c r="X30" i="8"/>
  <c r="X32" i="8"/>
  <c r="Y32" i="8"/>
  <c r="Y23" i="8"/>
  <c r="X23" i="8"/>
  <c r="D35" i="8"/>
  <c r="D16" i="8"/>
  <c r="A34" i="7"/>
  <c r="X16" i="8" l="1"/>
  <c r="D17" i="8"/>
  <c r="J37" i="8"/>
  <c r="Y35" i="8"/>
  <c r="X35" i="8"/>
  <c r="K37" i="8"/>
  <c r="A136" i="7" l="1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35" i="7"/>
  <c r="A2" i="7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</calcChain>
</file>

<file path=xl/sharedStrings.xml><?xml version="1.0" encoding="utf-8"?>
<sst xmlns="http://schemas.openxmlformats.org/spreadsheetml/2006/main" count="924" uniqueCount="577">
  <si>
    <t>№ п/п</t>
  </si>
  <si>
    <t>ДТ</t>
  </si>
  <si>
    <t>Дата</t>
  </si>
  <si>
    <t>Причина сработки</t>
  </si>
  <si>
    <t>Объект</t>
  </si>
  <si>
    <t>Выехавшее подразделений</t>
  </si>
  <si>
    <t>Расстояние, км</t>
  </si>
  <si>
    <t>Затрачено ГСМ</t>
  </si>
  <si>
    <t>АИ</t>
  </si>
  <si>
    <t>Количество СИС</t>
  </si>
  <si>
    <t>техника</t>
  </si>
  <si>
    <t>л/с</t>
  </si>
  <si>
    <t>МУРОМ</t>
  </si>
  <si>
    <t>МЕЛЕНКИ</t>
  </si>
  <si>
    <t>СЕЛИВАНОВО</t>
  </si>
  <si>
    <t>сработка датчика новый корпус коридор причина устанавливается</t>
  </si>
  <si>
    <t>07.07.18 22.50</t>
  </si>
  <si>
    <t>Хольковский ПНИ п. Хольковский, ул.Маринина, д.1</t>
  </si>
  <si>
    <t>устанавливается</t>
  </si>
  <si>
    <t>ПСЧ-61</t>
  </si>
  <si>
    <t xml:space="preserve"> причина устанавливается</t>
  </si>
  <si>
    <t>15.07.18  13.21</t>
  </si>
  <si>
    <t>МБДОУ "детский сад № 31" Меленковский район д.Софронова ул.Молодежная д.1</t>
  </si>
  <si>
    <t>3-й этаж каб. Биологии, причина устанавливается</t>
  </si>
  <si>
    <t>17.07.2018 г  17-35</t>
  </si>
  <si>
    <t>п.Красная Горбатка, ул. Школьная, 23    Д/сад № 2 "Ладушки"</t>
  </si>
  <si>
    <t>место и причина сработки не устанаовлены</t>
  </si>
  <si>
    <t>сработка спортзал причина устанавливается</t>
  </si>
  <si>
    <t>Меленки ул. Дзержинского д.31 д/с №11</t>
  </si>
  <si>
    <t>пищеблок подгорание пищи на плите</t>
  </si>
  <si>
    <t>чердачное помещение устанавливается</t>
  </si>
  <si>
    <t>музей  причина устанавливается</t>
  </si>
  <si>
    <t>20.07.2018 г  04-53</t>
  </si>
  <si>
    <t>п.Красная Горбатка, ул. Юбилейная,67     ГБУЗ ВО ЦРБ</t>
  </si>
  <si>
    <t>сработки датчика  в помещении ЦРБ не было(была сработка АПС этого объекта  в ПСЧ-60 04-53)</t>
  </si>
  <si>
    <t>ПСЧ-60</t>
  </si>
  <si>
    <t>20.07.18  00.24</t>
  </si>
  <si>
    <t>ЦРБ Меленки г. Меленки , ул. Союз Республик д. 61</t>
  </si>
  <si>
    <t>причина сработки устанавливается</t>
  </si>
  <si>
    <t>ПСЧ- 61</t>
  </si>
  <si>
    <t>во время грозы сработали датчики на 2-м и 3-м этажах</t>
  </si>
  <si>
    <t>Склад белья 1-й этаж Неисправность АПС</t>
  </si>
  <si>
    <r>
      <t xml:space="preserve">сработка на 1 эт. В библиотеке, </t>
    </r>
    <r>
      <rPr>
        <u/>
        <sz val="10"/>
        <color indexed="8"/>
        <rFont val="Times New Roman"/>
        <family val="1"/>
        <charset val="204"/>
      </rPr>
      <t>(Причина устанавливается)</t>
    </r>
  </si>
  <si>
    <r>
      <t xml:space="preserve">1 –й этаж фойе,
</t>
    </r>
    <r>
      <rPr>
        <u/>
        <sz val="10"/>
        <color indexed="8"/>
        <rFont val="Times New Roman"/>
        <family val="1"/>
        <charset val="204"/>
      </rPr>
      <t>(Причина устанавливается)</t>
    </r>
  </si>
  <si>
    <t>(Причина устанавливается)</t>
  </si>
  <si>
    <t>холл 1 этаж и комната дежурного  (Причина устанавливается)</t>
  </si>
  <si>
    <t>1 этаж гостевая комната
(Причина устанавливается)</t>
  </si>
  <si>
    <t>сработка в комнате отдыха,  причина устанавливается</t>
  </si>
  <si>
    <t>сработка АПС на 3-эт, в учебном классе , (причина устанавливается)</t>
  </si>
  <si>
    <t>18.07.18  
23-30</t>
  </si>
  <si>
    <t>ГБУСО "Папулинский дом-интернат для престарелых и инвалидов, д. 25, Меленковский район, д. Папулино, ул.Коммунистическая.</t>
  </si>
  <si>
    <t>1-эт в кабинете физиотерапии,
причина устанавливается</t>
  </si>
  <si>
    <t>Склад белья 1-эт.,
неисправность АПС</t>
  </si>
  <si>
    <t>корпус № 6, 2-эт, 
неиправность датчика</t>
  </si>
  <si>
    <t>Принадлежность</t>
  </si>
  <si>
    <t>1-ый этаж пищеблок ( кабинет шеф-повара) причина устанавливается
(АКТ-насекомые в датчике)</t>
  </si>
  <si>
    <t>отделение морг, причина устанавливаентся</t>
  </si>
  <si>
    <t>Меленки ул. Комсомольская д.189 СОШ № 2</t>
  </si>
  <si>
    <t>столовая ,причина устанавливается</t>
  </si>
  <si>
    <t>24.07.18  22.24</t>
  </si>
  <si>
    <t>04.07.18 
02-28</t>
  </si>
  <si>
    <t>ЦРБ г. Меленки, ул. Союз Республик, д. 61</t>
  </si>
  <si>
    <t>раздевалка душевой 1 этаж,причина устанавливается</t>
  </si>
  <si>
    <t>зал на втором этаже,причина устанавливается</t>
  </si>
  <si>
    <t>сработка в подземном переходе,причина сработки устанавливается</t>
  </si>
  <si>
    <t>спорт</t>
  </si>
  <si>
    <t>танцевальный зал</t>
  </si>
  <si>
    <t>МДОУ Детский сад № 13</t>
  </si>
  <si>
    <t>МДОУ Детский сад № 14</t>
  </si>
  <si>
    <t xml:space="preserve">МДОУ Детский сад № 1 </t>
  </si>
  <si>
    <t xml:space="preserve">МДОУ Детский сад № 6 </t>
  </si>
  <si>
    <t>МДОУ Детский сад № 26, филиал (д/с 40)</t>
  </si>
  <si>
    <t>МДОУ Детский сад № 26</t>
  </si>
  <si>
    <t xml:space="preserve">МДОУ Детский сад № 9 </t>
  </si>
  <si>
    <t>МДОУ Детский сад № 29</t>
  </si>
  <si>
    <t>МДОУ Детский сад № 30</t>
  </si>
  <si>
    <t>МДОУ Детский сад № 32</t>
  </si>
  <si>
    <t>МДОУ Детский сад № 33</t>
  </si>
  <si>
    <t>МДОУ Детский сад № 36</t>
  </si>
  <si>
    <t>МДОУ Детский сад № 5, Радуга</t>
  </si>
  <si>
    <t>МДОУ Детский сад № 94</t>
  </si>
  <si>
    <t>МДОУ Детский сад № 4</t>
  </si>
  <si>
    <t>МДОУ Детский сад № 4, филиал</t>
  </si>
  <si>
    <t>МДОУ Детский сад № 20 п. Войкова</t>
  </si>
  <si>
    <t>МДОУ Детский сад № 7</t>
  </si>
  <si>
    <t>МДОУ Детский сад № 39</t>
  </si>
  <si>
    <t>МДОУ Детский сад № 6, п. Механизаторов</t>
  </si>
  <si>
    <t>МДОУ Детский сад № 38</t>
  </si>
  <si>
    <t>МДОУ Детский сад № 8</t>
  </si>
  <si>
    <t>МДОУ Детский сад № 3</t>
  </si>
  <si>
    <t>МДОУ Детский сад № 5, филиал</t>
  </si>
  <si>
    <t>МДОУ Детский сад № 62, филиал (д/с 158)</t>
  </si>
  <si>
    <t>МДОУ Детский сад № 90</t>
  </si>
  <si>
    <t>МДОУ Детский сад № 81</t>
  </si>
  <si>
    <t>МДОУ Детский сад № 53</t>
  </si>
  <si>
    <t>МДОУ Детский сад № 43</t>
  </si>
  <si>
    <t>МДОУ Детский сад № 39, филиал</t>
  </si>
  <si>
    <t>МДОУ Детский сад № 45</t>
  </si>
  <si>
    <t>МДОУ Детский сад № 48</t>
  </si>
  <si>
    <t>МДОУ Детский сад № 49</t>
  </si>
  <si>
    <t>МДОУ Детский сад № 50</t>
  </si>
  <si>
    <t>МДОУ Детский сад № 52</t>
  </si>
  <si>
    <t>МДОУ Детский сад № 64</t>
  </si>
  <si>
    <t>МДОУ Детский сад № 54</t>
  </si>
  <si>
    <t>МДОУ Детский сад № 62</t>
  </si>
  <si>
    <t>МДОУ Детский сад № 51</t>
  </si>
  <si>
    <t>ГКОУ ВО "Муромский детский дом № 1"</t>
  </si>
  <si>
    <t>ГУЗ ВО "Муромский дом ребенка спец.-ый"</t>
  </si>
  <si>
    <t>ГКСОУ «Специальная (коррекционная) общеобразовательная школа-интернат VIII вида о. Муром», сп. Корп.</t>
  </si>
  <si>
    <t>ГКСОУ «Специальная (коррекционная) общеобразовательная школа-интернат VIII вида о. Муром», уч. Корп.</t>
  </si>
  <si>
    <t>ГБУСОВО «Муромский дом-интернат для престарелых и инвалидов»</t>
  </si>
  <si>
    <t>ГБУЗ ВО "Муромская городская больница № 3", инф.отд.</t>
  </si>
  <si>
    <t>НУЗ "Отделенческая больница на станции Муром ОАО РЖД"</t>
  </si>
  <si>
    <t>ГБУЗ ВО "Муромская городская больница № 3", сп.корп.</t>
  </si>
  <si>
    <t>ГУЗ "Муромский наркологический диспансер"</t>
  </si>
  <si>
    <t>ГБУЗ ВО "Муромская городская больница № 1", гл.корпус</t>
  </si>
  <si>
    <t>ГБУЗ ВО "Муромская городская больница № 2"</t>
  </si>
  <si>
    <t>ГБУЗ ВО "Муромская городская больница № 3", 3-4-х эт.корп.</t>
  </si>
  <si>
    <t>ГБУЗ ВО "Детская больница округа Муром"</t>
  </si>
  <si>
    <t>ГБУЗ ВО "Муромский кожно-венерологический диспансер"</t>
  </si>
  <si>
    <t>МУЗ "Родильный дом"</t>
  </si>
  <si>
    <t>ГБУЗ ВО "Муромская городская станция скорой медицинской помощи"</t>
  </si>
  <si>
    <t>ГБУЗ ВО "Центр специализированной фтизиопульмонологической помощи" (муромский противотуберкулезный диспансер)</t>
  </si>
  <si>
    <t>ГОУ ВПО "Муромский институт (филиал) ВЛГУ, общ.</t>
  </si>
  <si>
    <t>ГБУЗ ВО "Муромская стоматологическая поликлиника"</t>
  </si>
  <si>
    <t>ГБУЗ ВО "Центр лечебной физкультуры и спортивной медицины"</t>
  </si>
  <si>
    <t>НОУ «Православная гимназия преподобного Илии Муромца»</t>
  </si>
  <si>
    <t>МБОУ СОШ № 15</t>
  </si>
  <si>
    <t>МБОУ ООШ № 12, филиал (НОШ № 14)</t>
  </si>
  <si>
    <t>МБОУ Якимано-Слободская СОШ</t>
  </si>
  <si>
    <t>МБОУ СОШ № 19, к1</t>
  </si>
  <si>
    <t>МБОУ СОШ № 1</t>
  </si>
  <si>
    <t>МБОУ СОШ № 2</t>
  </si>
  <si>
    <t>МБОУ СОШ № 3</t>
  </si>
  <si>
    <t>МБОУ СОШ № 4</t>
  </si>
  <si>
    <t>МБОУ ООШ № 12, филиал</t>
  </si>
  <si>
    <t>МБОУ СОШ № 6</t>
  </si>
  <si>
    <t>МБОУ СОШ № 7</t>
  </si>
  <si>
    <t>МБОУ СОШ № 8</t>
  </si>
  <si>
    <t>МБОУ СОШ № 10</t>
  </si>
  <si>
    <t>МБОУ ООШ № 12</t>
  </si>
  <si>
    <t>МБОУ СОШ № 18</t>
  </si>
  <si>
    <t>МБОУ СОШ № 16</t>
  </si>
  <si>
    <t>МБОУ СОШ № 19, к2</t>
  </si>
  <si>
    <t>МБОУ СОШ № 20</t>
  </si>
  <si>
    <t>МБОУ СОШ № 1, филиал (ООШ № 33)</t>
  </si>
  <si>
    <t>МБОУ СОШ № 13</t>
  </si>
  <si>
    <t>МБОУ СОШ № 28</t>
  </si>
  <si>
    <t>МБУ СШООР им. А.А. Прокуророва</t>
  </si>
  <si>
    <t>МБОУ ДОД "Детская школы искусств №1 им. А.А. Епанчиной" ("Музыкальная школа № 1")</t>
  </si>
  <si>
    <t>МБОУ ДОД "Музыкальная школа № 3"</t>
  </si>
  <si>
    <t>МБОУ ДОД "ДОО(С)Ц "Верба"</t>
  </si>
  <si>
    <t>МБОУ ДОД ДЮСШ «Ока», СК "Муромец"</t>
  </si>
  <si>
    <t>МБОУ ДОД ДЮСШ «Ока», СК "Кристалл"</t>
  </si>
  <si>
    <t>МБОУ ДОД ДЮСШ «Ока», двор. Спорта</t>
  </si>
  <si>
    <t>МБОУ ДОД "Центр внешкольной работы"</t>
  </si>
  <si>
    <t>МБОУ "Межшкольный учебный комбинат № 1"</t>
  </si>
  <si>
    <t>МБОУ ДОД "Детская школа искусств № 2"</t>
  </si>
  <si>
    <t>МБОУ ДОД "Детская школы искусств №1 им. А.А. Епанчиной", филиал</t>
  </si>
  <si>
    <t>МБОУ ДОД "Центр внешкольной работы", центр "Досуг", филиал</t>
  </si>
  <si>
    <t>МКОУ ДОД "Детский оздоровительно-образовательный (соц.-педагогический) центр"</t>
  </si>
  <si>
    <t>МБОУ ДОД "Детская художественная школа им. И.С. Куликова"</t>
  </si>
  <si>
    <t>ГБОУ СПО ВО "Муромский промышленно-гуманитарный техникум"</t>
  </si>
  <si>
    <t>ГБОУ СПО ВО "Муромский техникум радиоэлектронного приборостроения"</t>
  </si>
  <si>
    <t>ГБОУ СПО ВО "Муромский индустриальный техникум"</t>
  </si>
  <si>
    <t>ГБОУ СПО ВО "Муромский педагогический колледж"</t>
  </si>
  <si>
    <t>ЧОУ ДПО «Стрелок» (помещение 2)</t>
  </si>
  <si>
    <t>ГОУ ВПО "Муромский институт (фил) ВЛГУ, к.2</t>
  </si>
  <si>
    <t>ГОУ ВПО "Муромский институт (фил) ВЛГУ, к.5</t>
  </si>
  <si>
    <t>ГОУ ВПО "Муромский институт (фил) ВЛГУ, к.10</t>
  </si>
  <si>
    <t>ГОУ ВПО "Муромский институт (фил) ВЛГУ, к.8</t>
  </si>
  <si>
    <t>ГОУ ВПО "Муромский институт (фил) ВЛГУ, к.4</t>
  </si>
  <si>
    <t>ГОУ ВПО "Муромский институт (фил) ВЛГУ, к.9</t>
  </si>
  <si>
    <t>МБДОУ Детский сад № 10 п.Зименки, филиал</t>
  </si>
  <si>
    <t>МБДОУ Детский сад № 9</t>
  </si>
  <si>
    <t>МБДОУ Детский сад № 11</t>
  </si>
  <si>
    <t>МБДОУ Детский сад № 4, филиал</t>
  </si>
  <si>
    <t>МБДОУ Детский сад № 9, филиал</t>
  </si>
  <si>
    <t>МБДОУ Детский сад № 10</t>
  </si>
  <si>
    <t>МБДОУ Детский сад № 4</t>
  </si>
  <si>
    <t>ГБУЗ ВО "Муромская городская больница № 3", филиал</t>
  </si>
  <si>
    <t>ГАУСО ВО «Муромский комплексный центр социального обслуживания населения», Отделение милосердия "Рябинушка"</t>
  </si>
  <si>
    <t>ГАУСО ВО «Муромский комплексный центр социального обслуживания населения», Отделение милосердия "Резиденция цветов"</t>
  </si>
  <si>
    <t>МБОУ Молотицкая СОШ, филиал п. Савково</t>
  </si>
  <si>
    <t>МБОУ Чаадаевская СОШ</t>
  </si>
  <si>
    <t>МБОУ Молотицкая СОШ</t>
  </si>
  <si>
    <t>МБОУ Пестенькинская НОШ</t>
  </si>
  <si>
    <t>МБОУ Панфиловкая СОШ</t>
  </si>
  <si>
    <t>МБОУ Алешунинская СОШ</t>
  </si>
  <si>
    <t>МБОУ Борис-Глебская СОШ</t>
  </si>
  <si>
    <t>МБОУ Булатниковская СОШ</t>
  </si>
  <si>
    <t>МБОУ Зименковская СОШ</t>
  </si>
  <si>
    <t>МБОУ Ковардицкая СОШ</t>
  </si>
  <si>
    <t>МБОУ Борис-Глебская СОШ, филиал (МДОУ Детский сад № 8")</t>
  </si>
  <si>
    <t>Комсомольская, 45</t>
  </si>
  <si>
    <t>Ремесленная Слободка, 22</t>
  </si>
  <si>
    <t>Пролетарская, 58</t>
  </si>
  <si>
    <t>Лакина, 80</t>
  </si>
  <si>
    <t>Лакина, 34</t>
  </si>
  <si>
    <t>Красногвардейская, 41</t>
  </si>
  <si>
    <t>Московская, 70</t>
  </si>
  <si>
    <t>Галстелло, 5</t>
  </si>
  <si>
    <t>г. Муром, ,Московская, 93</t>
  </si>
  <si>
    <t>г. Муром, ,Тихомирова б-р, 15</t>
  </si>
  <si>
    <t>г. Муром, ,Ленина, 95</t>
  </si>
  <si>
    <t xml:space="preserve">Юбилейная, </t>
  </si>
  <si>
    <t xml:space="preserve">Кирова, </t>
  </si>
  <si>
    <t xml:space="preserve">Пролетарская, </t>
  </si>
  <si>
    <t xml:space="preserve">Лаврентьева, </t>
  </si>
  <si>
    <t>Октябрьская, 80</t>
  </si>
  <si>
    <t>Вокзальная, 5</t>
  </si>
  <si>
    <t>Мечтателей, 6а</t>
  </si>
  <si>
    <t>Московская, 109а</t>
  </si>
  <si>
    <t>п.Миханизаторов, 47</t>
  </si>
  <si>
    <t xml:space="preserve">Советская, </t>
  </si>
  <si>
    <t>Лакина, 23а</t>
  </si>
  <si>
    <t>Кирова, 15</t>
  </si>
  <si>
    <t>Экземплярского, 98</t>
  </si>
  <si>
    <t xml:space="preserve">Куйбышева, </t>
  </si>
  <si>
    <t>Серова, 15</t>
  </si>
  <si>
    <t>Дзержинского, 81</t>
  </si>
  <si>
    <t>Муромская, 3а</t>
  </si>
  <si>
    <t xml:space="preserve">Ленинградская , </t>
  </si>
  <si>
    <t>Кооперативный проезд, 10</t>
  </si>
  <si>
    <t>Орловская, 5а</t>
  </si>
  <si>
    <t>Орловская, 13</t>
  </si>
  <si>
    <t>Экземплярского, 27</t>
  </si>
  <si>
    <t>Энгельса, 9</t>
  </si>
  <si>
    <t>Щербакова, 4</t>
  </si>
  <si>
    <t>Ленинградская , 26/5</t>
  </si>
  <si>
    <t>Кооперативный проезд, 5</t>
  </si>
  <si>
    <t>Кленовая, 7</t>
  </si>
  <si>
    <t>Карла Маркса, 19</t>
  </si>
  <si>
    <t xml:space="preserve">ул. Плеханова, </t>
  </si>
  <si>
    <t>ул. Тимирязева, 2</t>
  </si>
  <si>
    <t>Ремесленная Слободка, 18</t>
  </si>
  <si>
    <t>Войкова, 11а</t>
  </si>
  <si>
    <t>Пионерская, 1</t>
  </si>
  <si>
    <t>Площадь Крестьянина, 7</t>
  </si>
  <si>
    <t>Ленинградская, 32, к.5</t>
  </si>
  <si>
    <t>Карачаровское шоссе, 3</t>
  </si>
  <si>
    <t>Войкова, 17, к.2</t>
  </si>
  <si>
    <t>Коммунистическая, 23а</t>
  </si>
  <si>
    <t>Казанская, 50</t>
  </si>
  <si>
    <t xml:space="preserve">, </t>
  </si>
  <si>
    <t xml:space="preserve">Мечникова, </t>
  </si>
  <si>
    <t>Орловская, 23</t>
  </si>
  <si>
    <t>Кирова, 32</t>
  </si>
  <si>
    <t>Красноармейская, 37</t>
  </si>
  <si>
    <t>Филатова, 10</t>
  </si>
  <si>
    <t>Южная, 4а</t>
  </si>
  <si>
    <t>Московская, 97</t>
  </si>
  <si>
    <t xml:space="preserve">ул. Колхозная, </t>
  </si>
  <si>
    <t>ул. Куйбышева, 24</t>
  </si>
  <si>
    <t>ул. Московская, 126а</t>
  </si>
  <si>
    <t xml:space="preserve">ул. Муромская, </t>
  </si>
  <si>
    <t xml:space="preserve">ул. Ленина, </t>
  </si>
  <si>
    <t>ул. Орловская, 23а</t>
  </si>
  <si>
    <t>Первомайская, 36</t>
  </si>
  <si>
    <t xml:space="preserve">ул. Комсомольская, </t>
  </si>
  <si>
    <t>Мичуринская, 2</t>
  </si>
  <si>
    <t>ул. Кирова, 13</t>
  </si>
  <si>
    <t>К.Маркса, 23</t>
  </si>
  <si>
    <t xml:space="preserve">ул. Льва Толстого, </t>
  </si>
  <si>
    <t>Машинистов, 1</t>
  </si>
  <si>
    <t xml:space="preserve">ул. Московская, </t>
  </si>
  <si>
    <t xml:space="preserve">ул. Пионерская, </t>
  </si>
  <si>
    <t xml:space="preserve">ул. Лакина, </t>
  </si>
  <si>
    <t xml:space="preserve">ул. Амосова, </t>
  </si>
  <si>
    <t>Карачаровское шоссе, 7а</t>
  </si>
  <si>
    <t>Филатова, 11</t>
  </si>
  <si>
    <t>Красногвардейская, 4</t>
  </si>
  <si>
    <t>Московская, 91</t>
  </si>
  <si>
    <t>Мечникова, 20</t>
  </si>
  <si>
    <t>Озерная, 1</t>
  </si>
  <si>
    <t>Кирова, 14</t>
  </si>
  <si>
    <t>Спортивная, 14</t>
  </si>
  <si>
    <t>Лакина, 69б</t>
  </si>
  <si>
    <t xml:space="preserve">Артема, </t>
  </si>
  <si>
    <t>Орловская, 16</t>
  </si>
  <si>
    <t>Ковровская, 18</t>
  </si>
  <si>
    <t>Комсомольская, 55</t>
  </si>
  <si>
    <t>Филатова, 8</t>
  </si>
  <si>
    <t>К. Маркса, 24</t>
  </si>
  <si>
    <t>Владимирское шоссе, 6</t>
  </si>
  <si>
    <t>Радиозаводская, 23/2</t>
  </si>
  <si>
    <t>Радиозаводская, 23</t>
  </si>
  <si>
    <t>с. Дмитриевская Слобода,Садовая, 16</t>
  </si>
  <si>
    <t>п. Муромский, Центральная, 41</t>
  </si>
  <si>
    <t>с. Дм. Слобода, Садовая, 15</t>
  </si>
  <si>
    <t>п. Войкова, 27а</t>
  </si>
  <si>
    <t>д. Степаньково,Центральная, 2а</t>
  </si>
  <si>
    <t>с.Булатниково,</t>
  </si>
  <si>
    <t>д. Савково, Придорожная, 5</t>
  </si>
  <si>
    <t>с. Чаадаево, Новая, 21</t>
  </si>
  <si>
    <t>с. Молотицы, Гагарина, 24</t>
  </si>
  <si>
    <t>с. Пестенькино, Центральная, 85</t>
  </si>
  <si>
    <t>с. Панфилово, Молодежная, 15</t>
  </si>
  <si>
    <t>с. Алешунино, Школьная, 1</t>
  </si>
  <si>
    <t>с. Борисоглеб, Трудовая, 49</t>
  </si>
  <si>
    <t>с. Булатниково, Советская, 15а</t>
  </si>
  <si>
    <t>с. Зименки, Кооперативная, 21</t>
  </si>
  <si>
    <t>с. Ковардицы, Школьная, 5</t>
  </si>
  <si>
    <t>с. Борисоглеб, Первомайская, 16</t>
  </si>
  <si>
    <t>с. Чаадаево, Новая, 17</t>
  </si>
  <si>
    <t>с. Борисоглеб, Коминтерна, 98</t>
  </si>
  <si>
    <t>с. Зименки, Кооперативная, 6</t>
  </si>
  <si>
    <t>д. Прудищи, Молодежная, 2</t>
  </si>
  <si>
    <t>с. Булатниково, Мира, 5а</t>
  </si>
  <si>
    <t>с. Молотицы, Гагарина, 1</t>
  </si>
  <si>
    <t>д. Савково, Советская, 2</t>
  </si>
  <si>
    <t>соц</t>
  </si>
  <si>
    <t>ЗООЛ «Ясный» (МБОУ ДОД ЦРТДЮ «Орленок»)</t>
  </si>
  <si>
    <t>ЗООЛ "БЕЛЫЙ ГОРОДОК" (МБОУ ДОД "Центр внешкольной работы")</t>
  </si>
  <si>
    <t>ГМ "Магнит" (ТЦ "Зефир в шоколаде")</t>
  </si>
  <si>
    <t>Гипермаркет "Магнит"</t>
  </si>
  <si>
    <t>торг</t>
  </si>
  <si>
    <t>Поликлиника, ОАО "Муромтепловоз"</t>
  </si>
  <si>
    <t>религия</t>
  </si>
  <si>
    <t>культура</t>
  </si>
  <si>
    <t>ГБОУ СПО ВО "Муромский медицинский колледж"</t>
  </si>
  <si>
    <t>иное</t>
  </si>
  <si>
    <t>ГКУСО ВО «Муромский социально-реабилитационный центр для несовершеннолетних»</t>
  </si>
  <si>
    <t>22-15</t>
  </si>
  <si>
    <t>07-03</t>
  </si>
  <si>
    <t>09-44</t>
  </si>
  <si>
    <t>07-52</t>
  </si>
  <si>
    <t>17-31</t>
  </si>
  <si>
    <t>07-18</t>
  </si>
  <si>
    <t>19-25</t>
  </si>
  <si>
    <t>22-14</t>
  </si>
  <si>
    <t>12-45</t>
  </si>
  <si>
    <t>16-24</t>
  </si>
  <si>
    <t>22-54</t>
  </si>
  <si>
    <t>04-46</t>
  </si>
  <si>
    <t>07-55</t>
  </si>
  <si>
    <t>21-16</t>
  </si>
  <si>
    <t>07-31</t>
  </si>
  <si>
    <t>15-49</t>
  </si>
  <si>
    <t>02-10</t>
  </si>
  <si>
    <t>13-01</t>
  </si>
  <si>
    <t>13-07</t>
  </si>
  <si>
    <t>17-05</t>
  </si>
  <si>
    <t>18-07</t>
  </si>
  <si>
    <t>21-17</t>
  </si>
  <si>
    <t>08-11</t>
  </si>
  <si>
    <t>19-56</t>
  </si>
  <si>
    <t>21-04</t>
  </si>
  <si>
    <t>03-14</t>
  </si>
  <si>
    <t>11-07</t>
  </si>
  <si>
    <t>объект</t>
  </si>
  <si>
    <t>адрес</t>
  </si>
  <si>
    <t>Детский сад № 13</t>
  </si>
  <si>
    <t>Детский сад № 14</t>
  </si>
  <si>
    <t xml:space="preserve">Детский сад № 1 </t>
  </si>
  <si>
    <t xml:space="preserve">Детский сад № 6 </t>
  </si>
  <si>
    <t>Детский сад № 26, филиал (д/с 40)</t>
  </si>
  <si>
    <t>Детский сад № 26</t>
  </si>
  <si>
    <t xml:space="preserve">Детский сад № 9 </t>
  </si>
  <si>
    <t>Детский сад № 29</t>
  </si>
  <si>
    <t>Детский сад № 30</t>
  </si>
  <si>
    <t>Детский сад № 32</t>
  </si>
  <si>
    <t>Детский сад № 33</t>
  </si>
  <si>
    <t>Детский сад № 36</t>
  </si>
  <si>
    <t>Детский сад № 5, Радуга</t>
  </si>
  <si>
    <t>Детский сад № 94</t>
  </si>
  <si>
    <t>Детский сад № 4</t>
  </si>
  <si>
    <t>Детский сад № 20 п. Войкова</t>
  </si>
  <si>
    <t>Детский сад № 7</t>
  </si>
  <si>
    <t>Детский сад № 39</t>
  </si>
  <si>
    <t>Детский сад № 6, п. Механизаторов</t>
  </si>
  <si>
    <t>Детский сад № 38</t>
  </si>
  <si>
    <t>Детский сад № 8</t>
  </si>
  <si>
    <t>Детский сад № 3</t>
  </si>
  <si>
    <t>Детский сад № 5, филиал</t>
  </si>
  <si>
    <t>Детский сад № 62, филиал (д/с 158)</t>
  </si>
  <si>
    <t>Детский сад № 90</t>
  </si>
  <si>
    <t>Детский сад № 81</t>
  </si>
  <si>
    <t>Детский сад № 53</t>
  </si>
  <si>
    <t>Детский сад № 43</t>
  </si>
  <si>
    <t>Детский сад № 39, филиал</t>
  </si>
  <si>
    <t>Детский сад № 45</t>
  </si>
  <si>
    <t>Детский сад № 48</t>
  </si>
  <si>
    <t>Детский сад № 49</t>
  </si>
  <si>
    <t>Детский сад № 50</t>
  </si>
  <si>
    <t>Детский сад № 52</t>
  </si>
  <si>
    <t>Детский сад № 64</t>
  </si>
  <si>
    <t>Детский сад № 54</t>
  </si>
  <si>
    <t>Детский сад № 62</t>
  </si>
  <si>
    <t>Детский сад № 51</t>
  </si>
  <si>
    <t>ГМ Магнит (ТЦ Зефир в шоколаде)</t>
  </si>
  <si>
    <t>Гипермаркет Магнит</t>
  </si>
  <si>
    <t>Поликлиника, ОАО Муромтепловоз</t>
  </si>
  <si>
    <t>Детская больница округа Муром</t>
  </si>
  <si>
    <t>Центр лечебной физкультуры и спортивной медицины</t>
  </si>
  <si>
    <t>Отделенческая больница на станции Муром ОАО РЖД</t>
  </si>
  <si>
    <t>Родильный дом</t>
  </si>
  <si>
    <t>Межшкольный учебный комбинат № 1</t>
  </si>
  <si>
    <t>ЗООЛ «Ясный» ( ЦРТДЮ «Орленок»)</t>
  </si>
  <si>
    <t>Музыкальная школа № 3</t>
  </si>
  <si>
    <t>ДОО(С)Ц Верба</t>
  </si>
  <si>
    <t>ДЮСШ «Ока», СК Муромец</t>
  </si>
  <si>
    <t>ДЮСШ «Ока», СК Кристалл</t>
  </si>
  <si>
    <t>ДЮСШ «Ока», двор. Спорта</t>
  </si>
  <si>
    <t>Центр внешкольной работы</t>
  </si>
  <si>
    <t>Детская школа искусств № 2</t>
  </si>
  <si>
    <t>Детская школы искусств №1 им. А.А. Епанчиной, филиал</t>
  </si>
  <si>
    <t>Центр внешкольной работы, центр Досуг, филиал</t>
  </si>
  <si>
    <t>Детская художественная школа им. И.С. Куликова</t>
  </si>
  <si>
    <t>Муромский социально-реабилитационный центр для несовершеннолетних»</t>
  </si>
  <si>
    <t>Отделение милосердия "Рябинушка"</t>
  </si>
  <si>
    <t>Отделение милосердия "Резиденция цветов"</t>
  </si>
  <si>
    <t>Детский сад № 10 п.Зименки, филиал</t>
  </si>
  <si>
    <t>Детский сад № 9</t>
  </si>
  <si>
    <t>Детский сад № 11</t>
  </si>
  <si>
    <t>Детский сад № 9, филиал</t>
  </si>
  <si>
    <t>Детский сад № 10</t>
  </si>
  <si>
    <t>Филиал МГБ № 3, с. Борисоглеб</t>
  </si>
  <si>
    <t>Муромский дом-интернат для престарелых и инвалидов</t>
  </si>
  <si>
    <t>МГБ № 3, инфекционное отд.</t>
  </si>
  <si>
    <t>Адрес</t>
  </si>
  <si>
    <t>Полное наименование</t>
  </si>
  <si>
    <t>МГБ № 3, сп.корп.</t>
  </si>
  <si>
    <t>МГБ № 1, гл.корпус</t>
  </si>
  <si>
    <t>МГБ № 2</t>
  </si>
  <si>
    <t>МГБ № 3, 3-4-х эт.корп.</t>
  </si>
  <si>
    <t>Станция СМП</t>
  </si>
  <si>
    <t>Стоматологическая поликлиника</t>
  </si>
  <si>
    <t>Дом ребенка</t>
  </si>
  <si>
    <t>КВД</t>
  </si>
  <si>
    <t>Наркологический диспансер</t>
  </si>
  <si>
    <t>Противотуберкулезный диспансер</t>
  </si>
  <si>
    <t>ул. Спортивная, 5</t>
  </si>
  <si>
    <t>Школа-интернат VIII вида, учебный корпус</t>
  </si>
  <si>
    <t>Школа-интернат VIII вида, спальный корпус</t>
  </si>
  <si>
    <t>образование-ДС</t>
  </si>
  <si>
    <t>школа с. Ковардицы</t>
  </si>
  <si>
    <t>школа с. Молотицы</t>
  </si>
  <si>
    <t>школа д. Савково (филиал Молотицкой)</t>
  </si>
  <si>
    <t>школа № 1</t>
  </si>
  <si>
    <t>школа № 10</t>
  </si>
  <si>
    <t>школа № 13</t>
  </si>
  <si>
    <t>школа № 15</t>
  </si>
  <si>
    <t>школа № 16</t>
  </si>
  <si>
    <t>школа № 18</t>
  </si>
  <si>
    <t>школа № 19, к1</t>
  </si>
  <si>
    <t>школа № 19, к2</t>
  </si>
  <si>
    <t>школа № 2</t>
  </si>
  <si>
    <t>школа № 20</t>
  </si>
  <si>
    <t>школа № 28</t>
  </si>
  <si>
    <t>школа № 3</t>
  </si>
  <si>
    <t>школа № 4</t>
  </si>
  <si>
    <t>школа № 6</t>
  </si>
  <si>
    <t>школа № 7</t>
  </si>
  <si>
    <t>школа № 8</t>
  </si>
  <si>
    <t>школа № 12</t>
  </si>
  <si>
    <t>школа № 12, филиал</t>
  </si>
  <si>
    <t>школа № 12, филиал (НОШ № 14)</t>
  </si>
  <si>
    <t>школа № 1, филиал (школа № 33)</t>
  </si>
  <si>
    <t>школа с. Панфилово</t>
  </si>
  <si>
    <t>школа с Пестенькино</t>
  </si>
  <si>
    <t>школа с. Чаадаево</t>
  </si>
  <si>
    <t>школа с. Якиманская-Слобода</t>
  </si>
  <si>
    <t>школа с. Алешунино</t>
  </si>
  <si>
    <t>школа с. Борисоглеб</t>
  </si>
  <si>
    <t>школа с. Булатниково</t>
  </si>
  <si>
    <t>образование-ШК</t>
  </si>
  <si>
    <t>Детский дом № 1</t>
  </si>
  <si>
    <t>Индустриальный техникум</t>
  </si>
  <si>
    <t>Институт (фил) ВЛГУ, к.10</t>
  </si>
  <si>
    <t>Институт (фил) ВЛГУ, к.2</t>
  </si>
  <si>
    <t>Институт (фил) ВЛГУ, к.4</t>
  </si>
  <si>
    <t>Институт (фил) ВЛГУ, к.5</t>
  </si>
  <si>
    <t>Институт (фил) ВЛГУ, к.8</t>
  </si>
  <si>
    <t>Институт (фил) ВЛГУ, к.9</t>
  </si>
  <si>
    <t>Институт (филиал) ВЛГУ, общ.</t>
  </si>
  <si>
    <t>Медицинский колледж</t>
  </si>
  <si>
    <t>Педагогический колледж</t>
  </si>
  <si>
    <t>Промышленно-гуманитарный техникум</t>
  </si>
  <si>
    <t>Техникум радиоэлектронного приборостроения</t>
  </si>
  <si>
    <t>Детский оздоровительно-образовательный (соц.-педагогический) центр</t>
  </si>
  <si>
    <t>школа п. Зименки</t>
  </si>
  <si>
    <t>образование-СВУЗ</t>
  </si>
  <si>
    <t>ЗООЛ "Белый городок" ( ЦВР)</t>
  </si>
  <si>
    <t>образование-ДР</t>
  </si>
  <si>
    <t>медицина</t>
  </si>
  <si>
    <t>категоря</t>
  </si>
  <si>
    <t>Детская школы искусств №1</t>
  </si>
  <si>
    <t>ул. Кооперативная, 7а</t>
  </si>
  <si>
    <t>Борисо-Глеб,</t>
  </si>
  <si>
    <t>Детский сад № 4 Чаадаево</t>
  </si>
  <si>
    <t>Детский сад № 4, (ф) п. Муромский</t>
  </si>
  <si>
    <t>д.Пестенькино, Центральная, 62</t>
  </si>
  <si>
    <t>ул. Мечникова, 9</t>
  </si>
  <si>
    <t>д. Старый Вареж,</t>
  </si>
  <si>
    <t>ул. Ленинградская, 6</t>
  </si>
  <si>
    <t xml:space="preserve">Детский сад № 8 (ф) с. Борисоглеб, </t>
  </si>
  <si>
    <t>19-24</t>
  </si>
  <si>
    <t>сработка в коридоре 2-ого этажа, прчина устанавливается</t>
  </si>
  <si>
    <t>22-23</t>
  </si>
  <si>
    <t>сработка в группе на 2-ом эт. 
Причина устанавливается</t>
  </si>
  <si>
    <t>05-55</t>
  </si>
  <si>
    <t>сработка на 1-ом эт. группа № 8 спальное помещение (насекомое в датчике)</t>
  </si>
  <si>
    <t>14-47</t>
  </si>
  <si>
    <t>насеокоме в датчике</t>
  </si>
  <si>
    <t>22-51</t>
  </si>
  <si>
    <t>причина устанавливается</t>
  </si>
  <si>
    <t>Детский сад № 4, (ф) Степаньково</t>
  </si>
  <si>
    <t>01-47</t>
  </si>
  <si>
    <t>12-56</t>
  </si>
  <si>
    <t>сработка каб. № 30,31,32,33,34,35,36 (причина устанавливается)</t>
  </si>
  <si>
    <t>05-25</t>
  </si>
  <si>
    <t>18-20</t>
  </si>
  <si>
    <t xml:space="preserve">сработка на 2-ом эт. В детской спальне (причина устанавливается) </t>
  </si>
  <si>
    <t>сработка в женской раздевалке 
на 1-эт (причина устанавливается)</t>
  </si>
  <si>
    <t>08-44</t>
  </si>
  <si>
    <t>причина - конденсат в извещателе</t>
  </si>
  <si>
    <t>09-57</t>
  </si>
  <si>
    <t>п.Войкова, 27б</t>
  </si>
  <si>
    <t>18-34</t>
  </si>
  <si>
    <t>16-49</t>
  </si>
  <si>
    <t xml:space="preserve">д.Копнино, ул. Молодежная, 12    Копнинская  НОШ </t>
  </si>
  <si>
    <t>сработка датчика № 7 в коридоре школы( 2-ой этаж)</t>
  </si>
  <si>
    <t>ОП №1 ПСЧ-60</t>
  </si>
  <si>
    <t xml:space="preserve">09.08.2018 г  03-48               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</si>
  <si>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</si>
  <si>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</si>
  <si>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</si>
  <si>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</si>
  <si>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</si>
  <si>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</si>
  <si>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</si>
  <si>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</si>
  <si>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</si>
  <si>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</si>
  <si>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</si>
  <si>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</si>
  <si>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дизель</t>
  </si>
  <si>
    <t>ИТОГО</t>
  </si>
  <si>
    <t>Учебный центр РЖД</t>
  </si>
  <si>
    <t>Советская, 68</t>
  </si>
  <si>
    <t>Образование</t>
  </si>
  <si>
    <t>ДИЗЕЛЬ</t>
  </si>
  <si>
    <t>23-03</t>
  </si>
  <si>
    <t>18.07.2018 06.44</t>
  </si>
  <si>
    <t>02.08.2018
19-34</t>
  </si>
  <si>
    <t>сработка в коридоре на 1-эт</t>
  </si>
  <si>
    <t>02.08.2018
11-45</t>
  </si>
  <si>
    <t>сработка датчика в кабинете диспетчера скорой помощи (1-эт.)</t>
  </si>
  <si>
    <t>04.08.2018
17-10</t>
  </si>
  <si>
    <t>неисправность объектовой станции
(замена 06.08.2018)</t>
  </si>
  <si>
    <t>00-58</t>
  </si>
  <si>
    <t>06-58</t>
  </si>
  <si>
    <t>19-33</t>
  </si>
  <si>
    <t>12-25</t>
  </si>
  <si>
    <t>ср. датчика на 2-эт, в пищеблоке, 
причина устанавливается</t>
  </si>
  <si>
    <t>ср. датчика на 1-эт  в мужском зале,
причина устанавливается</t>
  </si>
  <si>
    <t>06-26</t>
  </si>
  <si>
    <t>ср. на 1-эт в кабинетах № 8, 9, 10, 11,
причина устанавливается</t>
  </si>
  <si>
    <t>неисправность датчика № 11 
(спорт зал), датчик заменен</t>
  </si>
  <si>
    <t>попадание пара из пищеблока в коридор</t>
  </si>
  <si>
    <t>насекомые в датчике
(датчик очищен)</t>
  </si>
  <si>
    <t>холл 1 этаж и комната дежурного (шлейф № 9), неисправность пожарного извещателя</t>
  </si>
  <si>
    <t>сработка в спорт зале, (шлейф № 9), неисправность пожарного извещателя</t>
  </si>
  <si>
    <t>помещение в котором сработал</t>
  </si>
  <si>
    <t>нет</t>
  </si>
  <si>
    <t>Мечникова, 35</t>
  </si>
  <si>
    <t>Время</t>
  </si>
  <si>
    <t>Причина</t>
  </si>
  <si>
    <t>подразделение</t>
  </si>
  <si>
    <t>км</t>
  </si>
  <si>
    <t>Названия строк</t>
  </si>
  <si>
    <t>Общий итог</t>
  </si>
  <si>
    <t>(Все)</t>
  </si>
  <si>
    <t>Сумма по полю АИ</t>
  </si>
  <si>
    <t>Сумма по полю ДТ</t>
  </si>
  <si>
    <t>Количество по полю объект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</si>
</sst>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₽_-;\-* #,##0.00\ _₽_-;_-* &quot;-&quot;??\ _₽_-;_-@_-"/>
    <numFmt numFmtId="165" formatCode="0.000"/>
    <numFmt numFmtId="166" formatCode="dd/mm/yy;@"/>
    <numFmt numFmtId="167" formatCode="0.00;[Red]0.00"/>
    <numFmt numFmtId="168" formatCode="[$-419]mmmm\ yyyy;@"/>
    <numFmt numFmtId="169" formatCode="0.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36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b/>
      <u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/>
        <bgColor theme="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7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theme="2" tint="-0.749992370372631"/>
      </right>
      <top/>
      <bottom/>
      <diagonal/>
    </border>
    <border>
      <left style="medium">
        <color theme="2" tint="-0.749992370372631"/>
      </left>
      <right style="medium">
        <color theme="2" tint="-0.749992370372631"/>
      </right>
      <top style="medium">
        <color theme="2" tint="-0.749992370372631"/>
      </top>
      <bottom style="medium">
        <color theme="2" tint="-0.749992370372631"/>
      </bottom>
      <diagonal/>
    </border>
    <border>
      <left/>
      <right style="medium">
        <color theme="2" tint="-0.749992370372631"/>
      </right>
      <top style="thin">
        <color theme="0"/>
      </top>
      <bottom/>
      <diagonal/>
    </border>
    <border>
      <left style="thin">
        <color indexed="64"/>
      </left>
      <right style="medium">
        <color theme="2" tint="-0.749992370372631"/>
      </right>
      <top/>
      <bottom/>
      <diagonal/>
    </border>
    <border>
      <left/>
      <right style="medium">
        <color theme="2" tint="-0.749992370372631"/>
      </right>
      <top/>
      <bottom/>
      <diagonal/>
    </border>
    <border>
      <left/>
      <right style="medium">
        <color theme="2" tint="-0.749992370372631"/>
      </right>
      <top style="thin">
        <color theme="0"/>
      </top>
      <bottom style="thin">
        <color theme="0"/>
      </bottom>
      <diagonal/>
    </border>
    <border>
      <left/>
      <right style="medium">
        <color theme="2" tint="-0.749992370372631"/>
      </right>
      <top/>
      <bottom style="thin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2" tint="-0.749992370372631"/>
      </bottom>
      <diagonal/>
    </border>
    <border>
      <left/>
      <right/>
      <top style="medium">
        <color theme="2" tint="-0.749992370372631"/>
      </top>
      <bottom style="medium">
        <color theme="2" tint="-0.749992370372631"/>
      </bottom>
      <diagonal/>
    </border>
    <border>
      <left style="medium">
        <color theme="2" tint="-0.749992370372631"/>
      </left>
      <right/>
      <top/>
      <bottom/>
      <diagonal/>
    </border>
    <border>
      <left style="medium">
        <color theme="2" tint="-0.749992370372631"/>
      </left>
      <right style="thin">
        <color theme="2" tint="-0.749992370372631"/>
      </right>
      <top/>
      <bottom style="medium">
        <color theme="2" tint="-0.749992370372631"/>
      </bottom>
      <diagonal/>
    </border>
    <border>
      <left style="medium">
        <color theme="2" tint="-0.749992370372631"/>
      </left>
      <right style="thin">
        <color theme="2" tint="-0.749992370372631"/>
      </right>
      <top/>
      <bottom/>
      <diagonal/>
    </border>
    <border>
      <left style="medium">
        <color theme="2" tint="-0.749992370372631"/>
      </left>
      <right style="thin">
        <color theme="2" tint="-0.749992370372631"/>
      </right>
      <top style="medium">
        <color theme="2" tint="-0.749992370372631"/>
      </top>
      <bottom style="medium">
        <color theme="2" tint="-0.749992370372631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0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14" fontId="1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5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5" fillId="7" borderId="23" xfId="0" applyNumberFormat="1" applyFont="1" applyFill="1" applyBorder="1" applyAlignment="1">
      <alignment horizontal="center" vertical="center" wrapText="1"/>
    </xf>
    <xf numFmtId="16" fontId="0" fillId="7" borderId="1" xfId="0" applyNumberFormat="1" applyFill="1" applyBorder="1" applyAlignment="1">
      <alignment horizontal="center" vertical="center" wrapText="1"/>
    </xf>
    <xf numFmtId="49" fontId="6" fillId="7" borderId="2" xfId="0" applyNumberFormat="1" applyFont="1" applyFill="1" applyBorder="1" applyAlignment="1">
      <alignment horizontal="center" vertical="center" wrapText="1"/>
    </xf>
    <xf numFmtId="0" fontId="5" fillId="7" borderId="27" xfId="0" applyFont="1" applyFill="1" applyBorder="1" applyAlignment="1">
      <alignment horizontal="center" vertical="center" wrapText="1"/>
    </xf>
    <xf numFmtId="17" fontId="6" fillId="7" borderId="1" xfId="0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justify" vertical="center"/>
    </xf>
    <xf numFmtId="14" fontId="1" fillId="7" borderId="19" xfId="0" applyNumberFormat="1" applyFont="1" applyFill="1" applyBorder="1" applyAlignment="1">
      <alignment horizontal="center" vertical="center" wrapText="1"/>
    </xf>
    <xf numFmtId="2" fontId="5" fillId="7" borderId="2" xfId="0" applyNumberFormat="1" applyFont="1" applyFill="1" applyBorder="1" applyAlignment="1">
      <alignment horizontal="center" vertical="center" wrapText="1"/>
    </xf>
    <xf numFmtId="2" fontId="5" fillId="7" borderId="25" xfId="0" applyNumberFormat="1" applyFont="1" applyFill="1" applyBorder="1" applyAlignment="1">
      <alignment horizontal="center" vertical="center" wrapText="1"/>
    </xf>
    <xf numFmtId="49" fontId="1" fillId="7" borderId="2" xfId="0" applyNumberFormat="1" applyFont="1" applyFill="1" applyBorder="1" applyAlignment="1">
      <alignment horizontal="center" vertical="center" wrapText="1"/>
    </xf>
    <xf numFmtId="49" fontId="1" fillId="7" borderId="25" xfId="0" applyNumberFormat="1" applyFont="1" applyFill="1" applyBorder="1" applyAlignment="1">
      <alignment horizontal="center" vertical="center" wrapText="1"/>
    </xf>
    <xf numFmtId="165" fontId="1" fillId="7" borderId="19" xfId="0" applyNumberFormat="1" applyFont="1" applyFill="1" applyBorder="1" applyAlignment="1">
      <alignment horizontal="center" vertical="center" wrapText="1"/>
    </xf>
    <xf numFmtId="165" fontId="1" fillId="7" borderId="1" xfId="0" applyNumberFormat="1" applyFont="1" applyFill="1" applyBorder="1" applyAlignment="1">
      <alignment horizontal="center" vertical="center" wrapText="1"/>
    </xf>
    <xf numFmtId="16" fontId="0" fillId="7" borderId="28" xfId="0" applyNumberFormat="1" applyFill="1" applyBorder="1" applyAlignment="1">
      <alignment horizontal="center" vertical="center" wrapText="1"/>
    </xf>
    <xf numFmtId="49" fontId="6" fillId="7" borderId="21" xfId="0" applyNumberFormat="1" applyFont="1" applyFill="1" applyBorder="1" applyAlignment="1">
      <alignment horizontal="center" vertical="center" wrapText="1"/>
    </xf>
    <xf numFmtId="0" fontId="7" fillId="7" borderId="21" xfId="2" applyNumberFormat="1" applyFont="1" applyFill="1" applyBorder="1" applyAlignment="1">
      <alignment horizontal="center" vertical="center"/>
    </xf>
    <xf numFmtId="17" fontId="9" fillId="7" borderId="21" xfId="0" applyNumberFormat="1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distributed"/>
    </xf>
    <xf numFmtId="0" fontId="9" fillId="7" borderId="25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4" fontId="11" fillId="7" borderId="29" xfId="0" applyNumberFormat="1" applyFont="1" applyFill="1" applyBorder="1" applyAlignment="1">
      <alignment horizontal="center" vertical="center" wrapText="1"/>
    </xf>
    <xf numFmtId="0" fontId="9" fillId="7" borderId="30" xfId="0" applyFont="1" applyFill="1" applyBorder="1" applyAlignment="1">
      <alignment horizontal="center" vertical="center" wrapText="1"/>
    </xf>
    <xf numFmtId="0" fontId="10" fillId="7" borderId="30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2" fontId="5" fillId="7" borderId="1" xfId="0" applyNumberFormat="1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165" fontId="1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7" borderId="25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21" xfId="0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7" borderId="21" xfId="0" applyNumberFormat="1" applyFont="1" applyFill="1" applyBorder="1" applyAlignment="1">
      <alignment horizontal="center" vertical="center" wrapText="1"/>
    </xf>
    <xf numFmtId="167" fontId="6" fillId="7" borderId="21" xfId="0" applyNumberFormat="1" applyFont="1" applyFill="1" applyBorder="1" applyAlignment="1">
      <alignment horizontal="center" vertical="center" wrapText="1"/>
    </xf>
    <xf numFmtId="14" fontId="6" fillId="7" borderId="2" xfId="0" applyNumberFormat="1" applyFont="1" applyFill="1" applyBorder="1" applyAlignment="1">
      <alignment horizontal="center" vertical="center" wrapText="1"/>
    </xf>
    <xf numFmtId="49" fontId="6" fillId="7" borderId="1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4" fontId="6" fillId="0" borderId="0" xfId="0" applyNumberFormat="1" applyFont="1" applyFill="1" applyAlignment="1">
      <alignment horizontal="center" vertical="center" wrapText="1"/>
    </xf>
    <xf numFmtId="166" fontId="6" fillId="0" borderId="0" xfId="0" applyNumberFormat="1" applyFont="1" applyFill="1" applyAlignment="1">
      <alignment horizontal="center" vertical="center" wrapText="1"/>
    </xf>
    <xf numFmtId="167" fontId="6" fillId="7" borderId="25" xfId="0" applyNumberFormat="1" applyFont="1" applyFill="1" applyBorder="1" applyAlignment="1">
      <alignment horizontal="center" vertical="center" wrapText="1"/>
    </xf>
    <xf numFmtId="167" fontId="6" fillId="7" borderId="4" xfId="0" applyNumberFormat="1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justify" vertical="center"/>
    </xf>
    <xf numFmtId="14" fontId="6" fillId="7" borderId="19" xfId="0" applyNumberFormat="1" applyFont="1" applyFill="1" applyBorder="1" applyAlignment="1">
      <alignment horizontal="center" vertical="center" wrapText="1"/>
    </xf>
    <xf numFmtId="14" fontId="6" fillId="7" borderId="5" xfId="0" applyNumberFormat="1" applyFont="1" applyFill="1" applyBorder="1" applyAlignment="1">
      <alignment horizontal="center" vertical="center" wrapText="1"/>
    </xf>
    <xf numFmtId="14" fontId="6" fillId="7" borderId="1" xfId="0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distributed"/>
    </xf>
    <xf numFmtId="167" fontId="6" fillId="7" borderId="2" xfId="0" applyNumberFormat="1" applyFont="1" applyFill="1" applyBorder="1" applyAlignment="1">
      <alignment horizontal="center" vertical="center" wrapText="1"/>
    </xf>
    <xf numFmtId="165" fontId="6" fillId="7" borderId="2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distributed" wrapText="1"/>
    </xf>
    <xf numFmtId="0" fontId="6" fillId="7" borderId="2" xfId="2" applyNumberFormat="1" applyFont="1" applyFill="1" applyBorder="1" applyAlignment="1">
      <alignment horizontal="center" vertical="center"/>
    </xf>
    <xf numFmtId="0" fontId="6" fillId="7" borderId="2" xfId="1" applyNumberFormat="1" applyFont="1" applyFill="1" applyBorder="1" applyAlignment="1">
      <alignment horizontal="center" vertical="center"/>
    </xf>
    <xf numFmtId="14" fontId="18" fillId="7" borderId="1" xfId="0" applyNumberFormat="1" applyFont="1" applyFill="1" applyBorder="1" applyAlignment="1">
      <alignment horizontal="center" vertical="center" wrapText="1"/>
    </xf>
    <xf numFmtId="0" fontId="18" fillId="7" borderId="25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vertical="center"/>
    </xf>
    <xf numFmtId="49" fontId="18" fillId="7" borderId="1" xfId="0" applyNumberFormat="1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7" borderId="32" xfId="0" applyFont="1" applyFill="1" applyBorder="1" applyAlignment="1">
      <alignment horizontal="center" vertical="center" wrapText="1"/>
    </xf>
    <xf numFmtId="0" fontId="1" fillId="7" borderId="38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0" fillId="0" borderId="0" xfId="0" applyBorder="1"/>
    <xf numFmtId="166" fontId="6" fillId="0" borderId="0" xfId="0" applyNumberFormat="1" applyFont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49" fontId="5" fillId="7" borderId="21" xfId="0" applyNumberFormat="1" applyFont="1" applyFill="1" applyBorder="1" applyAlignment="1">
      <alignment horizontal="center" vertical="center" wrapText="1"/>
    </xf>
    <xf numFmtId="49" fontId="5" fillId="7" borderId="25" xfId="0" applyNumberFormat="1" applyFont="1" applyFill="1" applyBorder="1" applyAlignment="1">
      <alignment horizontal="center" vertical="center" wrapText="1"/>
    </xf>
    <xf numFmtId="49" fontId="18" fillId="7" borderId="22" xfId="0" applyNumberFormat="1" applyFont="1" applyFill="1" applyBorder="1" applyAlignment="1">
      <alignment horizontal="center" vertical="center" wrapText="1"/>
    </xf>
    <xf numFmtId="49" fontId="18" fillId="7" borderId="2" xfId="0" applyNumberFormat="1" applyFont="1" applyFill="1" applyBorder="1" applyAlignment="1">
      <alignment horizontal="center" vertical="center" wrapText="1"/>
    </xf>
    <xf numFmtId="49" fontId="18" fillId="7" borderId="25" xfId="0" applyNumberFormat="1" applyFont="1" applyFill="1" applyBorder="1" applyAlignment="1">
      <alignment horizontal="center" vertical="center" wrapText="1"/>
    </xf>
    <xf numFmtId="49" fontId="6" fillId="7" borderId="25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center" wrapText="1"/>
    </xf>
    <xf numFmtId="49" fontId="6" fillId="7" borderId="2" xfId="0" applyNumberFormat="1" applyFont="1" applyFill="1" applyBorder="1" applyAlignment="1">
      <alignment horizontal="center" wrapText="1"/>
    </xf>
    <xf numFmtId="49" fontId="6" fillId="7" borderId="22" xfId="0" applyNumberFormat="1" applyFont="1" applyFill="1" applyBorder="1" applyAlignment="1">
      <alignment horizontal="center" vertical="center" wrapText="1"/>
    </xf>
    <xf numFmtId="49" fontId="6" fillId="7" borderId="4" xfId="0" applyNumberFormat="1" applyFont="1" applyFill="1" applyBorder="1" applyAlignment="1">
      <alignment horizontal="center" vertical="center" wrapText="1"/>
    </xf>
    <xf numFmtId="49" fontId="5" fillId="7" borderId="4" xfId="0" applyNumberFormat="1" applyFont="1" applyFill="1" applyBorder="1" applyAlignment="1">
      <alignment horizontal="center" vertical="center" wrapText="1"/>
    </xf>
    <xf numFmtId="49" fontId="5" fillId="7" borderId="2" xfId="0" applyNumberFormat="1" applyFont="1" applyFill="1" applyBorder="1" applyAlignment="1">
      <alignment horizontal="center" vertical="center" wrapText="1"/>
    </xf>
    <xf numFmtId="49" fontId="6" fillId="7" borderId="11" xfId="0" applyNumberFormat="1" applyFont="1" applyFill="1" applyBorder="1" applyAlignment="1">
      <alignment horizontal="center" vertical="center" wrapText="1"/>
    </xf>
    <xf numFmtId="49" fontId="6" fillId="7" borderId="24" xfId="0" applyNumberFormat="1" applyFont="1" applyFill="1" applyBorder="1" applyAlignment="1">
      <alignment horizontal="center" vertical="center" wrapText="1"/>
    </xf>
    <xf numFmtId="14" fontId="5" fillId="0" borderId="32" xfId="0" applyNumberFormat="1" applyFont="1" applyBorder="1" applyAlignment="1">
      <alignment horizontal="center" vertical="center" wrapText="1"/>
    </xf>
    <xf numFmtId="14" fontId="18" fillId="7" borderId="21" xfId="0" applyNumberFormat="1" applyFont="1" applyFill="1" applyBorder="1" applyAlignment="1">
      <alignment horizontal="center" vertical="center" wrapText="1"/>
    </xf>
    <xf numFmtId="14" fontId="5" fillId="7" borderId="33" xfId="0" applyNumberFormat="1" applyFont="1" applyFill="1" applyBorder="1" applyAlignment="1">
      <alignment horizontal="center" vertical="center" wrapText="1"/>
    </xf>
    <xf numFmtId="14" fontId="6" fillId="7" borderId="1" xfId="0" applyNumberFormat="1" applyFont="1" applyFill="1" applyBorder="1" applyAlignment="1">
      <alignment horizontal="center" wrapText="1"/>
    </xf>
    <xf numFmtId="14" fontId="6" fillId="7" borderId="39" xfId="0" applyNumberFormat="1" applyFont="1" applyFill="1" applyBorder="1" applyAlignment="1">
      <alignment horizontal="center" vertical="center" wrapText="1"/>
    </xf>
    <xf numFmtId="14" fontId="5" fillId="7" borderId="1" xfId="0" applyNumberFormat="1" applyFont="1" applyFill="1" applyBorder="1" applyAlignment="1">
      <alignment horizontal="center" vertical="center" wrapText="1"/>
    </xf>
    <xf numFmtId="14" fontId="6" fillId="7" borderId="28" xfId="0" applyNumberFormat="1" applyFont="1" applyFill="1" applyBorder="1" applyAlignment="1">
      <alignment horizontal="center" vertical="center" wrapText="1"/>
    </xf>
    <xf numFmtId="14" fontId="18" fillId="7" borderId="39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9" borderId="0" xfId="0" applyFont="1" applyFill="1" applyAlignment="1">
      <alignment horizontal="center"/>
    </xf>
    <xf numFmtId="0" fontId="0" fillId="10" borderId="25" xfId="0" applyNumberFormat="1" applyFont="1" applyFill="1" applyBorder="1" applyAlignment="1">
      <alignment horizontal="center" vertical="center" wrapText="1"/>
    </xf>
    <xf numFmtId="0" fontId="22" fillId="12" borderId="0" xfId="0" applyFont="1" applyFill="1" applyBorder="1"/>
    <xf numFmtId="0" fontId="0" fillId="12" borderId="0" xfId="0" applyFont="1" applyFill="1" applyBorder="1"/>
    <xf numFmtId="0" fontId="6" fillId="13" borderId="0" xfId="0" applyFont="1" applyFill="1" applyAlignment="1">
      <alignment horizontal="center" vertical="center" wrapText="1"/>
    </xf>
    <xf numFmtId="0" fontId="23" fillId="0" borderId="0" xfId="0" applyFont="1"/>
    <xf numFmtId="169" fontId="5" fillId="7" borderId="25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15" fillId="11" borderId="0" xfId="0" applyFont="1" applyFill="1" applyBorder="1"/>
    <xf numFmtId="0" fontId="0" fillId="0" borderId="0" xfId="0" applyFont="1" applyBorder="1"/>
    <xf numFmtId="0" fontId="21" fillId="0" borderId="0" xfId="0" applyFont="1" applyBorder="1" applyAlignment="1">
      <alignment shrinkToFit="1"/>
    </xf>
    <xf numFmtId="0" fontId="23" fillId="0" borderId="0" xfId="0" applyFont="1" applyFill="1"/>
    <xf numFmtId="0" fontId="26" fillId="0" borderId="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7" fillId="0" borderId="0" xfId="0" applyFont="1" applyFill="1" applyBorder="1" applyAlignment="1">
      <alignment horizontal="center" vertical="center"/>
    </xf>
    <xf numFmtId="168" fontId="0" fillId="16" borderId="49" xfId="0" applyNumberFormat="1" applyFill="1" applyBorder="1" applyAlignment="1">
      <alignment horizontal="right"/>
    </xf>
    <xf numFmtId="168" fontId="24" fillId="10" borderId="50" xfId="0" applyNumberFormat="1" applyFont="1" applyFill="1" applyBorder="1" applyAlignment="1">
      <alignment horizontal="right"/>
    </xf>
    <xf numFmtId="0" fontId="24" fillId="10" borderId="50" xfId="0" applyFont="1" applyFill="1" applyBorder="1" applyAlignment="1">
      <alignment horizontal="center" vertical="center"/>
    </xf>
    <xf numFmtId="0" fontId="0" fillId="14" borderId="54" xfId="0" applyFill="1" applyBorder="1" applyAlignment="1">
      <alignment horizontal="center"/>
    </xf>
    <xf numFmtId="0" fontId="0" fillId="14" borderId="50" xfId="0" applyFill="1" applyBorder="1" applyAlignment="1">
      <alignment horizontal="center"/>
    </xf>
    <xf numFmtId="0" fontId="28" fillId="15" borderId="50" xfId="0" applyFont="1" applyFill="1" applyBorder="1" applyAlignment="1">
      <alignment horizontal="center" vertical="center"/>
    </xf>
    <xf numFmtId="0" fontId="0" fillId="14" borderId="61" xfId="0" applyFill="1" applyBorder="1" applyAlignment="1">
      <alignment horizontal="center"/>
    </xf>
    <xf numFmtId="0" fontId="0" fillId="10" borderId="0" xfId="0" applyFill="1" applyAlignment="1">
      <alignment horizontal="center" vertical="center"/>
    </xf>
    <xf numFmtId="0" fontId="25" fillId="10" borderId="62" xfId="0" applyFont="1" applyFill="1" applyBorder="1" applyAlignment="1">
      <alignment horizontal="center" vertical="center"/>
    </xf>
    <xf numFmtId="0" fontId="28" fillId="15" borderId="0" xfId="0" applyFont="1" applyFill="1" applyBorder="1" applyAlignment="1">
      <alignment horizontal="center" vertical="center"/>
    </xf>
    <xf numFmtId="0" fontId="0" fillId="16" borderId="54" xfId="0" applyFill="1" applyBorder="1" applyAlignment="1">
      <alignment horizontal="center"/>
    </xf>
    <xf numFmtId="0" fontId="0" fillId="16" borderId="50" xfId="0" applyFill="1" applyBorder="1" applyAlignment="1">
      <alignment horizontal="center"/>
    </xf>
    <xf numFmtId="0" fontId="0" fillId="16" borderId="61" xfId="0" applyFill="1" applyBorder="1" applyAlignment="1">
      <alignment horizontal="center"/>
    </xf>
    <xf numFmtId="0" fontId="28" fillId="15" borderId="63" xfId="0" applyFont="1" applyFill="1" applyBorder="1" applyAlignment="1">
      <alignment horizontal="center" vertical="center"/>
    </xf>
    <xf numFmtId="0" fontId="0" fillId="16" borderId="64" xfId="0" applyFill="1" applyBorder="1" applyAlignment="1">
      <alignment horizontal="center"/>
    </xf>
    <xf numFmtId="0" fontId="0" fillId="14" borderId="64" xfId="0" applyFill="1" applyBorder="1" applyAlignment="1">
      <alignment horizontal="center"/>
    </xf>
    <xf numFmtId="0" fontId="24" fillId="10" borderId="65" xfId="0" applyFont="1" applyFill="1" applyBorder="1" applyAlignment="1">
      <alignment horizontal="center" vertical="center"/>
    </xf>
    <xf numFmtId="0" fontId="0" fillId="16" borderId="65" xfId="0" applyFill="1" applyBorder="1" applyAlignment="1">
      <alignment horizontal="center"/>
    </xf>
    <xf numFmtId="0" fontId="0" fillId="14" borderId="65" xfId="0" applyFill="1" applyBorder="1" applyAlignment="1">
      <alignment horizontal="center"/>
    </xf>
    <xf numFmtId="0" fontId="28" fillId="15" borderId="65" xfId="0" applyFont="1" applyFill="1" applyBorder="1" applyAlignment="1">
      <alignment horizontal="center" vertical="center"/>
    </xf>
    <xf numFmtId="0" fontId="0" fillId="0" borderId="0" xfId="0" applyFill="1" applyAlignment="1"/>
    <xf numFmtId="0" fontId="15" fillId="10" borderId="70" xfId="0" applyFont="1" applyFill="1" applyBorder="1" applyAlignment="1">
      <alignment horizontal="center" vertical="center"/>
    </xf>
    <xf numFmtId="0" fontId="24" fillId="10" borderId="0" xfId="0" applyFont="1" applyFill="1" applyBorder="1" applyAlignment="1">
      <alignment horizontal="center" vertical="center"/>
    </xf>
    <xf numFmtId="168" fontId="24" fillId="0" borderId="0" xfId="0" applyNumberFormat="1" applyFont="1" applyFill="1" applyBorder="1" applyAlignment="1">
      <alignment horizontal="right"/>
    </xf>
    <xf numFmtId="0" fontId="24" fillId="0" borderId="0" xfId="0" applyFont="1" applyFill="1" applyBorder="1" applyAlignment="1">
      <alignment horizontal="center" vertical="center"/>
    </xf>
    <xf numFmtId="0" fontId="0" fillId="10" borderId="71" xfId="0" applyFill="1" applyBorder="1" applyAlignment="1">
      <alignment horizontal="center" vertical="center"/>
    </xf>
    <xf numFmtId="0" fontId="0" fillId="0" borderId="73" xfId="0" applyBorder="1"/>
    <xf numFmtId="0" fontId="27" fillId="10" borderId="72" xfId="0" applyFont="1" applyFill="1" applyBorder="1" applyAlignment="1">
      <alignment horizontal="center" vertical="center"/>
    </xf>
    <xf numFmtId="0" fontId="28" fillId="15" borderId="75" xfId="0" applyFont="1" applyFill="1" applyBorder="1" applyAlignment="1">
      <alignment horizontal="center" vertical="center"/>
    </xf>
    <xf numFmtId="0" fontId="0" fillId="10" borderId="75" xfId="0" applyFill="1" applyBorder="1" applyAlignment="1">
      <alignment horizontal="center" vertical="center"/>
    </xf>
    <xf numFmtId="0" fontId="0" fillId="10" borderId="74" xfId="0" applyFill="1" applyBorder="1" applyAlignment="1">
      <alignment horizontal="center" vertical="center"/>
    </xf>
    <xf numFmtId="0" fontId="27" fillId="10" borderId="7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13" borderId="0" xfId="0" applyFont="1" applyFill="1" applyAlignment="1">
      <alignment horizontal="center" vertical="center" wrapText="1"/>
    </xf>
    <xf numFmtId="14" fontId="0" fillId="0" borderId="39" xfId="0" applyNumberFormat="1" applyBorder="1" applyAlignment="1">
      <alignment horizontal="center" vertical="center" wrapText="1"/>
    </xf>
    <xf numFmtId="0" fontId="6" fillId="17" borderId="25" xfId="0" applyFont="1" applyFill="1" applyBorder="1" applyAlignment="1">
      <alignment horizontal="center" vertical="center" wrapText="1"/>
    </xf>
    <xf numFmtId="0" fontId="0" fillId="0" borderId="25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18" borderId="0" xfId="0" applyFill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9" fillId="5" borderId="40" xfId="0" applyFont="1" applyFill="1" applyBorder="1" applyAlignment="1">
      <alignment horizontal="center" vertical="center" wrapText="1"/>
    </xf>
    <xf numFmtId="0" fontId="29" fillId="5" borderId="31" xfId="0" applyFont="1" applyFill="1" applyBorder="1" applyAlignment="1">
      <alignment horizontal="center" vertical="center" wrapText="1"/>
    </xf>
    <xf numFmtId="0" fontId="29" fillId="5" borderId="41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5" borderId="0" xfId="0" applyFont="1" applyFill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/>
    </xf>
    <xf numFmtId="0" fontId="3" fillId="6" borderId="40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wrapText="1"/>
    </xf>
    <xf numFmtId="0" fontId="3" fillId="6" borderId="41" xfId="0" applyFont="1" applyFill="1" applyBorder="1" applyAlignment="1">
      <alignment horizontal="center" vertical="center" wrapText="1"/>
    </xf>
    <xf numFmtId="0" fontId="3" fillId="6" borderId="43" xfId="0" applyFont="1" applyFill="1" applyBorder="1" applyAlignment="1">
      <alignment horizontal="center" vertical="center" wrapText="1"/>
    </xf>
    <xf numFmtId="0" fontId="3" fillId="6" borderId="44" xfId="0" applyFont="1" applyFill="1" applyBorder="1" applyAlignment="1">
      <alignment horizontal="center" vertical="center" wrapText="1"/>
    </xf>
    <xf numFmtId="0" fontId="3" fillId="6" borderId="45" xfId="0" applyFont="1" applyFill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2" fillId="15" borderId="59" xfId="0" applyFont="1" applyFill="1" applyBorder="1" applyAlignment="1">
      <alignment horizontal="center" vertical="center"/>
    </xf>
    <xf numFmtId="0" fontId="22" fillId="15" borderId="58" xfId="0" applyFont="1" applyFill="1" applyBorder="1" applyAlignment="1">
      <alignment horizontal="center" vertical="center"/>
    </xf>
    <xf numFmtId="0" fontId="22" fillId="15" borderId="57" xfId="0" applyFont="1" applyFill="1" applyBorder="1" applyAlignment="1">
      <alignment horizontal="center" vertical="center"/>
    </xf>
    <xf numFmtId="0" fontId="23" fillId="15" borderId="55" xfId="0" applyFont="1" applyFill="1" applyBorder="1" applyAlignment="1">
      <alignment horizontal="center"/>
    </xf>
    <xf numFmtId="0" fontId="23" fillId="15" borderId="56" xfId="0" applyFont="1" applyFill="1" applyBorder="1" applyAlignment="1">
      <alignment horizontal="center" vertical="center"/>
    </xf>
    <xf numFmtId="0" fontId="23" fillId="15" borderId="0" xfId="0" applyFont="1" applyFill="1" applyBorder="1" applyAlignment="1">
      <alignment horizontal="center" vertical="center"/>
    </xf>
    <xf numFmtId="0" fontId="23" fillId="15" borderId="52" xfId="0" applyFont="1" applyFill="1" applyBorder="1" applyAlignment="1">
      <alignment horizontal="center" vertical="center"/>
    </xf>
    <xf numFmtId="0" fontId="23" fillId="15" borderId="55" xfId="0" applyFont="1" applyFill="1" applyBorder="1" applyAlignment="1">
      <alignment horizontal="center" vertical="center"/>
    </xf>
    <xf numFmtId="0" fontId="26" fillId="15" borderId="56" xfId="0" applyFont="1" applyFill="1" applyBorder="1" applyAlignment="1">
      <alignment horizontal="center" vertical="center"/>
    </xf>
    <xf numFmtId="0" fontId="26" fillId="15" borderId="0" xfId="0" applyFont="1" applyFill="1" applyBorder="1" applyAlignment="1">
      <alignment horizontal="center" vertical="center"/>
    </xf>
    <xf numFmtId="0" fontId="26" fillId="15" borderId="52" xfId="0" applyFont="1" applyFill="1" applyBorder="1" applyAlignment="1">
      <alignment horizontal="center" vertical="center"/>
    </xf>
    <xf numFmtId="0" fontId="26" fillId="15" borderId="55" xfId="0" applyFont="1" applyFill="1" applyBorder="1" applyAlignment="1">
      <alignment horizontal="center" vertical="center"/>
    </xf>
    <xf numFmtId="0" fontId="23" fillId="15" borderId="50" xfId="0" applyFont="1" applyFill="1" applyBorder="1" applyAlignment="1">
      <alignment horizontal="center" vertical="center"/>
    </xf>
    <xf numFmtId="0" fontId="23" fillId="15" borderId="53" xfId="0" applyFont="1" applyFill="1" applyBorder="1" applyAlignment="1">
      <alignment horizontal="center" vertical="center"/>
    </xf>
    <xf numFmtId="0" fontId="0" fillId="16" borderId="60" xfId="0" applyFill="1" applyBorder="1" applyAlignment="1">
      <alignment horizontal="center"/>
    </xf>
    <xf numFmtId="0" fontId="0" fillId="16" borderId="51" xfId="0" applyFill="1" applyBorder="1" applyAlignment="1">
      <alignment horizontal="center"/>
    </xf>
    <xf numFmtId="0" fontId="0" fillId="14" borderId="60" xfId="0" applyFill="1" applyBorder="1" applyAlignment="1">
      <alignment horizontal="center"/>
    </xf>
    <xf numFmtId="0" fontId="0" fillId="14" borderId="51" xfId="0" applyFill="1" applyBorder="1" applyAlignment="1">
      <alignment horizontal="center"/>
    </xf>
    <xf numFmtId="0" fontId="24" fillId="10" borderId="68" xfId="0" applyFont="1" applyFill="1" applyBorder="1" applyAlignment="1">
      <alignment horizontal="center" vertical="center"/>
    </xf>
    <xf numFmtId="0" fontId="24" fillId="10" borderId="69" xfId="0" applyFont="1" applyFill="1" applyBorder="1" applyAlignment="1">
      <alignment horizontal="center" vertical="center"/>
    </xf>
    <xf numFmtId="0" fontId="24" fillId="10" borderId="56" xfId="0" applyFont="1" applyFill="1" applyBorder="1" applyAlignment="1">
      <alignment horizontal="center" vertical="center"/>
    </xf>
    <xf numFmtId="0" fontId="24" fillId="10" borderId="50" xfId="0" applyFont="1" applyFill="1" applyBorder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center"/>
    </xf>
    <xf numFmtId="0" fontId="24" fillId="10" borderId="0" xfId="0" applyFont="1" applyFill="1" applyBorder="1" applyAlignment="1">
      <alignment horizontal="center" vertical="center"/>
    </xf>
    <xf numFmtId="0" fontId="23" fillId="15" borderId="67" xfId="0" applyFont="1" applyFill="1" applyBorder="1" applyAlignment="1">
      <alignment horizontal="center"/>
    </xf>
    <xf numFmtId="0" fontId="23" fillId="15" borderId="65" xfId="0" applyFont="1" applyFill="1" applyBorder="1" applyAlignment="1">
      <alignment horizontal="center" vertical="center"/>
    </xf>
    <xf numFmtId="0" fontId="23" fillId="15" borderId="67" xfId="0" applyFont="1" applyFill="1" applyBorder="1" applyAlignment="1">
      <alignment horizontal="center" vertical="center"/>
    </xf>
    <xf numFmtId="0" fontId="26" fillId="15" borderId="65" xfId="0" applyFont="1" applyFill="1" applyBorder="1" applyAlignment="1">
      <alignment horizontal="center" vertical="center"/>
    </xf>
    <xf numFmtId="0" fontId="26" fillId="15" borderId="67" xfId="0" applyFont="1" applyFill="1" applyBorder="1" applyAlignment="1">
      <alignment horizontal="center" vertical="center"/>
    </xf>
    <xf numFmtId="0" fontId="22" fillId="15" borderId="66" xfId="0" applyFont="1" applyFill="1" applyBorder="1" applyAlignment="1">
      <alignment horizontal="center" vertical="center"/>
    </xf>
  </cellXfs>
  <cellStyles count="3">
    <cellStyle name="Обычный" xfId="0" builtinId="0"/>
    <cellStyle name="Финансовый" xfId="1" builtinId="3"/>
    <cellStyle name="Финансовый 2" xfId="2"/>
  </cellStyles>
  <dxfs count="14">
    <dxf>
      <font>
        <color theme="0" tint="-0.24994659260841701"/>
      </font>
    </dxf>
    <dxf>
      <font>
        <color theme="0" tint="-0.24994659260841701"/>
      </font>
    </dxf>
    <dxf>
      <numFmt numFmtId="170" formatCode="[$-419]mmmm;@"/>
    </dxf>
    <dxf>
      <numFmt numFmtId="19" formatCode="dd/mm/yyyy"/>
    </dxf>
    <dxf>
      <numFmt numFmtId="170" formatCode="[$-419]mmmm;@"/>
    </dxf>
    <dxf>
      <numFmt numFmtId="19" formatCode="dd/mm/yyyy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vertical="center" readingOrder="0"/>
    </dxf>
    <dxf>
      <font>
        <strike val="0"/>
        <outline val="0"/>
        <shadow val="0"/>
        <u val="none"/>
        <vertAlign val="baseline"/>
        <sz val="11"/>
        <color theme="0" tint="-0.249977111117893"/>
        <name val="Calibri"/>
        <scheme val="minor"/>
      </font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4" defaultTableStyle="TableStyleMedium2" defaultPivotStyle="PivotStyleLight16">
    <tableStyle name="Стиль таблицы 1" pivot="0" count="1">
      <tableStyleElement type="wholeTable" dxfId="13"/>
    </tableStyle>
    <tableStyle name="Стиль таблицы 2" pivot="0" count="1">
      <tableStyleElement type="wholeTable" dxfId="12"/>
    </tableStyle>
    <tableStyle name="Стиль таблицы 3" pivot="0" count="0"/>
    <tableStyle name="Стиль таблицы 4" pivot="0" count="0"/>
  </tableStyles>
  <colors>
    <mruColors>
      <color rgb="FFFFFF0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lient" refreshedDate="43326.447601851854" createdVersion="4" refreshedVersion="4" minRefreshableVersion="3" recordCount="47">
  <cacheSource type="worksheet">
    <worksheetSource ref="C3:O50" sheet="Муром"/>
  </cacheSource>
  <cacheFields count="13">
    <cacheField name="Дата" numFmtId="14">
      <sharedItems containsSemiMixedTypes="0" containsNonDate="0" containsDate="1" containsString="0" minDate="2018-07-01T00:00:00" maxDate="2018-08-14T00:00:00" count="29">
        <d v="2018-07-01T00:00:00"/>
        <d v="2018-07-05T00:00:00"/>
        <d v="2018-07-06T00:00:00"/>
        <d v="2018-07-07T00:00:00"/>
        <d v="2018-07-08T00:00:00"/>
        <d v="2018-07-09T00:00:00"/>
        <d v="2018-07-10T00:00:00"/>
        <d v="2018-07-11T00:00:00"/>
        <d v="2018-07-15T00:00:00"/>
        <d v="2018-07-16T00:00:00"/>
        <d v="2018-07-17T00:00:00"/>
        <d v="2018-07-18T00:00:00"/>
        <d v="2018-07-19T00:00:00"/>
        <d v="2018-07-20T00:00:00"/>
        <d v="2018-07-21T00:00:00"/>
        <d v="2018-07-24T00:00:00"/>
        <d v="2018-07-25T00:00:00"/>
        <d v="2018-07-26T00:00:00"/>
        <d v="2018-07-27T00:00:00"/>
        <d v="2018-07-29T00:00:00"/>
        <d v="2018-07-31T00:00:00"/>
        <d v="2018-08-01T00:00:00"/>
        <d v="2018-08-03T00:00:00"/>
        <d v="2018-08-04T00:00:00"/>
        <d v="2018-08-07T00:00:00"/>
        <d v="2018-08-08T00:00:00"/>
        <d v="2018-08-11T00:00:00"/>
        <d v="2018-08-12T00:00:00"/>
        <d v="2018-08-13T00:00:00"/>
      </sharedItems>
      <fieldGroup base="0">
        <rangePr groupBy="months" startDate="2018-07-01T00:00:00" endDate="2018-08-14T00:00:00"/>
        <groupItems count="14">
          <s v="&lt;01.07.2018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4.08.2018"/>
        </groupItems>
      </fieldGroup>
    </cacheField>
    <cacheField name="Время" numFmtId="49">
      <sharedItems/>
    </cacheField>
    <cacheField name="категоря" numFmtId="49">
      <sharedItems/>
    </cacheField>
    <cacheField name="объект" numFmtId="49">
      <sharedItems count="26">
        <s v="МБУ СШООР им. А.А. Прокуророва"/>
        <s v="школа № 8"/>
        <s v="школа с. Булатниково"/>
        <s v="ЗООЛ &quot;Белый городок&quot; ( ЦВР)"/>
        <s v="Детский сад № 4, (ф) п. Муромский"/>
        <s v="Отделение милосердия &quot;Резиденция цветов&quot;"/>
        <s v="Детский дом № 1"/>
        <s v="МГБ № 1, гл.корпус"/>
        <s v="ЗООЛ «Ясный» ( ЦРТДЮ «Орленок»)"/>
        <s v="Учебный центр РЖД"/>
        <s v="школа № 18"/>
        <s v="школа № 28"/>
        <s v="Музыкальная школа № 3"/>
        <s v="Центр лечебной физкультуры и спортивной медицины"/>
        <s v="МГБ № 2"/>
        <s v="школа № 6"/>
        <s v="Детский сад № 8 (ф) с. Борисоглеб, "/>
        <s v="Детский сад № 8"/>
        <s v="Детский сад № 4, (ф) Степаньково"/>
        <s v="Детский сад № 48"/>
        <s v="Поликлиника, ОАО Муромтепловоз"/>
        <s v="Детский сад № 5, Радуга"/>
        <s v="школа с. Якиманская-Слобода"/>
        <s v="Отделение милосердия &quot;Рябинушка&quot;"/>
        <s v="Институт (фил) ВЛГУ, к.5"/>
        <s v="Родильный дом"/>
      </sharedItems>
    </cacheField>
    <cacheField name="адрес" numFmtId="0">
      <sharedItems/>
    </cacheField>
    <cacheField name="помещение в котором сработал" numFmtId="0">
      <sharedItems containsNonDate="0" containsString="0" containsBlank="1"/>
    </cacheField>
    <cacheField name="Причина" numFmtId="0">
      <sharedItems/>
    </cacheField>
    <cacheField name="подразделение" numFmtId="0">
      <sharedItems containsSemiMixedTypes="0" containsString="0" containsNumber="1" containsInteger="1" minValue="5" maxValue="15"/>
    </cacheField>
    <cacheField name="техника" numFmtId="0">
      <sharedItems containsSemiMixedTypes="0" containsString="0" containsNumber="1" containsInteger="1" minValue="1" maxValue="1"/>
    </cacheField>
    <cacheField name="л/с" numFmtId="0">
      <sharedItems containsSemiMixedTypes="0" containsString="0" containsNumber="1" containsInteger="1" minValue="3" maxValue="6"/>
    </cacheField>
    <cacheField name="км" numFmtId="0">
      <sharedItems containsSemiMixedTypes="0" containsString="0" containsNumber="1" containsInteger="1" minValue="2" maxValue="43"/>
    </cacheField>
    <cacheField name="АИ" numFmtId="0">
      <sharedItems containsString="0" containsBlank="1" containsNumber="1" minValue="5.2350000000000003" maxValue="5.2350000000000003"/>
    </cacheField>
    <cacheField name="ДТ" numFmtId="0">
      <sharedItems containsString="0" containsBlank="1" containsNumber="1" minValue="0.22" maxValue="19.25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">
  <r>
    <x v="0"/>
    <s v="07-03"/>
    <s v="спорт"/>
    <x v="0"/>
    <s v="Карачаровское шоссе, 7а"/>
    <m/>
    <s v="1 –й этаж фойе,_x000a_(Причина устанавливается)"/>
    <n v="15"/>
    <n v="1"/>
    <n v="3"/>
    <n v="9"/>
    <m/>
    <n v="2.8650000000000002"/>
  </r>
  <r>
    <x v="1"/>
    <s v="09-44"/>
    <s v="образование-ШК"/>
    <x v="1"/>
    <s v="ул. Кооперативная, 7а"/>
    <m/>
    <s v="1-ый этаж пищеблок ( кабинет шеф-повара) причина устанавливается_x000a_(АКТ-насекомые в датчике)"/>
    <n v="15"/>
    <n v="1"/>
    <n v="3"/>
    <n v="5"/>
    <m/>
    <n v="1.875"/>
  </r>
  <r>
    <x v="2"/>
    <s v="22-15"/>
    <s v="образование-ШК"/>
    <x v="2"/>
    <s v="с. Булатниково, Советская, 15а"/>
    <m/>
    <s v="сработка на 1 эт. В библиотеке, (Причина устанавливается)"/>
    <n v="15"/>
    <n v="1"/>
    <n v="4"/>
    <n v="43"/>
    <m/>
    <n v="19.259"/>
  </r>
  <r>
    <x v="3"/>
    <s v="07-52"/>
    <s v="образование-ДР"/>
    <x v="3"/>
    <s v="Борисо-Глеб,"/>
    <m/>
    <s v="сработка датчика новый корпус коридор причина устанавливается"/>
    <n v="15"/>
    <n v="1"/>
    <n v="4"/>
    <n v="35"/>
    <m/>
    <n v="14.455"/>
  </r>
  <r>
    <x v="3"/>
    <s v="17-31"/>
    <s v="образование-ДС"/>
    <x v="4"/>
    <s v="п. Муромский, Центральная, 41"/>
    <m/>
    <s v="(Причина устанавливается)"/>
    <n v="15"/>
    <n v="1"/>
    <n v="5"/>
    <n v="7"/>
    <m/>
    <n v="3.0750000000000002"/>
  </r>
  <r>
    <x v="4"/>
    <s v="07-18"/>
    <s v="соц"/>
    <x v="5"/>
    <s v="д.Пестенькино, Центральная, 62"/>
    <m/>
    <s v="(Причина устанавливается)"/>
    <n v="15"/>
    <n v="1"/>
    <n v="5"/>
    <n v="33"/>
    <m/>
    <n v="13.629"/>
  </r>
  <r>
    <x v="5"/>
    <s v="19-25"/>
    <s v="спорт"/>
    <x v="0"/>
    <s v="Карачаровское шоссе, 7а"/>
    <m/>
    <s v="холл 1 этаж и комната дежурного  (Причина устанавливается)"/>
    <n v="15"/>
    <n v="1"/>
    <n v="3"/>
    <n v="9"/>
    <m/>
    <n v="2.7749999999999999"/>
  </r>
  <r>
    <x v="5"/>
    <s v="22-14"/>
    <s v="образование-ДР"/>
    <x v="6"/>
    <s v="ул. Мечникова, 9"/>
    <m/>
    <s v="1 этаж гостевая комната_x000a_(Причина устанавливается)"/>
    <n v="15"/>
    <n v="1"/>
    <n v="3"/>
    <n v="5"/>
    <m/>
    <n v="1.875"/>
  </r>
  <r>
    <x v="6"/>
    <s v="12-45"/>
    <s v="образование-ШК"/>
    <x v="1"/>
    <s v="ул. Кооперативная, 7а"/>
    <m/>
    <s v="сработка в спорт зале, (шлейф № 9), неисправность пожарного извещателя"/>
    <n v="15"/>
    <n v="1"/>
    <n v="3"/>
    <n v="5"/>
    <m/>
    <n v="1.875"/>
  </r>
  <r>
    <x v="7"/>
    <s v="16-24"/>
    <s v="медицина"/>
    <x v="7"/>
    <s v="Ленинградская, 32, к.5"/>
    <m/>
    <s v=" причина устанавливается"/>
    <n v="5"/>
    <n v="1"/>
    <n v="4"/>
    <n v="4"/>
    <m/>
    <n v="3.22"/>
  </r>
  <r>
    <x v="8"/>
    <s v="22-54"/>
    <s v="образование-ДР"/>
    <x v="8"/>
    <s v="д. Старый Вареж,"/>
    <m/>
    <s v=" причина устанавливается"/>
    <n v="15"/>
    <n v="1"/>
    <n v="4"/>
    <n v="42"/>
    <m/>
    <n v="18.846"/>
  </r>
  <r>
    <x v="9"/>
    <s v="04-46"/>
    <s v="иное"/>
    <x v="9"/>
    <s v="Советская, 68"/>
    <m/>
    <s v="сработка в комнате отдыха,  причина устанавливается"/>
    <n v="15"/>
    <n v="1"/>
    <n v="3"/>
    <n v="2"/>
    <m/>
    <n v="1.95"/>
  </r>
  <r>
    <x v="9"/>
    <s v="07-55"/>
    <s v="образование-ШК"/>
    <x v="10"/>
    <s v="ул. Ленинградская, 6"/>
    <m/>
    <s v="3-й этаж каб. Биологии, причина устанавливается"/>
    <n v="5"/>
    <n v="1"/>
    <n v="3"/>
    <n v="2"/>
    <m/>
    <n v="1.61"/>
  </r>
  <r>
    <x v="10"/>
    <s v="21-16"/>
    <s v="образование-ШК"/>
    <x v="11"/>
    <s v="ул. Амосова, "/>
    <m/>
    <s v="сработка спортзал причина устанавливается"/>
    <n v="15"/>
    <n v="1"/>
    <n v="3"/>
    <n v="5"/>
    <m/>
    <n v="1.875"/>
  </r>
  <r>
    <x v="11"/>
    <s v="07-31"/>
    <s v="образование-ШК"/>
    <x v="11"/>
    <s v="ул. Амосова, "/>
    <m/>
    <s v="музей  причина устанавливается"/>
    <n v="15"/>
    <n v="1"/>
    <n v="3"/>
    <n v="5"/>
    <m/>
    <n v="1.875"/>
  </r>
  <r>
    <x v="11"/>
    <s v="15-49"/>
    <s v="культура"/>
    <x v="12"/>
    <s v="Красногвардейская, 4"/>
    <m/>
    <s v="сработка АПС на 3-эт, в учебном классе , (причина устанавливается)"/>
    <n v="15"/>
    <n v="1"/>
    <n v="4"/>
    <n v="6"/>
    <m/>
    <n v="2.1"/>
  </r>
  <r>
    <x v="12"/>
    <s v="02-10"/>
    <s v="медицина"/>
    <x v="13"/>
    <s v="Южная, 4а"/>
    <m/>
    <s v="1-эт в кабинете физиотерапии,_x000a_причина устанавливается"/>
    <n v="15"/>
    <n v="1"/>
    <n v="4"/>
    <n v="8"/>
    <m/>
    <n v="2.5499999999999998"/>
  </r>
  <r>
    <x v="12"/>
    <s v="13-01"/>
    <s v="спорт"/>
    <x v="0"/>
    <s v="Карачаровское шоссе, 7а"/>
    <m/>
    <s v="холл 1 этаж и комната дежурного (шлейф № 9), неисправность пожарного извещателя"/>
    <n v="15"/>
    <n v="1"/>
    <n v="4"/>
    <n v="4"/>
    <m/>
    <n v="0.9"/>
  </r>
  <r>
    <x v="12"/>
    <s v="13-07"/>
    <s v="медицина"/>
    <x v="14"/>
    <s v="Карачаровское шоссе, 3"/>
    <m/>
    <s v=" причина устанавливается"/>
    <n v="15"/>
    <n v="1"/>
    <n v="4"/>
    <n v="4"/>
    <m/>
    <n v="0.9"/>
  </r>
  <r>
    <x v="13"/>
    <s v="17-05"/>
    <s v="образование-ШК"/>
    <x v="15"/>
    <s v="ул. Комсомольская, "/>
    <m/>
    <s v="во время грозы сработали датчики на 2-м и 3-м этажах"/>
    <n v="15"/>
    <n v="1"/>
    <n v="3"/>
    <n v="3"/>
    <m/>
    <n v="1.425"/>
  </r>
  <r>
    <x v="13"/>
    <s v="13-07"/>
    <s v="образование-ДС"/>
    <x v="16"/>
    <s v="с. Борисоглеб, Первомайская, 16"/>
    <m/>
    <s v="Склад белья 1-й этаж Неисправность АПС"/>
    <n v="15"/>
    <n v="1"/>
    <n v="3"/>
    <n v="32"/>
    <m/>
    <n v="14.715999999999999"/>
  </r>
  <r>
    <x v="14"/>
    <s v="18-07"/>
    <s v="образование-ДС"/>
    <x v="16"/>
    <s v="с. Борисоглеб, Первомайская, 16"/>
    <m/>
    <s v="Склад белья 1-эт.,_x000a_неисправность АПС"/>
    <n v="15"/>
    <n v="1"/>
    <n v="6"/>
    <n v="32"/>
    <m/>
    <n v="13.965999999999999"/>
  </r>
  <r>
    <x v="14"/>
    <s v="21-17"/>
    <s v="образование-ДР"/>
    <x v="3"/>
    <s v="Борисо-Глеб,"/>
    <m/>
    <s v="корпус № 6, 2-эт, _x000a_неиправность датчика"/>
    <n v="15"/>
    <n v="1"/>
    <n v="5"/>
    <n v="35"/>
    <m/>
    <n v="15.205"/>
  </r>
  <r>
    <x v="15"/>
    <s v="08-11"/>
    <s v="медицина"/>
    <x v="7"/>
    <s v="Ленинградская, 32, к.5"/>
    <m/>
    <s v="отделение морг, причина устанавливаентся"/>
    <n v="5"/>
    <n v="1"/>
    <n v="4"/>
    <n v="5"/>
    <m/>
    <n v="3.65"/>
  </r>
  <r>
    <x v="16"/>
    <s v="19-56"/>
    <s v="медицина"/>
    <x v="13"/>
    <s v="Южная, 4а"/>
    <m/>
    <s v="раздевалка душевой 1 этаж,причина устанавливается"/>
    <n v="15"/>
    <n v="1"/>
    <n v="3"/>
    <n v="9"/>
    <m/>
    <n v="2.7749999999999999"/>
  </r>
  <r>
    <x v="16"/>
    <s v="21-04"/>
    <s v="образование-ДС"/>
    <x v="17"/>
    <s v="Лакина, 23а"/>
    <m/>
    <s v="зал на втором этаже,причина устанавливается"/>
    <n v="15"/>
    <n v="1"/>
    <n v="3"/>
    <n v="5"/>
    <m/>
    <n v="1.875"/>
  </r>
  <r>
    <x v="17"/>
    <s v="03-14"/>
    <s v="образование-ДР"/>
    <x v="6"/>
    <s v="ул. Мечникова, 9"/>
    <m/>
    <s v="сработка в подземном переходе,причина сработки устанавливается"/>
    <n v="15"/>
    <n v="1"/>
    <n v="3"/>
    <n v="5"/>
    <m/>
    <n v="1.875"/>
  </r>
  <r>
    <x v="17"/>
    <s v="11-07"/>
    <s v="образование-ШК"/>
    <x v="1"/>
    <s v="ул. Кооперативная, 7а"/>
    <m/>
    <s v="танцевальный зал"/>
    <n v="15"/>
    <n v="1"/>
    <n v="3"/>
    <n v="4"/>
    <m/>
    <n v="1.65"/>
  </r>
  <r>
    <x v="18"/>
    <s v="19-24"/>
    <s v="образование-ДС"/>
    <x v="18"/>
    <s v="д. Степаньково,Центральная, 2а"/>
    <m/>
    <s v="сработка в коридоре 2-ого этажа, прчина устанавливается"/>
    <n v="15"/>
    <n v="1"/>
    <n v="4"/>
    <n v="25"/>
    <m/>
    <n v="11.824999999999999"/>
  </r>
  <r>
    <x v="18"/>
    <s v="22-23"/>
    <s v="образование-ДС"/>
    <x v="19"/>
    <s v="Орловская, 5а"/>
    <m/>
    <s v="сработка в группе на 2-ом эт. _x000a_Причина устанавливается"/>
    <n v="15"/>
    <n v="1"/>
    <n v="3"/>
    <n v="9"/>
    <m/>
    <n v="3.5249999999999999"/>
  </r>
  <r>
    <x v="19"/>
    <s v="05-55"/>
    <s v="образование-ДС"/>
    <x v="17"/>
    <s v="Лакина, 23а"/>
    <m/>
    <s v="сработка на 1-ом эт. группа № 8 спальное помещение (насекомое в датчике)"/>
    <n v="15"/>
    <n v="1"/>
    <n v="3"/>
    <n v="6"/>
    <m/>
    <n v="2.1"/>
  </r>
  <r>
    <x v="20"/>
    <s v="14-47"/>
    <s v="медицина"/>
    <x v="20"/>
    <s v="Филатова, 10"/>
    <m/>
    <s v="насеокоме в датчике"/>
    <n v="15"/>
    <n v="1"/>
    <n v="4"/>
    <n v="7"/>
    <m/>
    <n v="1.575"/>
  </r>
  <r>
    <x v="20"/>
    <s v="22-51"/>
    <s v="образование-ДС"/>
    <x v="16"/>
    <s v="с. Борисоглеб, Первомайская, 16"/>
    <m/>
    <s v="причина устанавливается"/>
    <n v="15"/>
    <n v="1"/>
    <n v="4"/>
    <n v="31"/>
    <m/>
    <n v="14.303000000000001"/>
  </r>
  <r>
    <x v="21"/>
    <s v="01-47"/>
    <s v="медицина"/>
    <x v="20"/>
    <s v="Филатова, 10"/>
    <m/>
    <s v="сработка каб. № 30,31,32,33,34,35,36 (причина устанавливается)"/>
    <n v="15"/>
    <n v="1"/>
    <n v="4"/>
    <n v="7"/>
    <m/>
    <n v="1.575"/>
  </r>
  <r>
    <x v="21"/>
    <s v="12-56"/>
    <s v="спорт"/>
    <x v="0"/>
    <s v="Карачаровское шоссе, 7а"/>
    <m/>
    <s v="сработка в женской раздевалке _x000a_на 1-эт (причина устанавливается)"/>
    <n v="15"/>
    <n v="1"/>
    <n v="3"/>
    <n v="9"/>
    <m/>
    <n v="3.5249999999999999"/>
  </r>
  <r>
    <x v="22"/>
    <s v="05-25"/>
    <s v="образование-ДС"/>
    <x v="21"/>
    <s v="Октябрьская, 80"/>
    <m/>
    <s v="сработка на 2-ом эт. В детской спальне (причина устанавливается) "/>
    <n v="15"/>
    <n v="1"/>
    <n v="3"/>
    <n v="4"/>
    <m/>
    <n v="1.65"/>
  </r>
  <r>
    <x v="22"/>
    <s v="18-20"/>
    <s v="образование-ДС"/>
    <x v="21"/>
    <s v="Октябрьская, 80"/>
    <m/>
    <s v="сработка на 2-ом эт. В детской спальне (причина устанавливается) "/>
    <n v="15"/>
    <n v="1"/>
    <n v="4"/>
    <n v="4"/>
    <m/>
    <n v="1.65"/>
  </r>
  <r>
    <x v="23"/>
    <s v="08-44"/>
    <s v="образование-ШК"/>
    <x v="22"/>
    <s v="с. Дмитриевская Слобода,Садовая, 16"/>
    <m/>
    <s v="причина - конденсат в извещателе"/>
    <n v="15"/>
    <n v="1"/>
    <n v="4"/>
    <n v="4"/>
    <m/>
    <n v="0.9"/>
  </r>
  <r>
    <x v="24"/>
    <s v="09-57"/>
    <s v="соц"/>
    <x v="23"/>
    <s v="п.Войкова, 27б"/>
    <m/>
    <s v="попадание пара из пищеблока в коридор"/>
    <n v="15"/>
    <n v="1"/>
    <n v="3"/>
    <n v="9"/>
    <n v="5.2350000000000003"/>
    <m/>
  </r>
  <r>
    <x v="24"/>
    <s v="18-34"/>
    <s v="спорт"/>
    <x v="0"/>
    <s v="Карачаровское шоссе, 7а"/>
    <m/>
    <s v="неисправность датчика № 11 _x000a_(спорт зал), датчик заменен"/>
    <n v="15"/>
    <n v="1"/>
    <n v="3"/>
    <n v="9"/>
    <n v="5.2350000000000003"/>
    <m/>
  </r>
  <r>
    <x v="25"/>
    <s v="16-49"/>
    <s v="образование-ДР"/>
    <x v="6"/>
    <s v="ул. Мечникова, 9"/>
    <m/>
    <s v="насекомые в датчике_x000a_(датчик очищен)"/>
    <n v="15"/>
    <n v="1"/>
    <n v="3"/>
    <n v="5"/>
    <m/>
    <n v="1.125"/>
  </r>
  <r>
    <x v="26"/>
    <s v="23-03"/>
    <s v="образование-СВУЗ"/>
    <x v="24"/>
    <s v="Радиозаводская, 23/2"/>
    <m/>
    <s v="причина устанавливается"/>
    <n v="15"/>
    <n v="1"/>
    <n v="3"/>
    <n v="6"/>
    <m/>
    <n v="0.67500000000000004"/>
  </r>
  <r>
    <x v="27"/>
    <s v="00-58"/>
    <s v="спорт"/>
    <x v="0"/>
    <s v="Карачаровское шоссе, 7а"/>
    <m/>
    <s v="причина устанавливается"/>
    <n v="15"/>
    <n v="1"/>
    <n v="3"/>
    <n v="9"/>
    <m/>
    <n v="2.6"/>
  </r>
  <r>
    <x v="27"/>
    <s v="06-58"/>
    <s v="медицина"/>
    <x v="25"/>
    <s v="Казанская, 50"/>
    <m/>
    <s v="причина устанавливается"/>
    <n v="15"/>
    <n v="1"/>
    <n v="3"/>
    <n v="2"/>
    <m/>
    <n v="0.22"/>
  </r>
  <r>
    <x v="27"/>
    <s v="19-33"/>
    <s v="спорт"/>
    <x v="0"/>
    <s v="Карачаровское шоссе, 7а"/>
    <m/>
    <s v="ср. датчика на 1-эт  в мужском зале,_x000a_причина устанавливается"/>
    <n v="15"/>
    <n v="1"/>
    <n v="3"/>
    <n v="9"/>
    <m/>
    <n v="2.02"/>
  </r>
  <r>
    <x v="27"/>
    <s v="12-25"/>
    <s v="образование-ДР"/>
    <x v="6"/>
    <s v="ул. Мечникова, 9"/>
    <m/>
    <s v="ср. датчика на 2-эт, в пищеблоке, _x000a_причина устанавливается"/>
    <n v="15"/>
    <n v="1"/>
    <n v="3"/>
    <n v="5"/>
    <m/>
    <n v="0.9"/>
  </r>
  <r>
    <x v="28"/>
    <s v="06-26"/>
    <s v="медицина"/>
    <x v="13"/>
    <s v="Южная, 4а"/>
    <m/>
    <s v="ср. на 1-эт в кабинетах № 8, 9, 10, 11,_x000a_причина устанавливается"/>
    <n v="15"/>
    <n v="1"/>
    <n v="3"/>
    <n v="9"/>
    <m/>
    <n v="2.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7" cacheId="4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B3:AE15" firstHeaderRow="0" firstDataRow="1" firstDataCol="1" rowPageCount="1" colPageCount="1"/>
  <pivotFields count="13">
    <pivotField axis="axisPage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axis="axisRow" dataField="1" showAll="0" measureFilter="1" sortType="descending">
      <items count="27">
        <item x="6"/>
        <item x="4"/>
        <item x="18"/>
        <item x="19"/>
        <item x="21"/>
        <item x="17"/>
        <item x="16"/>
        <item x="3"/>
        <item x="8"/>
        <item x="24"/>
        <item x="0"/>
        <item x="7"/>
        <item x="14"/>
        <item x="12"/>
        <item x="5"/>
        <item x="23"/>
        <item x="20"/>
        <item x="25"/>
        <item x="9"/>
        <item x="13"/>
        <item x="10"/>
        <item x="11"/>
        <item x="15"/>
        <item x="1"/>
        <item x="2"/>
        <item x="2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</pivotFields>
  <rowFields count="1">
    <field x="3"/>
  </rowFields>
  <rowItems count="12">
    <i>
      <x v="10"/>
    </i>
    <i>
      <x/>
    </i>
    <i>
      <x v="6"/>
    </i>
    <i>
      <x v="19"/>
    </i>
    <i>
      <x v="23"/>
    </i>
    <i>
      <x v="7"/>
    </i>
    <i>
      <x v="16"/>
    </i>
    <i>
      <x v="21"/>
    </i>
    <i>
      <x v="5"/>
    </i>
    <i>
      <x v="4"/>
    </i>
    <i>
      <x v="1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0" hier="-1"/>
  </pageFields>
  <dataFields count="3">
    <dataField name="Количество по полю объект" fld="3" subtotal="count" baseField="0" baseItem="0"/>
    <dataField name="Сумма по полю ДТ" fld="12" baseField="0" baseItem="0"/>
    <dataField name="Сумма по полю АИ" fld="11" baseField="0" baseItem="0"/>
  </dataFields>
  <pivotTableStyleInfo name="PivotStyleLight16" showRowHeaders="1" showColHeaders="1" showRowStripes="0" showColStripes="0" showLastColumn="1"/>
  <filters count="1">
    <filter fld="3" type="valueGreaterThan" evalOrder="-1" id="1" iMeasureFld="0">
      <autoFilter ref="A1">
        <filterColumn colId="0">
          <customFilters>
            <customFilter operator="greaterThan"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3" name="Таблица23" displayName="Таблица23" ref="B1:E136" totalsRowShown="0">
  <sortState ref="B2:E136">
    <sortCondition ref="B2:B136"/>
  </sortState>
  <tableColumns count="4">
    <tableColumn id="3" name="Принадлежность" dataDxfId="11"/>
    <tableColumn id="1" name="Объект"/>
    <tableColumn id="2" name="Адрес"/>
    <tableColumn id="4" name="Полное наименование" dataDxfId="1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FF0000"/>
  </sheetPr>
  <dimension ref="A1:GH211"/>
  <sheetViews>
    <sheetView view="pageBreakPreview" topLeftCell="B1" zoomScaleNormal="100" zoomScaleSheetLayoutView="100" workbookViewId="0">
      <pane xSplit="15" ySplit="3" topLeftCell="Q4" activePane="bottomRight" state="frozenSplit"/>
      <selection pane="topRight" activeCell="I1" sqref="I1"/>
      <selection pane="bottomLeft" activeCell="B6" sqref="B6"/>
      <selection pane="bottomRight" activeCell="C3" sqref="C3:O50"/>
    </sheetView>
  </sheetViews>
  <sheetFormatPr defaultRowHeight="15" x14ac:dyDescent="0.25"/>
  <cols>
    <col min="1" max="1" width="1.42578125" style="5" hidden="1" customWidth="1"/>
    <col min="2" max="2" width="4" style="5" customWidth="1"/>
    <col min="3" max="3" width="9.42578125" style="5" customWidth="1"/>
    <col min="4" max="4" width="14.28515625" style="5" customWidth="1"/>
    <col min="5" max="5" width="14.85546875" style="5" customWidth="1"/>
    <col min="6" max="6" width="22.140625" style="5" customWidth="1"/>
    <col min="7" max="7" width="29.140625" style="5" customWidth="1"/>
    <col min="8" max="8" width="17.5703125" style="5" customWidth="1"/>
    <col min="9" max="9" width="29.85546875" style="5" customWidth="1"/>
    <col min="10" max="10" width="14.85546875" style="5" customWidth="1"/>
    <col min="11" max="11" width="9.7109375" style="5" customWidth="1"/>
    <col min="12" max="12" width="8.85546875" style="5" customWidth="1"/>
    <col min="13" max="13" width="11.42578125" style="5" customWidth="1"/>
    <col min="14" max="14" width="8" style="5" customWidth="1"/>
    <col min="15" max="15" width="9.140625" style="5" customWidth="1"/>
    <col min="16" max="23" width="9.140625" style="5"/>
    <col min="24" max="24" width="13.85546875" style="5" customWidth="1"/>
    <col min="25" max="16384" width="9.140625" style="5"/>
  </cols>
  <sheetData>
    <row r="1" spans="1:22" ht="15.75" thickTop="1" x14ac:dyDescent="0.25">
      <c r="A1" s="4"/>
      <c r="B1" s="246" t="s">
        <v>12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8"/>
    </row>
    <row r="2" spans="1:22" ht="6" customHeight="1" x14ac:dyDescent="0.25">
      <c r="A2" s="4"/>
      <c r="B2" s="249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1"/>
      <c r="P2" s="6"/>
    </row>
    <row r="3" spans="1:22" ht="30.75" customHeight="1" thickBot="1" x14ac:dyDescent="0.3">
      <c r="A3" s="4"/>
      <c r="B3" s="241"/>
      <c r="C3" s="242" t="s">
        <v>2</v>
      </c>
      <c r="D3" s="242" t="s">
        <v>567</v>
      </c>
      <c r="E3" s="157" t="s">
        <v>486</v>
      </c>
      <c r="F3" s="157" t="s">
        <v>350</v>
      </c>
      <c r="G3" s="157" t="s">
        <v>351</v>
      </c>
      <c r="H3" s="233" t="s">
        <v>564</v>
      </c>
      <c r="I3" s="240" t="s">
        <v>568</v>
      </c>
      <c r="J3" s="240" t="s">
        <v>569</v>
      </c>
      <c r="K3" s="23" t="s">
        <v>10</v>
      </c>
      <c r="L3" s="24" t="s">
        <v>11</v>
      </c>
      <c r="M3" s="240" t="s">
        <v>570</v>
      </c>
      <c r="N3" s="23" t="s">
        <v>8</v>
      </c>
      <c r="O3" s="23" t="s">
        <v>1</v>
      </c>
      <c r="P3" s="6"/>
    </row>
    <row r="4" spans="1:22" s="118" customFormat="1" ht="25.5" x14ac:dyDescent="0.25">
      <c r="A4" s="117"/>
      <c r="B4" s="25">
        <v>1</v>
      </c>
      <c r="C4" s="176">
        <v>43282</v>
      </c>
      <c r="D4" s="160" t="s">
        <v>324</v>
      </c>
      <c r="E4" s="160" t="s">
        <v>65</v>
      </c>
      <c r="F4" s="160" t="s">
        <v>148</v>
      </c>
      <c r="G4" s="186" t="str">
        <f>VLOOKUP(F4,списки!$C$2:$D$136,2,0)</f>
        <v>Карачаровское шоссе, 7а</v>
      </c>
      <c r="H4" s="237"/>
      <c r="I4" s="53" t="s">
        <v>43</v>
      </c>
      <c r="J4" s="95">
        <v>15</v>
      </c>
      <c r="K4" s="26">
        <v>1</v>
      </c>
      <c r="L4" s="25">
        <v>3</v>
      </c>
      <c r="M4" s="25">
        <v>9</v>
      </c>
      <c r="N4" s="22"/>
      <c r="O4" s="87">
        <v>2.8650000000000002</v>
      </c>
    </row>
    <row r="5" spans="1:22" s="118" customFormat="1" ht="38.25" x14ac:dyDescent="0.25">
      <c r="A5" s="117"/>
      <c r="B5" s="25">
        <v>2</v>
      </c>
      <c r="C5" s="177">
        <v>43286</v>
      </c>
      <c r="D5" s="165" t="s">
        <v>325</v>
      </c>
      <c r="E5" s="160" t="s">
        <v>466</v>
      </c>
      <c r="F5" s="160" t="s">
        <v>454</v>
      </c>
      <c r="G5" s="186" t="str">
        <f>VLOOKUP(F5,списки!$C$2:$D$136,2,0)</f>
        <v>ул. Кооперативная, 7а</v>
      </c>
      <c r="H5" s="237"/>
      <c r="I5" s="55" t="s">
        <v>55</v>
      </c>
      <c r="J5" s="96">
        <v>15</v>
      </c>
      <c r="K5" s="55">
        <v>1</v>
      </c>
      <c r="L5" s="55">
        <v>3</v>
      </c>
      <c r="M5" s="55">
        <v>5</v>
      </c>
      <c r="N5" s="49"/>
      <c r="O5" s="52">
        <v>1.875</v>
      </c>
    </row>
    <row r="6" spans="1:22" s="118" customFormat="1" ht="30" x14ac:dyDescent="0.25">
      <c r="A6" s="117"/>
      <c r="B6" s="25">
        <v>3</v>
      </c>
      <c r="C6" s="177">
        <v>43287</v>
      </c>
      <c r="D6" s="165" t="s">
        <v>323</v>
      </c>
      <c r="E6" s="160" t="s">
        <v>466</v>
      </c>
      <c r="F6" s="160" t="s">
        <v>465</v>
      </c>
      <c r="G6" s="186" t="str">
        <f>VLOOKUP(F6,списки!$C$2:$D$136,2,0)</f>
        <v>с. Булатниково, Советская, 15а</v>
      </c>
      <c r="H6" s="237"/>
      <c r="I6" s="55" t="s">
        <v>42</v>
      </c>
      <c r="J6" s="96">
        <v>15</v>
      </c>
      <c r="K6" s="55">
        <v>1</v>
      </c>
      <c r="L6" s="55">
        <v>4</v>
      </c>
      <c r="M6" s="55">
        <v>43</v>
      </c>
      <c r="N6" s="49"/>
      <c r="O6" s="52">
        <v>19.259</v>
      </c>
    </row>
    <row r="7" spans="1:22" s="118" customFormat="1" ht="25.5" x14ac:dyDescent="0.25">
      <c r="A7" s="117"/>
      <c r="B7" s="25">
        <v>4</v>
      </c>
      <c r="C7" s="177">
        <v>43288</v>
      </c>
      <c r="D7" s="165" t="s">
        <v>326</v>
      </c>
      <c r="E7" s="160" t="s">
        <v>484</v>
      </c>
      <c r="F7" s="160" t="s">
        <v>483</v>
      </c>
      <c r="G7" s="186" t="str">
        <f>VLOOKUP(F7,списки!$C$2:$D$136,2,0)</f>
        <v>Борисо-Глеб,</v>
      </c>
      <c r="H7" s="237"/>
      <c r="I7" s="55" t="s">
        <v>15</v>
      </c>
      <c r="J7" s="96">
        <v>15</v>
      </c>
      <c r="K7" s="55">
        <v>1</v>
      </c>
      <c r="L7" s="55">
        <v>4</v>
      </c>
      <c r="M7" s="55">
        <v>35</v>
      </c>
      <c r="N7" s="49"/>
      <c r="O7" s="52">
        <v>14.455</v>
      </c>
      <c r="V7" s="159">
        <v>43114</v>
      </c>
    </row>
    <row r="8" spans="1:22" s="118" customFormat="1" ht="30" x14ac:dyDescent="0.25">
      <c r="A8" s="117"/>
      <c r="B8" s="25">
        <v>5</v>
      </c>
      <c r="C8" s="119">
        <v>43288</v>
      </c>
      <c r="D8" s="70" t="s">
        <v>327</v>
      </c>
      <c r="E8" s="160" t="s">
        <v>435</v>
      </c>
      <c r="F8" s="160" t="s">
        <v>491</v>
      </c>
      <c r="G8" s="186" t="str">
        <f>VLOOKUP(F8,списки!$C$2:$D$136,2,0)</f>
        <v>п. Муромский, Центральная, 41</v>
      </c>
      <c r="H8" s="237"/>
      <c r="I8" s="45" t="s">
        <v>44</v>
      </c>
      <c r="J8" s="96">
        <v>15</v>
      </c>
      <c r="K8" s="45">
        <v>1</v>
      </c>
      <c r="L8" s="55">
        <v>5</v>
      </c>
      <c r="M8" s="45">
        <v>7</v>
      </c>
      <c r="N8" s="120"/>
      <c r="O8" s="52">
        <v>3.0750000000000002</v>
      </c>
    </row>
    <row r="9" spans="1:22" s="118" customFormat="1" ht="30" x14ac:dyDescent="0.25">
      <c r="A9" s="117"/>
      <c r="B9" s="25">
        <v>6</v>
      </c>
      <c r="C9" s="119">
        <v>43289</v>
      </c>
      <c r="D9" s="166" t="s">
        <v>328</v>
      </c>
      <c r="E9" s="160" t="s">
        <v>311</v>
      </c>
      <c r="F9" s="160" t="s">
        <v>411</v>
      </c>
      <c r="G9" s="186" t="str">
        <f>VLOOKUP(F9,списки!$C$2:$D$136,2,0)</f>
        <v>д.Пестенькино, Центральная, 62</v>
      </c>
      <c r="H9" s="237"/>
      <c r="I9" s="55" t="s">
        <v>44</v>
      </c>
      <c r="J9" s="96">
        <v>15</v>
      </c>
      <c r="K9" s="55">
        <v>1</v>
      </c>
      <c r="L9" s="55">
        <v>5</v>
      </c>
      <c r="M9" s="55">
        <v>33</v>
      </c>
      <c r="N9" s="49"/>
      <c r="O9" s="52">
        <v>13.629</v>
      </c>
    </row>
    <row r="10" spans="1:22" s="118" customFormat="1" ht="30.75" customHeight="1" x14ac:dyDescent="0.25">
      <c r="A10" s="117"/>
      <c r="B10" s="25">
        <v>7</v>
      </c>
      <c r="C10" s="177">
        <v>43290</v>
      </c>
      <c r="D10" s="165" t="s">
        <v>329</v>
      </c>
      <c r="E10" s="160" t="s">
        <v>65</v>
      </c>
      <c r="F10" s="160" t="s">
        <v>148</v>
      </c>
      <c r="G10" s="186" t="str">
        <f>VLOOKUP(F10,списки!$C$2:$D$136,2,0)</f>
        <v>Карачаровское шоссе, 7а</v>
      </c>
      <c r="H10" s="237"/>
      <c r="I10" s="55" t="s">
        <v>45</v>
      </c>
      <c r="J10" s="96">
        <v>15</v>
      </c>
      <c r="K10" s="55">
        <v>1</v>
      </c>
      <c r="L10" s="55">
        <v>3</v>
      </c>
      <c r="M10" s="55">
        <v>9</v>
      </c>
      <c r="N10" s="49"/>
      <c r="O10" s="52">
        <v>2.7749999999999999</v>
      </c>
    </row>
    <row r="11" spans="1:22" s="118" customFormat="1" ht="25.5" x14ac:dyDescent="0.25">
      <c r="A11" s="117"/>
      <c r="B11" s="25">
        <v>8</v>
      </c>
      <c r="C11" s="177">
        <v>43290</v>
      </c>
      <c r="D11" s="165" t="s">
        <v>330</v>
      </c>
      <c r="E11" s="160" t="s">
        <v>484</v>
      </c>
      <c r="F11" s="160" t="s">
        <v>467</v>
      </c>
      <c r="G11" s="186" t="str">
        <f>VLOOKUP(F11,списки!$C$2:$D$136,2,0)</f>
        <v>ул. Мечникова, 9</v>
      </c>
      <c r="H11" s="237"/>
      <c r="I11" s="55" t="s">
        <v>46</v>
      </c>
      <c r="J11" s="96">
        <v>15</v>
      </c>
      <c r="K11" s="55">
        <v>1</v>
      </c>
      <c r="L11" s="55">
        <v>3</v>
      </c>
      <c r="M11" s="55">
        <v>5</v>
      </c>
      <c r="N11" s="49"/>
      <c r="O11" s="52">
        <v>1.875</v>
      </c>
    </row>
    <row r="12" spans="1:22" s="118" customFormat="1" ht="38.25" x14ac:dyDescent="0.25">
      <c r="A12" s="117"/>
      <c r="B12" s="25">
        <v>9</v>
      </c>
      <c r="C12" s="177">
        <v>43291</v>
      </c>
      <c r="D12" s="165" t="s">
        <v>331</v>
      </c>
      <c r="E12" s="160" t="s">
        <v>466</v>
      </c>
      <c r="F12" s="160" t="s">
        <v>454</v>
      </c>
      <c r="G12" s="186" t="str">
        <f>VLOOKUP(F12,списки!$C$2:$D$136,2,0)</f>
        <v>ул. Кооперативная, 7а</v>
      </c>
      <c r="H12" s="237"/>
      <c r="I12" s="236" t="s">
        <v>563</v>
      </c>
      <c r="J12" s="96">
        <v>15</v>
      </c>
      <c r="K12" s="55">
        <v>1</v>
      </c>
      <c r="L12" s="55">
        <v>3</v>
      </c>
      <c r="M12" s="55">
        <v>5</v>
      </c>
      <c r="N12" s="49"/>
      <c r="O12" s="52">
        <v>1.875</v>
      </c>
    </row>
    <row r="13" spans="1:22" s="118" customFormat="1" x14ac:dyDescent="0.25">
      <c r="A13" s="117"/>
      <c r="B13" s="25">
        <v>10</v>
      </c>
      <c r="C13" s="121">
        <v>43292</v>
      </c>
      <c r="D13" s="58" t="s">
        <v>332</v>
      </c>
      <c r="E13" s="160" t="s">
        <v>485</v>
      </c>
      <c r="F13" s="160" t="s">
        <v>423</v>
      </c>
      <c r="G13" s="186" t="str">
        <f>VLOOKUP(F13,списки!$C$2:$D$136,2,0)</f>
        <v>Ленинградская, 32, к.5</v>
      </c>
      <c r="H13" s="237"/>
      <c r="I13" s="53" t="s">
        <v>20</v>
      </c>
      <c r="J13" s="53">
        <v>5</v>
      </c>
      <c r="K13" s="53">
        <v>1</v>
      </c>
      <c r="L13" s="53">
        <v>4</v>
      </c>
      <c r="M13" s="53">
        <v>4</v>
      </c>
      <c r="N13" s="122"/>
      <c r="O13" s="52">
        <v>3.22</v>
      </c>
    </row>
    <row r="14" spans="1:22" s="118" customFormat="1" ht="25.5" x14ac:dyDescent="0.25">
      <c r="A14" s="117"/>
      <c r="B14" s="25">
        <v>11</v>
      </c>
      <c r="C14" s="123">
        <v>43296</v>
      </c>
      <c r="D14" s="167" t="s">
        <v>333</v>
      </c>
      <c r="E14" s="160" t="s">
        <v>484</v>
      </c>
      <c r="F14" s="160" t="s">
        <v>398</v>
      </c>
      <c r="G14" s="186" t="str">
        <f>VLOOKUP(F14,списки!$C$2:$D$136,2,0)</f>
        <v>д. Старый Вареж,</v>
      </c>
      <c r="H14" s="237"/>
      <c r="I14" s="53" t="s">
        <v>20</v>
      </c>
      <c r="J14" s="95">
        <v>15</v>
      </c>
      <c r="K14" s="107">
        <v>1</v>
      </c>
      <c r="L14" s="26">
        <v>4</v>
      </c>
      <c r="M14" s="107">
        <v>42</v>
      </c>
      <c r="N14" s="124"/>
      <c r="O14" s="125">
        <v>18.846</v>
      </c>
      <c r="P14" s="126"/>
    </row>
    <row r="15" spans="1:22" s="118" customFormat="1" ht="25.5" x14ac:dyDescent="0.25">
      <c r="A15" s="117"/>
      <c r="B15" s="25">
        <v>12</v>
      </c>
      <c r="C15" s="123">
        <v>43297</v>
      </c>
      <c r="D15" s="168" t="s">
        <v>334</v>
      </c>
      <c r="E15" s="160" t="s">
        <v>321</v>
      </c>
      <c r="F15" s="160" t="s">
        <v>539</v>
      </c>
      <c r="G15" s="186" t="str">
        <f>VLOOKUP(F15,списки!$C$2:$D$136,2,0)</f>
        <v>Советская, 68</v>
      </c>
      <c r="H15" s="237"/>
      <c r="I15" s="53" t="s">
        <v>47</v>
      </c>
      <c r="J15" s="95">
        <v>15</v>
      </c>
      <c r="K15" s="55">
        <v>1</v>
      </c>
      <c r="L15" s="55">
        <v>3</v>
      </c>
      <c r="M15" s="55">
        <v>2</v>
      </c>
      <c r="N15" s="49"/>
      <c r="O15" s="52">
        <v>1.95</v>
      </c>
    </row>
    <row r="16" spans="1:22" s="118" customFormat="1" ht="25.5" x14ac:dyDescent="0.25">
      <c r="A16" s="117"/>
      <c r="B16" s="25">
        <v>13</v>
      </c>
      <c r="C16" s="123">
        <v>43297</v>
      </c>
      <c r="D16" s="167" t="s">
        <v>335</v>
      </c>
      <c r="E16" s="160" t="s">
        <v>466</v>
      </c>
      <c r="F16" s="160" t="s">
        <v>444</v>
      </c>
      <c r="G16" s="186" t="str">
        <f>VLOOKUP(F16,списки!$C$2:$D$136,2,0)</f>
        <v>ул. Ленинградская, 6</v>
      </c>
      <c r="H16" s="237"/>
      <c r="I16" s="55" t="s">
        <v>23</v>
      </c>
      <c r="J16" s="55">
        <v>5</v>
      </c>
      <c r="K16" s="55">
        <v>1</v>
      </c>
      <c r="L16" s="55">
        <v>3</v>
      </c>
      <c r="M16" s="55">
        <v>2</v>
      </c>
      <c r="N16" s="49"/>
      <c r="O16" s="52">
        <v>1.61</v>
      </c>
    </row>
    <row r="17" spans="1:190" s="118" customFormat="1" ht="25.5" x14ac:dyDescent="0.25">
      <c r="A17" s="117"/>
      <c r="B17" s="25">
        <v>14</v>
      </c>
      <c r="C17" s="177">
        <v>43298</v>
      </c>
      <c r="D17" s="165" t="s">
        <v>336</v>
      </c>
      <c r="E17" s="160" t="s">
        <v>466</v>
      </c>
      <c r="F17" s="160" t="s">
        <v>449</v>
      </c>
      <c r="G17" s="186" t="str">
        <f>VLOOKUP(F17,списки!$C$2:$D$136,2,0)</f>
        <v xml:space="preserve">ул. Амосова, </v>
      </c>
      <c r="H17" s="237"/>
      <c r="I17" s="55" t="s">
        <v>27</v>
      </c>
      <c r="J17" s="96">
        <v>15</v>
      </c>
      <c r="K17" s="55">
        <v>1</v>
      </c>
      <c r="L17" s="55">
        <v>3</v>
      </c>
      <c r="M17" s="55">
        <v>5</v>
      </c>
      <c r="N17" s="49"/>
      <c r="O17" s="52">
        <v>1.875</v>
      </c>
    </row>
    <row r="18" spans="1:190" s="118" customFormat="1" x14ac:dyDescent="0.25">
      <c r="A18" s="117"/>
      <c r="B18" s="25">
        <v>15</v>
      </c>
      <c r="C18" s="177">
        <v>43299</v>
      </c>
      <c r="D18" s="165" t="s">
        <v>337</v>
      </c>
      <c r="E18" s="160" t="s">
        <v>466</v>
      </c>
      <c r="F18" s="160" t="s">
        <v>449</v>
      </c>
      <c r="G18" s="186" t="str">
        <f>VLOOKUP(F18,списки!$C$2:$D$136,2,0)</f>
        <v xml:space="preserve">ул. Амосова, </v>
      </c>
      <c r="H18" s="237"/>
      <c r="I18" s="55" t="s">
        <v>31</v>
      </c>
      <c r="J18" s="96">
        <v>15</v>
      </c>
      <c r="K18" s="55">
        <v>1</v>
      </c>
      <c r="L18" s="55">
        <v>3</v>
      </c>
      <c r="M18" s="55">
        <v>5</v>
      </c>
      <c r="N18" s="49"/>
      <c r="O18" s="52">
        <v>1.875</v>
      </c>
    </row>
    <row r="19" spans="1:190" s="118" customFormat="1" ht="25.5" x14ac:dyDescent="0.25">
      <c r="A19" s="117"/>
      <c r="B19" s="25">
        <v>16</v>
      </c>
      <c r="C19" s="177">
        <v>43299</v>
      </c>
      <c r="D19" s="165" t="s">
        <v>338</v>
      </c>
      <c r="E19" s="160" t="s">
        <v>319</v>
      </c>
      <c r="F19" s="160" t="s">
        <v>399</v>
      </c>
      <c r="G19" s="186" t="str">
        <f>VLOOKUP(F19,списки!$C$2:$D$136,2,0)</f>
        <v>Красногвардейская, 4</v>
      </c>
      <c r="H19" s="237"/>
      <c r="I19" s="55" t="s">
        <v>48</v>
      </c>
      <c r="J19" s="96">
        <v>15</v>
      </c>
      <c r="K19" s="55">
        <v>1</v>
      </c>
      <c r="L19" s="55">
        <v>4</v>
      </c>
      <c r="M19" s="55">
        <v>6</v>
      </c>
      <c r="N19" s="49"/>
      <c r="O19" s="52">
        <v>2.1</v>
      </c>
    </row>
    <row r="20" spans="1:190" s="118" customFormat="1" ht="38.25" x14ac:dyDescent="0.25">
      <c r="A20" s="117"/>
      <c r="B20" s="25">
        <v>17</v>
      </c>
      <c r="C20" s="177">
        <v>43300</v>
      </c>
      <c r="D20" s="165" t="s">
        <v>339</v>
      </c>
      <c r="E20" s="160" t="s">
        <v>485</v>
      </c>
      <c r="F20" s="160" t="s">
        <v>394</v>
      </c>
      <c r="G20" s="186" t="str">
        <f>VLOOKUP(F20,списки!$C$2:$D$136,2,0)</f>
        <v>Южная, 4а</v>
      </c>
      <c r="H20" s="237"/>
      <c r="I20" s="55" t="s">
        <v>51</v>
      </c>
      <c r="J20" s="96">
        <v>15</v>
      </c>
      <c r="K20" s="55">
        <v>1</v>
      </c>
      <c r="L20" s="55">
        <v>4</v>
      </c>
      <c r="M20" s="55">
        <v>8</v>
      </c>
      <c r="N20" s="49"/>
      <c r="O20" s="52">
        <v>2.5499999999999998</v>
      </c>
    </row>
    <row r="21" spans="1:190" s="118" customFormat="1" ht="38.25" x14ac:dyDescent="0.25">
      <c r="A21" s="117"/>
      <c r="B21" s="25">
        <v>18</v>
      </c>
      <c r="C21" s="177">
        <v>43300</v>
      </c>
      <c r="D21" s="165" t="s">
        <v>340</v>
      </c>
      <c r="E21" s="160" t="s">
        <v>65</v>
      </c>
      <c r="F21" s="160" t="s">
        <v>148</v>
      </c>
      <c r="G21" s="186" t="str">
        <f>VLOOKUP(F21,списки!$C$2:$D$136,2,0)</f>
        <v>Карачаровское шоссе, 7а</v>
      </c>
      <c r="H21" s="237"/>
      <c r="I21" s="236" t="s">
        <v>562</v>
      </c>
      <c r="J21" s="96">
        <v>15</v>
      </c>
      <c r="K21" s="55">
        <v>1</v>
      </c>
      <c r="L21" s="55">
        <v>4</v>
      </c>
      <c r="M21" s="55">
        <v>4</v>
      </c>
      <c r="N21" s="49"/>
      <c r="O21" s="52">
        <v>0.9</v>
      </c>
    </row>
    <row r="22" spans="1:190" s="118" customFormat="1" x14ac:dyDescent="0.25">
      <c r="A22" s="117"/>
      <c r="B22" s="25">
        <v>19</v>
      </c>
      <c r="C22" s="178">
        <v>43300</v>
      </c>
      <c r="D22" s="161" t="s">
        <v>341</v>
      </c>
      <c r="E22" s="160" t="s">
        <v>485</v>
      </c>
      <c r="F22" s="160" t="s">
        <v>424</v>
      </c>
      <c r="G22" s="186" t="str">
        <f>VLOOKUP(F22,списки!$C$2:$D$136,2,0)</f>
        <v>Карачаровское шоссе, 3</v>
      </c>
      <c r="H22" s="237"/>
      <c r="I22" s="39" t="s">
        <v>20</v>
      </c>
      <c r="J22" s="92">
        <v>15</v>
      </c>
      <c r="K22" s="43">
        <v>1</v>
      </c>
      <c r="L22" s="43">
        <v>4</v>
      </c>
      <c r="M22" s="43">
        <v>4</v>
      </c>
      <c r="N22" s="46"/>
      <c r="O22" s="52">
        <v>0.9</v>
      </c>
    </row>
    <row r="23" spans="1:190" s="118" customFormat="1" ht="25.5" x14ac:dyDescent="0.25">
      <c r="A23" s="117"/>
      <c r="B23" s="25">
        <v>20</v>
      </c>
      <c r="C23" s="178">
        <v>43301</v>
      </c>
      <c r="D23" s="162" t="s">
        <v>342</v>
      </c>
      <c r="E23" s="160" t="s">
        <v>466</v>
      </c>
      <c r="F23" s="160" t="s">
        <v>452</v>
      </c>
      <c r="G23" s="186" t="str">
        <f>VLOOKUP(F23,списки!$C$2:$D$136,2,0)</f>
        <v xml:space="preserve">ул. Комсомольская, </v>
      </c>
      <c r="H23" s="237"/>
      <c r="I23" s="55" t="s">
        <v>40</v>
      </c>
      <c r="J23" s="96">
        <v>15</v>
      </c>
      <c r="K23" s="55">
        <v>1</v>
      </c>
      <c r="L23" s="55">
        <v>3</v>
      </c>
      <c r="M23" s="55">
        <v>3</v>
      </c>
      <c r="N23" s="49"/>
      <c r="O23" s="52">
        <v>1.425</v>
      </c>
      <c r="V23" s="127"/>
    </row>
    <row r="24" spans="1:190" s="118" customFormat="1" ht="30" x14ac:dyDescent="0.25">
      <c r="A24" s="117"/>
      <c r="B24" s="25">
        <v>21</v>
      </c>
      <c r="C24" s="178">
        <v>43301</v>
      </c>
      <c r="D24" s="162" t="s">
        <v>341</v>
      </c>
      <c r="E24" s="162" t="s">
        <v>435</v>
      </c>
      <c r="F24" s="160" t="s">
        <v>496</v>
      </c>
      <c r="G24" s="186" t="str">
        <f>VLOOKUP(F24,списки!$C$2:$D$136,2,0)</f>
        <v>с. Борисоглеб, Первомайская, 16</v>
      </c>
      <c r="H24" s="237"/>
      <c r="I24" s="55" t="s">
        <v>41</v>
      </c>
      <c r="J24" s="96">
        <v>15</v>
      </c>
      <c r="K24" s="55">
        <v>1</v>
      </c>
      <c r="L24" s="55">
        <v>3</v>
      </c>
      <c r="M24" s="55">
        <v>32</v>
      </c>
      <c r="N24" s="49"/>
      <c r="O24" s="52">
        <v>14.715999999999999</v>
      </c>
    </row>
    <row r="25" spans="1:190" s="118" customFormat="1" ht="30" x14ac:dyDescent="0.25">
      <c r="A25" s="117"/>
      <c r="B25" s="25">
        <v>22</v>
      </c>
      <c r="C25" s="177">
        <v>43302</v>
      </c>
      <c r="D25" s="165" t="s">
        <v>343</v>
      </c>
      <c r="E25" s="162" t="s">
        <v>435</v>
      </c>
      <c r="F25" s="160" t="s">
        <v>496</v>
      </c>
      <c r="G25" s="186" t="str">
        <f>VLOOKUP(F25,списки!$C$2:$D$136,2,0)</f>
        <v>с. Борисоглеб, Первомайская, 16</v>
      </c>
      <c r="H25" s="237"/>
      <c r="I25" s="55" t="s">
        <v>52</v>
      </c>
      <c r="J25" s="96">
        <v>15</v>
      </c>
      <c r="K25" s="55">
        <v>1</v>
      </c>
      <c r="L25" s="55">
        <v>6</v>
      </c>
      <c r="M25" s="55">
        <v>32</v>
      </c>
      <c r="N25" s="49"/>
      <c r="O25" s="52">
        <v>13.965999999999999</v>
      </c>
    </row>
    <row r="26" spans="1:190" s="128" customFormat="1" ht="25.5" x14ac:dyDescent="0.25">
      <c r="A26" s="116"/>
      <c r="B26" s="25">
        <v>23</v>
      </c>
      <c r="C26" s="177">
        <v>43302</v>
      </c>
      <c r="D26" s="165" t="s">
        <v>344</v>
      </c>
      <c r="E26" s="160" t="s">
        <v>484</v>
      </c>
      <c r="F26" s="160" t="s">
        <v>483</v>
      </c>
      <c r="G26" s="186" t="str">
        <f>VLOOKUP(F26,списки!$C$2:$D$136,2,0)</f>
        <v>Борисо-Глеб,</v>
      </c>
      <c r="H26" s="237"/>
      <c r="I26" s="55" t="s">
        <v>53</v>
      </c>
      <c r="J26" s="96">
        <v>15</v>
      </c>
      <c r="K26" s="55">
        <v>1</v>
      </c>
      <c r="L26" s="55">
        <v>5</v>
      </c>
      <c r="M26" s="55">
        <v>35</v>
      </c>
      <c r="N26" s="49"/>
      <c r="O26" s="52">
        <v>15.205</v>
      </c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  <c r="BY26" s="118"/>
      <c r="BZ26" s="118"/>
      <c r="CA26" s="118"/>
      <c r="CB26" s="118"/>
      <c r="CC26" s="118"/>
      <c r="CD26" s="118"/>
      <c r="CE26" s="118"/>
      <c r="CF26" s="118"/>
      <c r="CG26" s="118"/>
      <c r="CH26" s="118"/>
      <c r="CI26" s="118"/>
      <c r="CJ26" s="118"/>
      <c r="CK26" s="118"/>
      <c r="CL26" s="118"/>
      <c r="CM26" s="118"/>
      <c r="CN26" s="118"/>
      <c r="CO26" s="118"/>
      <c r="CP26" s="118"/>
      <c r="CQ26" s="118"/>
      <c r="CR26" s="118"/>
      <c r="CS26" s="118"/>
      <c r="CT26" s="118"/>
      <c r="CU26" s="118"/>
      <c r="CV26" s="118"/>
      <c r="CW26" s="118"/>
      <c r="CX26" s="118"/>
      <c r="CY26" s="118"/>
      <c r="CZ26" s="118"/>
      <c r="DA26" s="118"/>
      <c r="DB26" s="118"/>
      <c r="DC26" s="118"/>
      <c r="DD26" s="118"/>
      <c r="DE26" s="118"/>
      <c r="DF26" s="118"/>
      <c r="DG26" s="118"/>
      <c r="DH26" s="118"/>
      <c r="DI26" s="118"/>
      <c r="DJ26" s="118"/>
      <c r="DK26" s="118"/>
      <c r="DL26" s="118"/>
      <c r="DM26" s="118"/>
      <c r="DN26" s="118"/>
      <c r="DO26" s="118"/>
      <c r="DP26" s="118"/>
      <c r="DQ26" s="118"/>
      <c r="DR26" s="118"/>
      <c r="DS26" s="118"/>
      <c r="DT26" s="118"/>
      <c r="DU26" s="118"/>
      <c r="DV26" s="118"/>
      <c r="DW26" s="118"/>
      <c r="DX26" s="118"/>
      <c r="DY26" s="118"/>
      <c r="DZ26" s="118"/>
      <c r="EA26" s="118"/>
      <c r="EB26" s="118"/>
      <c r="EC26" s="118"/>
      <c r="ED26" s="118"/>
      <c r="EE26" s="118"/>
      <c r="EF26" s="118"/>
      <c r="EG26" s="118"/>
      <c r="EH26" s="118"/>
      <c r="EI26" s="118"/>
      <c r="EJ26" s="118"/>
      <c r="EK26" s="118"/>
      <c r="EL26" s="118"/>
      <c r="EM26" s="118"/>
      <c r="EN26" s="118"/>
      <c r="EO26" s="118"/>
      <c r="EP26" s="118"/>
      <c r="EQ26" s="118"/>
      <c r="ER26" s="118"/>
      <c r="ES26" s="118"/>
      <c r="ET26" s="118"/>
      <c r="EU26" s="118"/>
      <c r="EV26" s="118"/>
      <c r="EW26" s="118"/>
      <c r="EX26" s="118"/>
      <c r="EY26" s="118"/>
      <c r="EZ26" s="118"/>
      <c r="FA26" s="118"/>
      <c r="FB26" s="118"/>
      <c r="FC26" s="118"/>
      <c r="FD26" s="118"/>
      <c r="FE26" s="118"/>
      <c r="FF26" s="118"/>
      <c r="FG26" s="118"/>
      <c r="FH26" s="118"/>
      <c r="FI26" s="118"/>
      <c r="FJ26" s="118"/>
      <c r="FK26" s="118"/>
      <c r="FL26" s="118"/>
      <c r="FM26" s="118"/>
      <c r="FN26" s="118"/>
      <c r="FO26" s="118"/>
      <c r="FP26" s="118"/>
      <c r="FQ26" s="118"/>
      <c r="FR26" s="118"/>
      <c r="FS26" s="118"/>
      <c r="FT26" s="118"/>
      <c r="FU26" s="118"/>
      <c r="FV26" s="118"/>
      <c r="FW26" s="118"/>
      <c r="FX26" s="118"/>
      <c r="FY26" s="118"/>
      <c r="FZ26" s="118"/>
      <c r="GA26" s="118"/>
      <c r="GB26" s="118"/>
      <c r="GC26" s="118"/>
      <c r="GD26" s="118"/>
      <c r="GE26" s="118"/>
      <c r="GF26" s="118"/>
      <c r="GG26" s="118"/>
      <c r="GH26" s="118"/>
    </row>
    <row r="27" spans="1:190" s="118" customFormat="1" ht="25.5" x14ac:dyDescent="0.25">
      <c r="A27" s="117"/>
      <c r="B27" s="25">
        <v>24</v>
      </c>
      <c r="C27" s="177">
        <v>43305</v>
      </c>
      <c r="D27" s="165" t="s">
        <v>345</v>
      </c>
      <c r="E27" s="160" t="s">
        <v>485</v>
      </c>
      <c r="F27" s="160" t="s">
        <v>423</v>
      </c>
      <c r="G27" s="186" t="str">
        <f>VLOOKUP(F27,списки!$C$2:$D$136,2,0)</f>
        <v>Ленинградская, 32, к.5</v>
      </c>
      <c r="H27" s="237"/>
      <c r="I27" s="55" t="s">
        <v>56</v>
      </c>
      <c r="J27" s="55">
        <v>5</v>
      </c>
      <c r="K27" s="55">
        <v>1</v>
      </c>
      <c r="L27" s="55">
        <v>4</v>
      </c>
      <c r="M27" s="55">
        <v>5</v>
      </c>
      <c r="N27" s="49"/>
      <c r="O27" s="52">
        <v>3.65</v>
      </c>
    </row>
    <row r="28" spans="1:190" s="118" customFormat="1" ht="38.25" x14ac:dyDescent="0.25">
      <c r="A28" s="117"/>
      <c r="B28" s="25">
        <v>25</v>
      </c>
      <c r="C28" s="177">
        <v>43306</v>
      </c>
      <c r="D28" s="165" t="s">
        <v>346</v>
      </c>
      <c r="E28" s="160" t="s">
        <v>485</v>
      </c>
      <c r="F28" s="160" t="s">
        <v>394</v>
      </c>
      <c r="G28" s="186" t="str">
        <f>VLOOKUP(F28,списки!$C$2:$D$136,2,0)</f>
        <v>Южная, 4а</v>
      </c>
      <c r="H28" s="237"/>
      <c r="I28" s="55" t="s">
        <v>62</v>
      </c>
      <c r="J28" s="55">
        <v>15</v>
      </c>
      <c r="K28" s="55">
        <v>1</v>
      </c>
      <c r="L28" s="55">
        <v>3</v>
      </c>
      <c r="M28" s="55">
        <v>9</v>
      </c>
      <c r="N28" s="49"/>
      <c r="O28" s="52">
        <v>2.7749999999999999</v>
      </c>
    </row>
    <row r="29" spans="1:190" s="118" customFormat="1" ht="25.5" x14ac:dyDescent="0.25">
      <c r="A29" s="117"/>
      <c r="B29" s="25">
        <v>26</v>
      </c>
      <c r="C29" s="177">
        <v>43306</v>
      </c>
      <c r="D29" s="165" t="s">
        <v>347</v>
      </c>
      <c r="E29" s="160" t="s">
        <v>435</v>
      </c>
      <c r="F29" s="160" t="s">
        <v>372</v>
      </c>
      <c r="G29" s="186" t="str">
        <f>VLOOKUP(F29,списки!$C$2:$D$136,2,0)</f>
        <v>Лакина, 23а</v>
      </c>
      <c r="H29" s="237"/>
      <c r="I29" s="55" t="s">
        <v>63</v>
      </c>
      <c r="J29" s="55">
        <v>15</v>
      </c>
      <c r="K29" s="55">
        <v>1</v>
      </c>
      <c r="L29" s="55">
        <v>3</v>
      </c>
      <c r="M29" s="55">
        <v>5</v>
      </c>
      <c r="N29" s="49"/>
      <c r="O29" s="52">
        <v>1.875</v>
      </c>
    </row>
    <row r="30" spans="1:190" s="118" customFormat="1" ht="38.25" x14ac:dyDescent="0.25">
      <c r="A30" s="117"/>
      <c r="B30" s="25">
        <v>27</v>
      </c>
      <c r="C30" s="177">
        <v>43307</v>
      </c>
      <c r="D30" s="165" t="s">
        <v>348</v>
      </c>
      <c r="E30" s="160" t="s">
        <v>484</v>
      </c>
      <c r="F30" s="160" t="s">
        <v>467</v>
      </c>
      <c r="G30" s="186" t="str">
        <f>VLOOKUP(F30,списки!$C$2:$D$136,2,0)</f>
        <v>ул. Мечникова, 9</v>
      </c>
      <c r="H30" s="237"/>
      <c r="I30" s="55" t="s">
        <v>64</v>
      </c>
      <c r="J30" s="55">
        <v>15</v>
      </c>
      <c r="K30" s="55">
        <v>1</v>
      </c>
      <c r="L30" s="55">
        <v>3</v>
      </c>
      <c r="M30" s="55">
        <v>5</v>
      </c>
      <c r="N30" s="49"/>
      <c r="O30" s="52">
        <v>1.875</v>
      </c>
    </row>
    <row r="31" spans="1:190" s="118" customFormat="1" x14ac:dyDescent="0.25">
      <c r="A31" s="117"/>
      <c r="B31" s="25">
        <v>28</v>
      </c>
      <c r="C31" s="177">
        <v>43307</v>
      </c>
      <c r="D31" s="165" t="s">
        <v>349</v>
      </c>
      <c r="E31" s="160" t="s">
        <v>466</v>
      </c>
      <c r="F31" s="160" t="s">
        <v>454</v>
      </c>
      <c r="G31" s="186" t="str">
        <f>VLOOKUP(F31,списки!$C$2:$D$136,2,0)</f>
        <v>ул. Кооперативная, 7а</v>
      </c>
      <c r="H31" s="237"/>
      <c r="I31" s="55" t="s">
        <v>66</v>
      </c>
      <c r="J31" s="55">
        <v>15</v>
      </c>
      <c r="K31" s="55">
        <v>1</v>
      </c>
      <c r="L31" s="55">
        <v>3</v>
      </c>
      <c r="M31" s="55">
        <v>4</v>
      </c>
      <c r="N31" s="49"/>
      <c r="O31" s="52">
        <v>1.65</v>
      </c>
    </row>
    <row r="32" spans="1:190" s="118" customFormat="1" ht="30" x14ac:dyDescent="0.25">
      <c r="A32" s="117"/>
      <c r="B32" s="25">
        <v>29</v>
      </c>
      <c r="C32" s="177">
        <v>43308</v>
      </c>
      <c r="D32" s="165" t="s">
        <v>497</v>
      </c>
      <c r="E32" s="160" t="s">
        <v>435</v>
      </c>
      <c r="F32" s="160" t="s">
        <v>507</v>
      </c>
      <c r="G32" s="186" t="str">
        <f>VLOOKUP(F32,списки!$C$2:$D$136,2,0)</f>
        <v>д. Степаньково,Центральная, 2а</v>
      </c>
      <c r="H32" s="237"/>
      <c r="I32" s="55" t="s">
        <v>498</v>
      </c>
      <c r="J32" s="55">
        <v>15</v>
      </c>
      <c r="K32" s="55">
        <v>1</v>
      </c>
      <c r="L32" s="55">
        <v>4</v>
      </c>
      <c r="M32" s="55">
        <v>25</v>
      </c>
      <c r="N32" s="49"/>
      <c r="O32" s="52">
        <v>11.824999999999999</v>
      </c>
    </row>
    <row r="33" spans="1:16" s="118" customFormat="1" ht="25.5" x14ac:dyDescent="0.25">
      <c r="A33" s="117"/>
      <c r="B33" s="25">
        <v>30</v>
      </c>
      <c r="C33" s="177">
        <v>43308</v>
      </c>
      <c r="D33" s="165" t="s">
        <v>499</v>
      </c>
      <c r="E33" s="160" t="s">
        <v>435</v>
      </c>
      <c r="F33" s="160" t="s">
        <v>382</v>
      </c>
      <c r="G33" s="186" t="str">
        <f>VLOOKUP(F33,списки!$C$2:$D$136,2,0)</f>
        <v>Орловская, 5а</v>
      </c>
      <c r="H33" s="237"/>
      <c r="I33" s="55" t="s">
        <v>500</v>
      </c>
      <c r="J33" s="55">
        <v>15</v>
      </c>
      <c r="K33" s="55">
        <v>1</v>
      </c>
      <c r="L33" s="55">
        <v>3</v>
      </c>
      <c r="M33" s="55">
        <v>9</v>
      </c>
      <c r="N33" s="49"/>
      <c r="O33" s="52">
        <v>3.5249999999999999</v>
      </c>
    </row>
    <row r="34" spans="1:16" s="118" customFormat="1" ht="38.25" x14ac:dyDescent="0.25">
      <c r="A34" s="117"/>
      <c r="B34" s="25">
        <v>31</v>
      </c>
      <c r="C34" s="177">
        <v>43310</v>
      </c>
      <c r="D34" s="165" t="s">
        <v>501</v>
      </c>
      <c r="E34" s="160" t="s">
        <v>435</v>
      </c>
      <c r="F34" s="160" t="s">
        <v>372</v>
      </c>
      <c r="G34" s="186" t="str">
        <f>VLOOKUP(F34,списки!$C$2:$D$136,2,0)</f>
        <v>Лакина, 23а</v>
      </c>
      <c r="H34" s="237"/>
      <c r="I34" s="55" t="s">
        <v>502</v>
      </c>
      <c r="J34" s="55">
        <v>15</v>
      </c>
      <c r="K34" s="55">
        <v>1</v>
      </c>
      <c r="L34" s="55">
        <v>3</v>
      </c>
      <c r="M34" s="55">
        <v>6</v>
      </c>
      <c r="N34" s="49"/>
      <c r="O34" s="52">
        <v>2.1</v>
      </c>
    </row>
    <row r="35" spans="1:16" s="118" customFormat="1" ht="25.5" x14ac:dyDescent="0.25">
      <c r="A35" s="117"/>
      <c r="B35" s="25">
        <v>32</v>
      </c>
      <c r="C35" s="177">
        <v>43312</v>
      </c>
      <c r="D35" s="165" t="s">
        <v>503</v>
      </c>
      <c r="E35" s="160" t="s">
        <v>485</v>
      </c>
      <c r="F35" s="160" t="s">
        <v>392</v>
      </c>
      <c r="G35" s="186" t="str">
        <f>VLOOKUP(F35,списки!$C$2:$D$136,2,0)</f>
        <v>Филатова, 10</v>
      </c>
      <c r="H35" s="237"/>
      <c r="I35" s="55" t="s">
        <v>504</v>
      </c>
      <c r="J35" s="55">
        <v>15</v>
      </c>
      <c r="K35" s="55">
        <v>1</v>
      </c>
      <c r="L35" s="55">
        <v>4</v>
      </c>
      <c r="M35" s="55">
        <v>7</v>
      </c>
      <c r="N35" s="49"/>
      <c r="O35" s="52">
        <v>1.575</v>
      </c>
    </row>
    <row r="36" spans="1:16" s="118" customFormat="1" ht="30" x14ac:dyDescent="0.25">
      <c r="A36" s="117"/>
      <c r="B36" s="25">
        <v>33</v>
      </c>
      <c r="C36" s="177">
        <v>43312</v>
      </c>
      <c r="D36" s="165" t="s">
        <v>505</v>
      </c>
      <c r="E36" s="162" t="s">
        <v>435</v>
      </c>
      <c r="F36" s="160" t="s">
        <v>496</v>
      </c>
      <c r="G36" s="186" t="str">
        <f>VLOOKUP(F36,списки!$C$2:$D$136,2,0)</f>
        <v>с. Борисоглеб, Первомайская, 16</v>
      </c>
      <c r="H36" s="237"/>
      <c r="I36" s="55" t="s">
        <v>506</v>
      </c>
      <c r="J36" s="55">
        <v>15</v>
      </c>
      <c r="K36" s="55">
        <v>1</v>
      </c>
      <c r="L36" s="55">
        <v>4</v>
      </c>
      <c r="M36" s="55">
        <v>31</v>
      </c>
      <c r="N36" s="49"/>
      <c r="O36" s="52">
        <v>14.303000000000001</v>
      </c>
    </row>
    <row r="37" spans="1:16" s="118" customFormat="1" ht="25.5" x14ac:dyDescent="0.25">
      <c r="A37" s="117"/>
      <c r="B37" s="25">
        <v>34</v>
      </c>
      <c r="C37" s="177">
        <v>43313</v>
      </c>
      <c r="D37" s="165" t="s">
        <v>508</v>
      </c>
      <c r="E37" s="160" t="s">
        <v>485</v>
      </c>
      <c r="F37" s="160" t="s">
        <v>392</v>
      </c>
      <c r="G37" s="186" t="str">
        <f>VLOOKUP(F37,списки!$C$2:$D$136,2,0)</f>
        <v>Филатова, 10</v>
      </c>
      <c r="H37" s="237"/>
      <c r="I37" s="55" t="s">
        <v>510</v>
      </c>
      <c r="J37" s="55">
        <v>15</v>
      </c>
      <c r="K37" s="55">
        <v>1</v>
      </c>
      <c r="L37" s="55">
        <v>4</v>
      </c>
      <c r="M37" s="55">
        <v>7</v>
      </c>
      <c r="N37" s="49"/>
      <c r="O37" s="52">
        <v>1.575</v>
      </c>
    </row>
    <row r="38" spans="1:16" s="118" customFormat="1" ht="25.5" x14ac:dyDescent="0.25">
      <c r="A38" s="117"/>
      <c r="B38" s="25">
        <v>35</v>
      </c>
      <c r="C38" s="177">
        <v>43313</v>
      </c>
      <c r="D38" s="165" t="s">
        <v>509</v>
      </c>
      <c r="E38" s="160" t="s">
        <v>65</v>
      </c>
      <c r="F38" s="160" t="s">
        <v>148</v>
      </c>
      <c r="G38" s="186" t="str">
        <f>VLOOKUP(F38,списки!$C$2:$D$136,2,0)</f>
        <v>Карачаровское шоссе, 7а</v>
      </c>
      <c r="H38" s="237"/>
      <c r="I38" s="55" t="s">
        <v>514</v>
      </c>
      <c r="J38" s="55">
        <v>15</v>
      </c>
      <c r="K38" s="55">
        <v>1</v>
      </c>
      <c r="L38" s="55">
        <v>3</v>
      </c>
      <c r="M38" s="55">
        <v>9</v>
      </c>
      <c r="N38" s="49"/>
      <c r="O38" s="52">
        <v>3.5249999999999999</v>
      </c>
    </row>
    <row r="39" spans="1:16" s="118" customFormat="1" ht="25.5" x14ac:dyDescent="0.25">
      <c r="A39" s="117"/>
      <c r="B39" s="25">
        <v>36</v>
      </c>
      <c r="C39" s="177">
        <v>43315</v>
      </c>
      <c r="D39" s="165" t="s">
        <v>511</v>
      </c>
      <c r="E39" s="160" t="s">
        <v>435</v>
      </c>
      <c r="F39" s="160" t="s">
        <v>364</v>
      </c>
      <c r="G39" s="186" t="str">
        <f>VLOOKUP(F39,списки!$C$2:$D$136,2,0)</f>
        <v>Октябрьская, 80</v>
      </c>
      <c r="H39" s="237"/>
      <c r="I39" s="55" t="s">
        <v>513</v>
      </c>
      <c r="J39" s="55">
        <v>15</v>
      </c>
      <c r="K39" s="55">
        <v>1</v>
      </c>
      <c r="L39" s="55">
        <v>3</v>
      </c>
      <c r="M39" s="55">
        <v>4</v>
      </c>
      <c r="N39" s="49"/>
      <c r="O39" s="52">
        <v>1.65</v>
      </c>
    </row>
    <row r="40" spans="1:16" s="118" customFormat="1" ht="25.5" x14ac:dyDescent="0.25">
      <c r="A40" s="117"/>
      <c r="B40" s="25">
        <v>37</v>
      </c>
      <c r="C40" s="177">
        <v>43315</v>
      </c>
      <c r="D40" s="165" t="s">
        <v>512</v>
      </c>
      <c r="E40" s="160" t="s">
        <v>435</v>
      </c>
      <c r="F40" s="160" t="s">
        <v>364</v>
      </c>
      <c r="G40" s="186" t="str">
        <f>VLOOKUP(F40,списки!$C$2:$D$136,2,0)</f>
        <v>Октябрьская, 80</v>
      </c>
      <c r="H40" s="237"/>
      <c r="I40" s="55" t="s">
        <v>513</v>
      </c>
      <c r="J40" s="55">
        <v>15</v>
      </c>
      <c r="K40" s="55">
        <v>1</v>
      </c>
      <c r="L40" s="55">
        <v>4</v>
      </c>
      <c r="M40" s="55">
        <v>4</v>
      </c>
      <c r="N40" s="49"/>
      <c r="O40" s="52">
        <v>1.65</v>
      </c>
    </row>
    <row r="41" spans="1:16" s="118" customFormat="1" ht="30" x14ac:dyDescent="0.25">
      <c r="A41" s="117"/>
      <c r="B41" s="25">
        <v>38</v>
      </c>
      <c r="C41" s="177">
        <v>43316</v>
      </c>
      <c r="D41" s="165" t="s">
        <v>515</v>
      </c>
      <c r="E41" s="160" t="s">
        <v>466</v>
      </c>
      <c r="F41" s="160" t="s">
        <v>462</v>
      </c>
      <c r="G41" s="186" t="str">
        <f>VLOOKUP(F41,списки!$C$2:$D$136,2,0)</f>
        <v>с. Дмитриевская Слобода,Садовая, 16</v>
      </c>
      <c r="H41" s="237"/>
      <c r="I41" s="55" t="s">
        <v>516</v>
      </c>
      <c r="J41" s="55">
        <v>15</v>
      </c>
      <c r="K41" s="55">
        <v>1</v>
      </c>
      <c r="L41" s="55">
        <v>4</v>
      </c>
      <c r="M41" s="55">
        <v>4</v>
      </c>
      <c r="N41" s="49"/>
      <c r="O41" s="52">
        <v>0.9</v>
      </c>
    </row>
    <row r="42" spans="1:16" s="118" customFormat="1" ht="25.5" x14ac:dyDescent="0.25">
      <c r="A42" s="117"/>
      <c r="B42" s="25">
        <v>39</v>
      </c>
      <c r="C42" s="177">
        <v>43319</v>
      </c>
      <c r="D42" s="165" t="s">
        <v>517</v>
      </c>
      <c r="E42" s="160" t="s">
        <v>311</v>
      </c>
      <c r="F42" s="160" t="s">
        <v>410</v>
      </c>
      <c r="G42" s="186" t="str">
        <f>VLOOKUP(F42,списки!$C$2:$D$136,2,0)</f>
        <v>п.Войкова, 27б</v>
      </c>
      <c r="H42" s="237"/>
      <c r="I42" s="236" t="s">
        <v>560</v>
      </c>
      <c r="J42" s="55">
        <v>15</v>
      </c>
      <c r="K42" s="55">
        <v>1</v>
      </c>
      <c r="L42" s="55">
        <v>3</v>
      </c>
      <c r="M42" s="55">
        <v>9</v>
      </c>
      <c r="N42" s="191">
        <v>5.2350000000000003</v>
      </c>
      <c r="O42" s="52"/>
    </row>
    <row r="43" spans="1:16" s="118" customFormat="1" ht="25.5" x14ac:dyDescent="0.25">
      <c r="A43" s="117"/>
      <c r="B43" s="25">
        <v>40</v>
      </c>
      <c r="C43" s="177">
        <v>43319</v>
      </c>
      <c r="D43" s="165" t="s">
        <v>519</v>
      </c>
      <c r="E43" s="160" t="s">
        <v>65</v>
      </c>
      <c r="F43" s="160" t="s">
        <v>148</v>
      </c>
      <c r="G43" s="186" t="str">
        <f>VLOOKUP(F43,списки!$C$2:$D$136,2,0)</f>
        <v>Карачаровское шоссе, 7а</v>
      </c>
      <c r="H43" s="237"/>
      <c r="I43" s="236" t="s">
        <v>559</v>
      </c>
      <c r="J43" s="55">
        <v>15</v>
      </c>
      <c r="K43" s="55">
        <v>1</v>
      </c>
      <c r="L43" s="55">
        <v>3</v>
      </c>
      <c r="M43" s="55">
        <v>9</v>
      </c>
      <c r="N43" s="191">
        <v>5.2350000000000003</v>
      </c>
      <c r="O43" s="52"/>
    </row>
    <row r="44" spans="1:16" s="118" customFormat="1" ht="25.5" x14ac:dyDescent="0.25">
      <c r="A44" s="117"/>
      <c r="B44" s="25">
        <v>41</v>
      </c>
      <c r="C44" s="177">
        <v>43320</v>
      </c>
      <c r="D44" s="165" t="s">
        <v>520</v>
      </c>
      <c r="E44" s="160" t="s">
        <v>484</v>
      </c>
      <c r="F44" s="160" t="s">
        <v>467</v>
      </c>
      <c r="G44" s="186" t="str">
        <f>VLOOKUP(F44,списки!$C$2:$D$136,2,0)</f>
        <v>ул. Мечникова, 9</v>
      </c>
      <c r="H44" s="237"/>
      <c r="I44" s="236" t="s">
        <v>561</v>
      </c>
      <c r="J44" s="55">
        <v>15</v>
      </c>
      <c r="K44" s="55">
        <v>1</v>
      </c>
      <c r="L44" s="55">
        <v>3</v>
      </c>
      <c r="M44" s="55">
        <v>5</v>
      </c>
      <c r="N44" s="49"/>
      <c r="O44" s="52">
        <v>1.125</v>
      </c>
    </row>
    <row r="45" spans="1:16" s="118" customFormat="1" ht="25.5" x14ac:dyDescent="0.25">
      <c r="A45" s="117"/>
      <c r="B45" s="25">
        <v>42</v>
      </c>
      <c r="C45" s="177">
        <v>43323</v>
      </c>
      <c r="D45" s="165" t="s">
        <v>543</v>
      </c>
      <c r="E45" s="160" t="s">
        <v>482</v>
      </c>
      <c r="F45" s="160" t="s">
        <v>472</v>
      </c>
      <c r="G45" s="186" t="str">
        <f>VLOOKUP(F45,списки!$C$2:$D$136,2,0)</f>
        <v>Радиозаводская, 23/2</v>
      </c>
      <c r="H45" s="237"/>
      <c r="I45" s="55" t="s">
        <v>506</v>
      </c>
      <c r="J45" s="55">
        <v>15</v>
      </c>
      <c r="K45" s="55">
        <v>1</v>
      </c>
      <c r="L45" s="55">
        <v>3</v>
      </c>
      <c r="M45" s="55">
        <v>6</v>
      </c>
      <c r="N45" s="49"/>
      <c r="O45" s="52">
        <v>0.67500000000000004</v>
      </c>
      <c r="P45" s="189"/>
    </row>
    <row r="46" spans="1:16" s="118" customFormat="1" ht="25.5" x14ac:dyDescent="0.25">
      <c r="A46" s="117"/>
      <c r="B46" s="25">
        <v>43</v>
      </c>
      <c r="C46" s="177">
        <v>43324</v>
      </c>
      <c r="D46" s="165" t="s">
        <v>551</v>
      </c>
      <c r="E46" s="160" t="s">
        <v>65</v>
      </c>
      <c r="F46" s="160" t="s">
        <v>148</v>
      </c>
      <c r="G46" s="186" t="str">
        <f>VLOOKUP(F46,списки!$C$2:$D$136,2,0)</f>
        <v>Карачаровское шоссе, 7а</v>
      </c>
      <c r="H46" s="237"/>
      <c r="I46" s="55" t="s">
        <v>506</v>
      </c>
      <c r="J46" s="55">
        <v>15</v>
      </c>
      <c r="K46" s="55">
        <v>1</v>
      </c>
      <c r="L46" s="55">
        <v>3</v>
      </c>
      <c r="M46" s="55">
        <v>9</v>
      </c>
      <c r="N46" s="49"/>
      <c r="O46" s="52">
        <v>2.6</v>
      </c>
    </row>
    <row r="47" spans="1:16" s="118" customFormat="1" x14ac:dyDescent="0.25">
      <c r="A47" s="117"/>
      <c r="B47" s="25">
        <v>44</v>
      </c>
      <c r="C47" s="177">
        <v>43324</v>
      </c>
      <c r="D47" s="165" t="s">
        <v>552</v>
      </c>
      <c r="E47" s="160" t="s">
        <v>485</v>
      </c>
      <c r="F47" s="160" t="s">
        <v>396</v>
      </c>
      <c r="G47" s="186" t="str">
        <f>VLOOKUP(F47,списки!$C$2:$D$136,2,0)</f>
        <v>Казанская, 50</v>
      </c>
      <c r="H47" s="237"/>
      <c r="I47" s="55" t="s">
        <v>506</v>
      </c>
      <c r="J47" s="55">
        <v>15</v>
      </c>
      <c r="K47" s="55">
        <v>1</v>
      </c>
      <c r="L47" s="55">
        <v>3</v>
      </c>
      <c r="M47" s="55">
        <v>2</v>
      </c>
      <c r="N47" s="49"/>
      <c r="O47" s="52">
        <v>0.22</v>
      </c>
    </row>
    <row r="48" spans="1:16" s="118" customFormat="1" ht="38.25" x14ac:dyDescent="0.25">
      <c r="A48" s="117"/>
      <c r="B48" s="25">
        <v>45</v>
      </c>
      <c r="C48" s="177">
        <v>43324</v>
      </c>
      <c r="D48" s="165" t="s">
        <v>553</v>
      </c>
      <c r="E48" s="160" t="s">
        <v>65</v>
      </c>
      <c r="F48" s="160" t="s">
        <v>148</v>
      </c>
      <c r="G48" s="186" t="str">
        <f>VLOOKUP(F48,списки!$C$2:$D$136,2,0)</f>
        <v>Карачаровское шоссе, 7а</v>
      </c>
      <c r="H48" s="237"/>
      <c r="I48" s="55" t="s">
        <v>556</v>
      </c>
      <c r="J48" s="55">
        <v>15</v>
      </c>
      <c r="K48" s="55">
        <v>1</v>
      </c>
      <c r="L48" s="55">
        <v>3</v>
      </c>
      <c r="M48" s="55">
        <v>9</v>
      </c>
      <c r="N48" s="49"/>
      <c r="O48" s="52">
        <v>2.02</v>
      </c>
    </row>
    <row r="49" spans="1:21" s="118" customFormat="1" ht="25.5" x14ac:dyDescent="0.25">
      <c r="A49" s="117"/>
      <c r="B49" s="25">
        <v>46</v>
      </c>
      <c r="C49" s="177">
        <v>43324</v>
      </c>
      <c r="D49" s="165" t="s">
        <v>554</v>
      </c>
      <c r="E49" s="160" t="s">
        <v>484</v>
      </c>
      <c r="F49" s="160" t="s">
        <v>467</v>
      </c>
      <c r="G49" s="186" t="str">
        <f>VLOOKUP(F49,списки!$C$2:$D$136,2,0)</f>
        <v>ул. Мечникова, 9</v>
      </c>
      <c r="H49" s="237"/>
      <c r="I49" s="55" t="s">
        <v>555</v>
      </c>
      <c r="J49" s="55">
        <v>15</v>
      </c>
      <c r="K49" s="55">
        <v>1</v>
      </c>
      <c r="L49" s="55">
        <v>3</v>
      </c>
      <c r="M49" s="55">
        <v>5</v>
      </c>
      <c r="N49" s="49"/>
      <c r="O49" s="52">
        <v>0.9</v>
      </c>
    </row>
    <row r="50" spans="1:21" s="118" customFormat="1" ht="38.25" x14ac:dyDescent="0.25">
      <c r="A50" s="117"/>
      <c r="B50" s="25">
        <v>47</v>
      </c>
      <c r="C50" s="177">
        <v>43325</v>
      </c>
      <c r="D50" s="165" t="s">
        <v>557</v>
      </c>
      <c r="E50" s="160" t="s">
        <v>485</v>
      </c>
      <c r="F50" s="160" t="s">
        <v>394</v>
      </c>
      <c r="G50" s="186" t="str">
        <f>VLOOKUP(F50,списки!$C$2:$D$136,2,0)</f>
        <v>Южная, 4а</v>
      </c>
      <c r="H50" s="237"/>
      <c r="I50" s="55" t="s">
        <v>558</v>
      </c>
      <c r="J50" s="55">
        <v>15</v>
      </c>
      <c r="K50" s="55">
        <v>1</v>
      </c>
      <c r="L50" s="55">
        <v>3</v>
      </c>
      <c r="M50" s="55">
        <v>9</v>
      </c>
      <c r="N50" s="49"/>
      <c r="O50" s="52">
        <v>2.25</v>
      </c>
    </row>
    <row r="51" spans="1:21" s="118" customFormat="1" x14ac:dyDescent="0.25">
      <c r="A51" s="117"/>
      <c r="B51" s="25">
        <v>48</v>
      </c>
      <c r="C51" s="177"/>
      <c r="D51" s="165"/>
      <c r="E51" s="160"/>
      <c r="F51" s="160"/>
      <c r="G51" s="186" t="e">
        <f>VLOOKUP(F51,списки!$C$2:$D$136,2,0)</f>
        <v>#N/A</v>
      </c>
      <c r="H51" s="237"/>
      <c r="I51" s="55"/>
      <c r="J51" s="55"/>
      <c r="K51" s="55"/>
      <c r="L51" s="55"/>
      <c r="M51" s="55"/>
      <c r="N51" s="49"/>
      <c r="O51" s="52"/>
    </row>
    <row r="52" spans="1:21" s="118" customFormat="1" ht="33" customHeight="1" x14ac:dyDescent="0.25">
      <c r="A52" s="117"/>
      <c r="B52" s="25">
        <v>49</v>
      </c>
      <c r="C52" s="177"/>
      <c r="D52" s="165"/>
      <c r="E52" s="160"/>
      <c r="F52" s="160"/>
      <c r="G52" s="186" t="e">
        <f>VLOOKUP(F52,списки!$C$2:$D$136,2,0)</f>
        <v>#N/A</v>
      </c>
      <c r="H52" s="237"/>
      <c r="I52" s="55"/>
      <c r="J52" s="55"/>
      <c r="K52" s="55"/>
      <c r="L52" s="55"/>
      <c r="M52" s="55"/>
      <c r="N52" s="49"/>
      <c r="O52" s="52"/>
    </row>
    <row r="53" spans="1:21" s="118" customFormat="1" x14ac:dyDescent="0.25">
      <c r="A53" s="117"/>
      <c r="B53" s="25">
        <v>50</v>
      </c>
      <c r="C53" s="177"/>
      <c r="D53" s="165"/>
      <c r="E53" s="160"/>
      <c r="F53" s="160"/>
      <c r="G53" s="186" t="e">
        <f>VLOOKUP(F53,списки!$C$2:$D$136,2,0)</f>
        <v>#N/A</v>
      </c>
      <c r="H53" s="237"/>
      <c r="I53" s="55"/>
      <c r="J53" s="55"/>
      <c r="K53" s="55"/>
      <c r="L53" s="55"/>
      <c r="M53" s="55"/>
      <c r="N53" s="49"/>
      <c r="O53" s="52"/>
    </row>
    <row r="54" spans="1:21" s="118" customFormat="1" x14ac:dyDescent="0.25">
      <c r="A54" s="117"/>
      <c r="B54" s="25">
        <v>51</v>
      </c>
      <c r="C54" s="177"/>
      <c r="D54" s="165"/>
      <c r="E54" s="160"/>
      <c r="F54" s="160"/>
      <c r="G54" s="186" t="e">
        <f>VLOOKUP(F54,списки!$C$2:$D$136,2,0)</f>
        <v>#N/A</v>
      </c>
      <c r="H54" s="237"/>
      <c r="I54" s="55"/>
      <c r="J54" s="55"/>
      <c r="K54" s="55"/>
      <c r="L54" s="55"/>
      <c r="M54" s="55"/>
      <c r="N54" s="49"/>
      <c r="O54" s="52"/>
    </row>
    <row r="55" spans="1:21" s="118" customFormat="1" x14ac:dyDescent="0.25">
      <c r="A55" s="117"/>
      <c r="B55" s="25">
        <v>52</v>
      </c>
      <c r="C55" s="177"/>
      <c r="D55" s="165"/>
      <c r="E55" s="160"/>
      <c r="F55" s="160"/>
      <c r="G55" s="186" t="e">
        <f>VLOOKUP(F55,списки!$C$2:$D$136,2,0)</f>
        <v>#N/A</v>
      </c>
      <c r="H55" s="237"/>
      <c r="I55" s="55"/>
      <c r="J55" s="55"/>
      <c r="K55" s="55"/>
      <c r="L55" s="55"/>
      <c r="M55" s="55"/>
      <c r="N55" s="49"/>
      <c r="O55" s="52"/>
    </row>
    <row r="56" spans="1:21" s="118" customFormat="1" x14ac:dyDescent="0.25">
      <c r="A56" s="117"/>
      <c r="B56" s="25">
        <v>53</v>
      </c>
      <c r="C56" s="177"/>
      <c r="D56" s="165"/>
      <c r="E56" s="160"/>
      <c r="F56" s="160"/>
      <c r="G56" s="186" t="e">
        <f>VLOOKUP(F56,списки!$C$2:$D$136,2,0)</f>
        <v>#N/A</v>
      </c>
      <c r="H56" s="237"/>
      <c r="I56" s="55"/>
      <c r="J56" s="55"/>
      <c r="K56" s="55"/>
      <c r="L56" s="55"/>
      <c r="M56" s="55"/>
      <c r="N56" s="49"/>
      <c r="O56" s="52"/>
    </row>
    <row r="57" spans="1:21" s="118" customFormat="1" x14ac:dyDescent="0.25">
      <c r="A57" s="117"/>
      <c r="B57" s="25">
        <v>54</v>
      </c>
      <c r="C57" s="177"/>
      <c r="D57" s="165"/>
      <c r="E57" s="160"/>
      <c r="F57" s="160"/>
      <c r="G57" s="186" t="e">
        <f>VLOOKUP(F57,списки!$C$2:$D$136,2,0)</f>
        <v>#N/A</v>
      </c>
      <c r="H57" s="237"/>
      <c r="I57" s="55"/>
      <c r="J57" s="55"/>
      <c r="K57" s="55"/>
      <c r="L57" s="55"/>
      <c r="M57" s="55"/>
      <c r="N57" s="49"/>
      <c r="O57" s="52"/>
    </row>
    <row r="58" spans="1:21" s="118" customFormat="1" x14ac:dyDescent="0.25">
      <c r="A58" s="117"/>
      <c r="B58" s="25">
        <v>55</v>
      </c>
      <c r="C58" s="177"/>
      <c r="D58" s="165"/>
      <c r="E58" s="160"/>
      <c r="F58" s="160"/>
      <c r="G58" s="186" t="e">
        <f>VLOOKUP(F58,списки!$C$2:$D$136,2,0)</f>
        <v>#N/A</v>
      </c>
      <c r="H58" s="237"/>
      <c r="I58" s="55"/>
      <c r="J58" s="55"/>
      <c r="K58" s="55"/>
      <c r="L58" s="55"/>
      <c r="M58" s="55"/>
      <c r="N58" s="49"/>
      <c r="O58" s="52"/>
    </row>
    <row r="59" spans="1:21" s="118" customFormat="1" ht="40.5" customHeight="1" x14ac:dyDescent="0.25">
      <c r="A59" s="117"/>
      <c r="B59" s="55"/>
      <c r="C59" s="177"/>
      <c r="D59" s="165"/>
      <c r="E59" s="160"/>
      <c r="F59" s="160"/>
      <c r="G59" s="186" t="e">
        <f>VLOOKUP(F59,списки!$C$2:$D$136,2,0)</f>
        <v>#N/A</v>
      </c>
      <c r="H59" s="237"/>
      <c r="I59" s="55"/>
      <c r="J59" s="55"/>
      <c r="K59" s="55"/>
      <c r="L59" s="55"/>
      <c r="M59" s="55"/>
      <c r="N59" s="49"/>
      <c r="O59" s="52"/>
    </row>
    <row r="60" spans="1:21" s="118" customFormat="1" x14ac:dyDescent="0.25">
      <c r="A60" s="117"/>
      <c r="B60" s="55"/>
      <c r="C60" s="177"/>
      <c r="D60" s="165"/>
      <c r="E60" s="160"/>
      <c r="F60" s="160"/>
      <c r="G60" s="186" t="e">
        <f>VLOOKUP(F60,списки!$C$2:$D$136,2,0)</f>
        <v>#N/A</v>
      </c>
      <c r="H60" s="237"/>
      <c r="I60" s="55"/>
      <c r="J60" s="55"/>
      <c r="K60" s="55"/>
      <c r="L60" s="55"/>
      <c r="M60" s="55"/>
      <c r="N60" s="49"/>
      <c r="O60" s="52"/>
    </row>
    <row r="61" spans="1:21" s="118" customFormat="1" ht="34.5" customHeight="1" x14ac:dyDescent="0.25">
      <c r="A61" s="117"/>
      <c r="B61" s="55"/>
      <c r="C61" s="177"/>
      <c r="D61" s="165"/>
      <c r="E61" s="160"/>
      <c r="F61" s="160"/>
      <c r="G61" s="186" t="e">
        <f>VLOOKUP(F61,списки!$C$2:$D$136,2,0)</f>
        <v>#N/A</v>
      </c>
      <c r="H61" s="237"/>
      <c r="I61" s="55"/>
      <c r="J61" s="55"/>
      <c r="K61" s="55"/>
      <c r="L61" s="55"/>
      <c r="M61" s="55"/>
      <c r="N61" s="49"/>
      <c r="O61" s="52"/>
      <c r="T61" s="127"/>
      <c r="U61" s="127"/>
    </row>
    <row r="62" spans="1:21" s="118" customFormat="1" x14ac:dyDescent="0.25">
      <c r="A62" s="117"/>
      <c r="B62" s="55"/>
      <c r="C62" s="177"/>
      <c r="D62" s="165"/>
      <c r="E62" s="160"/>
      <c r="F62" s="160"/>
      <c r="G62" s="186" t="e">
        <f>VLOOKUP(F62,списки!$C$2:$D$136,2,0)</f>
        <v>#N/A</v>
      </c>
      <c r="H62" s="237"/>
      <c r="I62" s="55"/>
      <c r="J62" s="55"/>
      <c r="K62" s="55"/>
      <c r="L62" s="55"/>
      <c r="M62" s="55"/>
      <c r="N62" s="49"/>
      <c r="O62" s="52"/>
      <c r="T62" s="127"/>
      <c r="U62" s="127"/>
    </row>
    <row r="63" spans="1:21" s="118" customFormat="1" x14ac:dyDescent="0.25">
      <c r="A63" s="117"/>
      <c r="B63" s="55"/>
      <c r="C63" s="177"/>
      <c r="D63" s="165"/>
      <c r="E63" s="160"/>
      <c r="F63" s="160"/>
      <c r="G63" s="186" t="e">
        <f>VLOOKUP(F63,списки!$C$2:$D$136,2,0)</f>
        <v>#N/A</v>
      </c>
      <c r="H63" s="237"/>
      <c r="I63" s="55"/>
      <c r="J63" s="55"/>
      <c r="K63" s="55"/>
      <c r="L63" s="55"/>
      <c r="M63" s="55"/>
      <c r="N63" s="49"/>
      <c r="O63" s="52"/>
      <c r="T63" s="127"/>
      <c r="U63" s="127"/>
    </row>
    <row r="64" spans="1:21" s="118" customFormat="1" x14ac:dyDescent="0.25">
      <c r="A64" s="117"/>
      <c r="B64" s="55"/>
      <c r="C64" s="177"/>
      <c r="D64" s="165"/>
      <c r="E64" s="160"/>
      <c r="F64" s="160"/>
      <c r="G64" s="186" t="e">
        <f>VLOOKUP(F64,списки!$C$2:$D$136,2,0)</f>
        <v>#N/A</v>
      </c>
      <c r="H64" s="237"/>
      <c r="I64" s="55"/>
      <c r="J64" s="55"/>
      <c r="K64" s="55"/>
      <c r="L64" s="55"/>
      <c r="M64" s="55"/>
      <c r="N64" s="49"/>
      <c r="O64" s="52"/>
    </row>
    <row r="65" spans="1:15" s="118" customFormat="1" x14ac:dyDescent="0.25">
      <c r="A65" s="117"/>
      <c r="B65" s="55"/>
      <c r="C65" s="177"/>
      <c r="D65" s="165"/>
      <c r="E65" s="160"/>
      <c r="F65" s="160"/>
      <c r="G65" s="186" t="e">
        <f>VLOOKUP(F65,списки!$C$2:$D$136,2,0)</f>
        <v>#N/A</v>
      </c>
      <c r="H65" s="237"/>
      <c r="I65" s="55"/>
      <c r="J65" s="55"/>
      <c r="K65" s="55"/>
      <c r="L65" s="55"/>
      <c r="M65" s="55"/>
      <c r="N65" s="49"/>
      <c r="O65" s="52"/>
    </row>
    <row r="66" spans="1:15" s="118" customFormat="1" x14ac:dyDescent="0.25">
      <c r="A66" s="127"/>
      <c r="B66" s="55"/>
      <c r="C66" s="177"/>
      <c r="D66" s="165"/>
      <c r="E66" s="160"/>
      <c r="F66" s="160"/>
      <c r="G66" s="186" t="e">
        <f>VLOOKUP(F66,списки!$C$2:$D$136,2,0)</f>
        <v>#N/A</v>
      </c>
      <c r="H66" s="237"/>
      <c r="I66" s="55"/>
      <c r="J66" s="55"/>
      <c r="K66" s="55"/>
      <c r="L66" s="55"/>
      <c r="M66" s="55"/>
      <c r="N66" s="49"/>
      <c r="O66" s="52"/>
    </row>
    <row r="67" spans="1:15" s="118" customFormat="1" ht="46.5" customHeight="1" x14ac:dyDescent="0.25">
      <c r="A67" s="117"/>
      <c r="B67" s="55"/>
      <c r="C67" s="177"/>
      <c r="D67" s="165"/>
      <c r="E67" s="160"/>
      <c r="F67" s="160"/>
      <c r="G67" s="186" t="e">
        <f>VLOOKUP(F67,списки!$C$2:$D$136,2,0)</f>
        <v>#N/A</v>
      </c>
      <c r="H67" s="237"/>
      <c r="I67" s="55"/>
      <c r="J67" s="55"/>
      <c r="K67" s="55"/>
      <c r="L67" s="55"/>
      <c r="M67" s="55"/>
      <c r="N67" s="49"/>
      <c r="O67" s="52"/>
    </row>
    <row r="68" spans="1:15" s="118" customFormat="1" x14ac:dyDescent="0.25">
      <c r="A68" s="117"/>
      <c r="B68" s="55"/>
      <c r="C68" s="177"/>
      <c r="D68" s="165"/>
      <c r="E68" s="160"/>
      <c r="F68" s="160"/>
      <c r="G68" s="186" t="e">
        <f>VLOOKUP(F68,списки!$C$2:$D$136,2,0)</f>
        <v>#N/A</v>
      </c>
      <c r="H68" s="237"/>
      <c r="I68" s="55"/>
      <c r="J68" s="55"/>
      <c r="K68" s="55"/>
      <c r="L68" s="55"/>
      <c r="M68" s="55"/>
      <c r="N68" s="49"/>
      <c r="O68" s="52"/>
    </row>
    <row r="69" spans="1:15" s="118" customFormat="1" x14ac:dyDescent="0.25">
      <c r="A69" s="117"/>
      <c r="B69" s="55"/>
      <c r="C69" s="177"/>
      <c r="D69" s="165"/>
      <c r="E69" s="160"/>
      <c r="F69" s="160"/>
      <c r="G69" s="186" t="e">
        <f>VLOOKUP(F69,списки!$C$2:$D$136,2,0)</f>
        <v>#N/A</v>
      </c>
      <c r="H69" s="237"/>
      <c r="I69" s="55"/>
      <c r="J69" s="55"/>
      <c r="K69" s="55"/>
      <c r="L69" s="55"/>
      <c r="M69" s="55"/>
      <c r="N69" s="49"/>
      <c r="O69" s="52"/>
    </row>
    <row r="70" spans="1:15" s="118" customFormat="1" x14ac:dyDescent="0.25">
      <c r="A70" s="117"/>
      <c r="B70" s="55"/>
      <c r="C70" s="177"/>
      <c r="D70" s="165"/>
      <c r="E70" s="160"/>
      <c r="F70" s="160"/>
      <c r="G70" s="186" t="e">
        <f>VLOOKUP(F70,списки!$C$2:$D$136,2,0)</f>
        <v>#N/A</v>
      </c>
      <c r="H70" s="237"/>
      <c r="I70" s="55"/>
      <c r="J70" s="55"/>
      <c r="K70" s="55"/>
      <c r="L70" s="55"/>
      <c r="M70" s="55"/>
      <c r="N70" s="49"/>
      <c r="O70" s="52"/>
    </row>
    <row r="71" spans="1:15" s="118" customFormat="1" x14ac:dyDescent="0.25">
      <c r="A71" s="117"/>
      <c r="B71" s="55"/>
      <c r="C71" s="177"/>
      <c r="D71" s="165"/>
      <c r="E71" s="160"/>
      <c r="F71" s="160"/>
      <c r="G71" s="186" t="e">
        <f>VLOOKUP(F71,списки!$C$2:$D$136,2,0)</f>
        <v>#N/A</v>
      </c>
      <c r="H71" s="237"/>
      <c r="I71" s="55"/>
      <c r="J71" s="55"/>
      <c r="K71" s="55"/>
      <c r="L71" s="55"/>
      <c r="M71" s="55"/>
      <c r="N71" s="49"/>
      <c r="O71" s="52"/>
    </row>
    <row r="72" spans="1:15" s="118" customFormat="1" x14ac:dyDescent="0.25">
      <c r="A72" s="117"/>
      <c r="B72" s="55"/>
      <c r="C72" s="177"/>
      <c r="D72" s="165"/>
      <c r="E72" s="160"/>
      <c r="F72" s="160"/>
      <c r="G72" s="186" t="e">
        <f>VLOOKUP(F72,списки!$C$2:$D$136,2,0)</f>
        <v>#N/A</v>
      </c>
      <c r="H72" s="237"/>
      <c r="I72" s="55"/>
      <c r="J72" s="55"/>
      <c r="K72" s="55"/>
      <c r="L72" s="55"/>
      <c r="M72" s="55"/>
      <c r="N72" s="49"/>
      <c r="O72" s="52"/>
    </row>
    <row r="73" spans="1:15" s="118" customFormat="1" x14ac:dyDescent="0.25">
      <c r="A73" s="117"/>
      <c r="B73" s="55"/>
      <c r="C73" s="177"/>
      <c r="D73" s="165"/>
      <c r="E73" s="160"/>
      <c r="F73" s="160"/>
      <c r="G73" s="186" t="e">
        <f>VLOOKUP(F73,списки!$C$2:$D$136,2,0)</f>
        <v>#N/A</v>
      </c>
      <c r="H73" s="237"/>
      <c r="I73" s="55"/>
      <c r="J73" s="55"/>
      <c r="K73" s="55"/>
      <c r="L73" s="55"/>
      <c r="M73" s="55"/>
      <c r="N73" s="49"/>
      <c r="O73" s="52"/>
    </row>
    <row r="74" spans="1:15" s="118" customFormat="1" x14ac:dyDescent="0.25">
      <c r="A74" s="117"/>
      <c r="B74" s="55"/>
      <c r="C74" s="177"/>
      <c r="D74" s="165"/>
      <c r="E74" s="160"/>
      <c r="F74" s="160"/>
      <c r="G74" s="186" t="e">
        <f>VLOOKUP(F74,списки!$C$2:$D$136,2,0)</f>
        <v>#N/A</v>
      </c>
      <c r="H74" s="237"/>
      <c r="I74" s="55"/>
      <c r="J74" s="55"/>
      <c r="K74" s="55"/>
      <c r="L74" s="55"/>
      <c r="M74" s="55"/>
      <c r="N74" s="49"/>
      <c r="O74" s="52"/>
    </row>
    <row r="75" spans="1:15" s="118" customFormat="1" x14ac:dyDescent="0.25">
      <c r="A75" s="117"/>
      <c r="B75" s="55"/>
      <c r="C75" s="177"/>
      <c r="D75" s="165"/>
      <c r="E75" s="160"/>
      <c r="F75" s="160"/>
      <c r="G75" s="186" t="e">
        <f>VLOOKUP(F75,списки!$C$2:$D$136,2,0)</f>
        <v>#N/A</v>
      </c>
      <c r="H75" s="237"/>
      <c r="I75" s="55"/>
      <c r="J75" s="55"/>
      <c r="K75" s="55"/>
      <c r="L75" s="55"/>
      <c r="M75" s="55"/>
      <c r="N75" s="49"/>
      <c r="O75" s="52"/>
    </row>
    <row r="76" spans="1:15" s="118" customFormat="1" ht="33.75" customHeight="1" x14ac:dyDescent="0.25">
      <c r="A76" s="117"/>
      <c r="B76" s="55"/>
      <c r="C76" s="177"/>
      <c r="D76" s="165"/>
      <c r="E76" s="160"/>
      <c r="F76" s="160"/>
      <c r="G76" s="186" t="e">
        <f>VLOOKUP(F76,списки!$C$2:$D$136,2,0)</f>
        <v>#N/A</v>
      </c>
      <c r="H76" s="237"/>
      <c r="I76" s="55"/>
      <c r="J76" s="55"/>
      <c r="K76" s="55"/>
      <c r="L76" s="55"/>
      <c r="M76" s="55"/>
      <c r="N76" s="49"/>
      <c r="O76" s="52"/>
    </row>
    <row r="77" spans="1:15" s="118" customFormat="1" x14ac:dyDescent="0.25">
      <c r="A77" s="117"/>
      <c r="B77" s="55"/>
      <c r="C77" s="177"/>
      <c r="D77" s="165"/>
      <c r="E77" s="160"/>
      <c r="F77" s="160"/>
      <c r="G77" s="186" t="e">
        <f>VLOOKUP(F77,списки!$C$2:$D$136,2,0)</f>
        <v>#N/A</v>
      </c>
      <c r="H77" s="237"/>
      <c r="I77" s="55"/>
      <c r="J77" s="55"/>
      <c r="K77" s="55"/>
      <c r="L77" s="55"/>
      <c r="M77" s="55"/>
      <c r="N77" s="49"/>
      <c r="O77" s="52"/>
    </row>
    <row r="78" spans="1:15" s="118" customFormat="1" x14ac:dyDescent="0.25">
      <c r="A78" s="117"/>
      <c r="B78" s="55"/>
      <c r="C78" s="177"/>
      <c r="D78" s="165"/>
      <c r="E78" s="160"/>
      <c r="F78" s="160"/>
      <c r="G78" s="186" t="e">
        <f>VLOOKUP(F78,списки!$C$2:$D$136,2,0)</f>
        <v>#N/A</v>
      </c>
      <c r="H78" s="237"/>
      <c r="I78" s="55"/>
      <c r="J78" s="55"/>
      <c r="K78" s="55"/>
      <c r="L78" s="55"/>
      <c r="M78" s="55"/>
      <c r="N78" s="49"/>
      <c r="O78" s="52"/>
    </row>
    <row r="79" spans="1:15" s="118" customFormat="1" x14ac:dyDescent="0.25">
      <c r="A79" s="117"/>
      <c r="B79" s="55"/>
      <c r="C79" s="177"/>
      <c r="D79" s="165"/>
      <c r="E79" s="160"/>
      <c r="F79" s="160"/>
      <c r="G79" s="186" t="e">
        <f>VLOOKUP(F79,списки!$C$2:$D$136,2,0)</f>
        <v>#N/A</v>
      </c>
      <c r="H79" s="237"/>
      <c r="I79" s="55"/>
      <c r="J79" s="55"/>
      <c r="K79" s="55"/>
      <c r="L79" s="55"/>
      <c r="M79" s="55"/>
      <c r="N79" s="49"/>
      <c r="O79" s="52"/>
    </row>
    <row r="80" spans="1:15" s="118" customFormat="1" x14ac:dyDescent="0.25">
      <c r="A80" s="117"/>
      <c r="B80" s="55"/>
      <c r="C80" s="177"/>
      <c r="D80" s="165"/>
      <c r="E80" s="160"/>
      <c r="F80" s="160"/>
      <c r="G80" s="186" t="e">
        <f>VLOOKUP(F80,списки!$C$2:$D$136,2,0)</f>
        <v>#N/A</v>
      </c>
      <c r="H80" s="237"/>
      <c r="I80" s="55"/>
      <c r="J80" s="55"/>
      <c r="K80" s="55"/>
      <c r="L80" s="55"/>
      <c r="M80" s="55"/>
      <c r="N80" s="49"/>
      <c r="O80" s="52"/>
    </row>
    <row r="81" spans="1:31" s="118" customFormat="1" x14ac:dyDescent="0.25">
      <c r="A81" s="117"/>
      <c r="B81" s="55"/>
      <c r="C81" s="177"/>
      <c r="D81" s="165"/>
      <c r="E81" s="160"/>
      <c r="F81" s="160"/>
      <c r="G81" s="186" t="e">
        <f>VLOOKUP(F81,списки!$C$2:$D$136,2,0)</f>
        <v>#N/A</v>
      </c>
      <c r="H81" s="237"/>
      <c r="I81" s="55"/>
      <c r="J81" s="55"/>
      <c r="K81" s="55"/>
      <c r="L81" s="55"/>
      <c r="M81" s="55"/>
      <c r="N81" s="49"/>
      <c r="O81" s="52"/>
      <c r="R81" s="88"/>
    </row>
    <row r="82" spans="1:31" s="118" customFormat="1" x14ac:dyDescent="0.2">
      <c r="A82" s="117"/>
      <c r="B82" s="55"/>
      <c r="C82" s="177"/>
      <c r="D82" s="165"/>
      <c r="E82" s="160"/>
      <c r="F82" s="160"/>
      <c r="G82" s="186" t="e">
        <f>VLOOKUP(F82,списки!$C$2:$D$136,2,0)</f>
        <v>#N/A</v>
      </c>
      <c r="H82" s="237"/>
      <c r="I82" s="55"/>
      <c r="J82" s="55"/>
      <c r="K82" s="55"/>
      <c r="L82" s="55"/>
      <c r="M82" s="55"/>
      <c r="N82" s="49"/>
      <c r="O82" s="52"/>
      <c r="R82" s="89"/>
    </row>
    <row r="83" spans="1:31" s="118" customFormat="1" x14ac:dyDescent="0.25">
      <c r="A83" s="117"/>
      <c r="B83" s="55"/>
      <c r="C83" s="177"/>
      <c r="D83" s="165"/>
      <c r="E83" s="160"/>
      <c r="F83" s="160"/>
      <c r="G83" s="186" t="e">
        <f>VLOOKUP(F83,списки!$C$2:$D$136,2,0)</f>
        <v>#N/A</v>
      </c>
      <c r="H83" s="237"/>
      <c r="I83" s="55"/>
      <c r="J83" s="55"/>
      <c r="K83" s="55"/>
      <c r="L83" s="55"/>
      <c r="M83" s="55"/>
      <c r="N83" s="49"/>
      <c r="O83" s="52"/>
    </row>
    <row r="84" spans="1:31" s="118" customFormat="1" x14ac:dyDescent="0.25">
      <c r="A84" s="117"/>
      <c r="B84" s="55"/>
      <c r="C84" s="177"/>
      <c r="D84" s="165"/>
      <c r="E84" s="160"/>
      <c r="F84" s="160"/>
      <c r="G84" s="186" t="e">
        <f>VLOOKUP(F84,списки!$C$2:$D$136,2,0)</f>
        <v>#N/A</v>
      </c>
      <c r="H84" s="237"/>
      <c r="I84" s="55"/>
      <c r="J84" s="55"/>
      <c r="K84" s="55"/>
      <c r="L84" s="55"/>
      <c r="M84" s="55"/>
      <c r="N84" s="49"/>
      <c r="O84" s="52"/>
    </row>
    <row r="85" spans="1:31" s="118" customFormat="1" x14ac:dyDescent="0.25">
      <c r="A85" s="117"/>
      <c r="B85" s="55"/>
      <c r="C85" s="177"/>
      <c r="D85" s="165"/>
      <c r="E85" s="160"/>
      <c r="F85" s="160"/>
      <c r="G85" s="186" t="e">
        <f>VLOOKUP(F85,списки!$C$2:$D$136,2,0)</f>
        <v>#N/A</v>
      </c>
      <c r="H85" s="237"/>
      <c r="I85" s="55"/>
      <c r="J85" s="55"/>
      <c r="K85" s="55"/>
      <c r="L85" s="55"/>
      <c r="M85" s="55"/>
      <c r="N85" s="49"/>
      <c r="O85" s="52"/>
    </row>
    <row r="86" spans="1:31" s="118" customFormat="1" x14ac:dyDescent="0.25">
      <c r="A86" s="127"/>
      <c r="B86" s="55"/>
      <c r="C86" s="177"/>
      <c r="D86" s="165"/>
      <c r="E86" s="160"/>
      <c r="F86" s="160"/>
      <c r="G86" s="186" t="e">
        <f>VLOOKUP(F86,списки!$C$2:$D$136,2,0)</f>
        <v>#N/A</v>
      </c>
      <c r="H86" s="237"/>
      <c r="I86" s="55"/>
      <c r="J86" s="55"/>
      <c r="K86" s="55"/>
      <c r="L86" s="55"/>
      <c r="M86" s="55"/>
      <c r="N86" s="49"/>
      <c r="O86" s="52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</row>
    <row r="87" spans="1:31" s="118" customFormat="1" x14ac:dyDescent="0.25">
      <c r="A87" s="117"/>
      <c r="B87" s="55"/>
      <c r="C87" s="177"/>
      <c r="D87" s="165"/>
      <c r="E87" s="160"/>
      <c r="F87" s="160"/>
      <c r="G87" s="186" t="e">
        <f>VLOOKUP(F87,списки!$C$2:$D$136,2,0)</f>
        <v>#N/A</v>
      </c>
      <c r="H87" s="237"/>
      <c r="I87" s="55"/>
      <c r="J87" s="55"/>
      <c r="K87" s="55"/>
      <c r="L87" s="55"/>
      <c r="M87" s="55"/>
      <c r="N87" s="49"/>
      <c r="O87" s="52"/>
    </row>
    <row r="88" spans="1:31" s="118" customFormat="1" x14ac:dyDescent="0.25">
      <c r="A88" s="117"/>
      <c r="B88" s="55"/>
      <c r="C88" s="177"/>
      <c r="D88" s="165"/>
      <c r="E88" s="160"/>
      <c r="F88" s="160"/>
      <c r="G88" s="186" t="e">
        <f>VLOOKUP(F88,списки!$C$2:$D$136,2,0)</f>
        <v>#N/A</v>
      </c>
      <c r="H88" s="237"/>
      <c r="I88" s="55"/>
      <c r="J88" s="55"/>
      <c r="K88" s="55"/>
      <c r="L88" s="55"/>
      <c r="M88" s="55"/>
      <c r="N88" s="49"/>
      <c r="O88" s="52"/>
    </row>
    <row r="89" spans="1:31" s="118" customFormat="1" x14ac:dyDescent="0.25">
      <c r="A89" s="117"/>
      <c r="B89" s="55"/>
      <c r="C89" s="177"/>
      <c r="D89" s="165"/>
      <c r="E89" s="160"/>
      <c r="F89" s="160"/>
      <c r="G89" s="186" t="e">
        <f>VLOOKUP(F89,списки!$C$2:$D$136,2,0)</f>
        <v>#N/A</v>
      </c>
      <c r="H89" s="237"/>
      <c r="I89" s="55"/>
      <c r="J89" s="55"/>
      <c r="K89" s="55"/>
      <c r="L89" s="55"/>
      <c r="M89" s="55"/>
      <c r="N89" s="49"/>
      <c r="O89" s="52"/>
    </row>
    <row r="90" spans="1:31" s="118" customFormat="1" x14ac:dyDescent="0.25">
      <c r="A90" s="117"/>
      <c r="B90" s="55"/>
      <c r="C90" s="177"/>
      <c r="D90" s="165"/>
      <c r="E90" s="160"/>
      <c r="F90" s="160"/>
      <c r="G90" s="186" t="e">
        <f>VLOOKUP(F90,списки!$C$2:$D$136,2,0)</f>
        <v>#N/A</v>
      </c>
      <c r="H90" s="237"/>
      <c r="I90" s="55"/>
      <c r="J90" s="55"/>
      <c r="K90" s="55"/>
      <c r="L90" s="55"/>
      <c r="M90" s="55"/>
      <c r="N90" s="49"/>
      <c r="O90" s="52"/>
    </row>
    <row r="91" spans="1:31" s="118" customFormat="1" x14ac:dyDescent="0.25">
      <c r="A91" s="117"/>
      <c r="B91" s="55"/>
      <c r="C91" s="177"/>
      <c r="D91" s="165"/>
      <c r="E91" s="160"/>
      <c r="F91" s="160"/>
      <c r="G91" s="186" t="e">
        <f>VLOOKUP(F91,списки!$C$2:$D$136,2,0)</f>
        <v>#N/A</v>
      </c>
      <c r="H91" s="237"/>
      <c r="I91" s="55"/>
      <c r="J91" s="55"/>
      <c r="K91" s="55"/>
      <c r="L91" s="55"/>
      <c r="M91" s="55"/>
      <c r="N91" s="49"/>
      <c r="O91" s="52"/>
    </row>
    <row r="92" spans="1:31" s="118" customFormat="1" x14ac:dyDescent="0.25">
      <c r="A92" s="117"/>
      <c r="B92" s="55"/>
      <c r="C92" s="177"/>
      <c r="D92" s="165"/>
      <c r="E92" s="160"/>
      <c r="F92" s="160"/>
      <c r="G92" s="186" t="e">
        <f>VLOOKUP(F92,списки!$C$2:$D$136,2,0)</f>
        <v>#N/A</v>
      </c>
      <c r="H92" s="237"/>
      <c r="I92" s="55"/>
      <c r="J92" s="55"/>
      <c r="K92" s="55"/>
      <c r="L92" s="55"/>
      <c r="M92" s="55"/>
      <c r="N92" s="49"/>
      <c r="O92" s="52"/>
    </row>
    <row r="93" spans="1:31" s="118" customFormat="1" x14ac:dyDescent="0.25">
      <c r="A93" s="117"/>
      <c r="B93" s="55"/>
      <c r="C93" s="177"/>
      <c r="D93" s="165"/>
      <c r="E93" s="160"/>
      <c r="F93" s="160"/>
      <c r="G93" s="186" t="e">
        <f>VLOOKUP(F93,списки!$C$2:$D$136,2,0)</f>
        <v>#N/A</v>
      </c>
      <c r="H93" s="237"/>
      <c r="I93" s="55"/>
      <c r="J93" s="55"/>
      <c r="K93" s="55"/>
      <c r="L93" s="55"/>
      <c r="M93" s="55"/>
      <c r="N93" s="49"/>
      <c r="O93" s="52"/>
    </row>
    <row r="94" spans="1:31" s="118" customFormat="1" x14ac:dyDescent="0.25">
      <c r="A94" s="117"/>
      <c r="B94" s="55"/>
      <c r="C94" s="177"/>
      <c r="D94" s="165"/>
      <c r="E94" s="160"/>
      <c r="F94" s="160"/>
      <c r="G94" s="186" t="e">
        <f>VLOOKUP(F94,списки!$C$2:$D$136,2,0)</f>
        <v>#N/A</v>
      </c>
      <c r="H94" s="237"/>
      <c r="I94" s="55"/>
      <c r="J94" s="55"/>
      <c r="K94" s="55"/>
      <c r="L94" s="55"/>
      <c r="M94" s="55"/>
      <c r="N94" s="49"/>
      <c r="O94" s="52"/>
      <c r="T94" s="129"/>
      <c r="U94" s="129"/>
      <c r="V94" s="129"/>
      <c r="W94" s="129"/>
      <c r="X94" s="129"/>
      <c r="Y94" s="129"/>
      <c r="Z94" s="129"/>
      <c r="AA94" s="129"/>
      <c r="AB94" s="129"/>
    </row>
    <row r="95" spans="1:31" s="118" customFormat="1" x14ac:dyDescent="0.25">
      <c r="A95" s="117"/>
      <c r="B95" s="55"/>
      <c r="C95" s="177"/>
      <c r="D95" s="165"/>
      <c r="E95" s="160"/>
      <c r="F95" s="160"/>
      <c r="G95" s="186" t="e">
        <f>VLOOKUP(F95,списки!$C$2:$D$136,2,0)</f>
        <v>#N/A</v>
      </c>
      <c r="H95" s="237"/>
      <c r="I95" s="55"/>
      <c r="J95" s="55"/>
      <c r="K95" s="55"/>
      <c r="L95" s="55"/>
      <c r="M95" s="55"/>
      <c r="N95" s="49"/>
      <c r="O95" s="52"/>
      <c r="T95" s="129"/>
      <c r="U95" s="129"/>
      <c r="V95" s="129"/>
      <c r="W95" s="129"/>
      <c r="X95" s="129"/>
      <c r="Y95" s="129"/>
      <c r="Z95" s="129"/>
      <c r="AA95" s="129"/>
      <c r="AB95" s="129"/>
    </row>
    <row r="96" spans="1:31" s="118" customFormat="1" x14ac:dyDescent="0.25">
      <c r="A96" s="117"/>
      <c r="B96" s="55"/>
      <c r="C96" s="177"/>
      <c r="D96" s="165"/>
      <c r="E96" s="160"/>
      <c r="F96" s="160"/>
      <c r="G96" s="186" t="e">
        <f>VLOOKUP(F96,списки!$C$2:$D$136,2,0)</f>
        <v>#N/A</v>
      </c>
      <c r="H96" s="237"/>
      <c r="I96" s="55"/>
      <c r="J96" s="55"/>
      <c r="K96" s="55"/>
      <c r="L96" s="55"/>
      <c r="M96" s="55"/>
      <c r="N96" s="49"/>
      <c r="O96" s="52"/>
      <c r="T96" s="129"/>
      <c r="U96" s="129"/>
      <c r="V96" s="129"/>
      <c r="W96" s="129"/>
      <c r="X96" s="130"/>
      <c r="Y96" s="129"/>
      <c r="Z96" s="129"/>
      <c r="AA96" s="129"/>
      <c r="AB96" s="129"/>
    </row>
    <row r="97" spans="1:28" s="118" customFormat="1" x14ac:dyDescent="0.25">
      <c r="A97" s="117"/>
      <c r="B97" s="55"/>
      <c r="C97" s="177"/>
      <c r="D97" s="165"/>
      <c r="E97" s="160"/>
      <c r="F97" s="160"/>
      <c r="G97" s="186" t="e">
        <f>VLOOKUP(F97,списки!$C$2:$D$136,2,0)</f>
        <v>#N/A</v>
      </c>
      <c r="H97" s="237"/>
      <c r="I97" s="55"/>
      <c r="J97" s="55"/>
      <c r="K97" s="55"/>
      <c r="L97" s="55"/>
      <c r="M97" s="55"/>
      <c r="N97" s="49"/>
      <c r="O97" s="52"/>
      <c r="T97" s="129"/>
      <c r="U97" s="129"/>
      <c r="V97" s="129"/>
      <c r="W97" s="129"/>
      <c r="X97" s="129"/>
      <c r="Y97" s="129"/>
      <c r="Z97" s="129"/>
      <c r="AA97" s="129"/>
      <c r="AB97" s="129"/>
    </row>
    <row r="98" spans="1:28" s="118" customFormat="1" x14ac:dyDescent="0.25">
      <c r="A98" s="117"/>
      <c r="B98" s="55"/>
      <c r="C98" s="177"/>
      <c r="D98" s="165"/>
      <c r="E98" s="160"/>
      <c r="F98" s="160"/>
      <c r="G98" s="186" t="e">
        <f>VLOOKUP(F98,списки!$C$2:$D$136,2,0)</f>
        <v>#N/A</v>
      </c>
      <c r="H98" s="237"/>
      <c r="I98" s="55"/>
      <c r="J98" s="55"/>
      <c r="K98" s="55"/>
      <c r="L98" s="55"/>
      <c r="M98" s="55"/>
      <c r="N98" s="49"/>
      <c r="O98" s="52"/>
      <c r="T98" s="129"/>
      <c r="U98" s="129"/>
      <c r="V98" s="129"/>
      <c r="W98" s="129"/>
      <c r="X98" s="129"/>
      <c r="Y98" s="129"/>
      <c r="Z98" s="129"/>
      <c r="AA98" s="129"/>
      <c r="AB98" s="129"/>
    </row>
    <row r="99" spans="1:28" s="118" customFormat="1" x14ac:dyDescent="0.25">
      <c r="A99" s="117"/>
      <c r="B99" s="55"/>
      <c r="C99" s="177"/>
      <c r="D99" s="165"/>
      <c r="E99" s="160"/>
      <c r="F99" s="160"/>
      <c r="G99" s="186" t="e">
        <f>VLOOKUP(F99,списки!$C$2:$D$136,2,0)</f>
        <v>#N/A</v>
      </c>
      <c r="H99" s="237"/>
      <c r="I99" s="55"/>
      <c r="J99" s="55"/>
      <c r="K99" s="55"/>
      <c r="L99" s="55"/>
      <c r="M99" s="55"/>
      <c r="N99" s="49"/>
      <c r="O99" s="52"/>
      <c r="T99" s="129"/>
      <c r="U99" s="129"/>
      <c r="V99" s="129"/>
      <c r="W99" s="131"/>
      <c r="X99" s="129"/>
      <c r="Y99" s="129"/>
      <c r="Z99" s="129"/>
      <c r="AA99" s="129"/>
      <c r="AB99" s="129"/>
    </row>
    <row r="100" spans="1:28" s="118" customFormat="1" x14ac:dyDescent="0.25">
      <c r="A100" s="117"/>
      <c r="B100" s="55"/>
      <c r="C100" s="177"/>
      <c r="D100" s="165"/>
      <c r="E100" s="160"/>
      <c r="F100" s="160"/>
      <c r="G100" s="186" t="e">
        <f>VLOOKUP(F100,списки!$C$2:$D$136,2,0)</f>
        <v>#N/A</v>
      </c>
      <c r="H100" s="237"/>
      <c r="I100" s="55"/>
      <c r="J100" s="55"/>
      <c r="K100" s="55"/>
      <c r="L100" s="55"/>
      <c r="M100" s="55"/>
      <c r="N100" s="49"/>
      <c r="O100" s="52"/>
      <c r="T100" s="129"/>
      <c r="U100" s="129"/>
      <c r="V100" s="129"/>
      <c r="W100" s="131"/>
      <c r="X100" s="129"/>
      <c r="Y100" s="129"/>
      <c r="Z100" s="129"/>
      <c r="AA100" s="129"/>
      <c r="AB100" s="129"/>
    </row>
    <row r="101" spans="1:28" s="118" customFormat="1" x14ac:dyDescent="0.25">
      <c r="A101" s="117"/>
      <c r="B101" s="55"/>
      <c r="C101" s="177"/>
      <c r="D101" s="165"/>
      <c r="E101" s="160"/>
      <c r="F101" s="160"/>
      <c r="G101" s="186" t="e">
        <f>VLOOKUP(F101,списки!$C$2:$D$136,2,0)</f>
        <v>#N/A</v>
      </c>
      <c r="H101" s="237"/>
      <c r="I101" s="55"/>
      <c r="J101" s="55"/>
      <c r="K101" s="55"/>
      <c r="L101" s="55"/>
      <c r="M101" s="55"/>
      <c r="N101" s="49"/>
      <c r="O101" s="52"/>
      <c r="T101" s="129"/>
      <c r="U101" s="129"/>
      <c r="V101" s="129"/>
      <c r="W101" s="131"/>
      <c r="X101" s="129"/>
      <c r="Y101" s="129"/>
      <c r="Z101" s="129"/>
      <c r="AA101" s="129"/>
      <c r="AB101" s="129"/>
    </row>
    <row r="102" spans="1:28" s="118" customFormat="1" x14ac:dyDescent="0.25">
      <c r="A102" s="117"/>
      <c r="B102" s="55"/>
      <c r="C102" s="177"/>
      <c r="D102" s="165"/>
      <c r="E102" s="160"/>
      <c r="F102" s="160"/>
      <c r="G102" s="186" t="e">
        <f>VLOOKUP(F102,списки!$C$2:$D$136,2,0)</f>
        <v>#N/A</v>
      </c>
      <c r="H102" s="237"/>
      <c r="I102" s="55"/>
      <c r="J102" s="55"/>
      <c r="K102" s="55"/>
      <c r="L102" s="55"/>
      <c r="M102" s="55"/>
      <c r="N102" s="49"/>
      <c r="O102" s="52"/>
      <c r="T102" s="129"/>
      <c r="U102" s="129"/>
      <c r="V102" s="129"/>
      <c r="W102" s="129"/>
      <c r="X102" s="129"/>
      <c r="Y102" s="129"/>
      <c r="Z102" s="129"/>
      <c r="AA102" s="129"/>
      <c r="AB102" s="129"/>
    </row>
    <row r="103" spans="1:28" s="118" customFormat="1" x14ac:dyDescent="0.25">
      <c r="A103" s="117"/>
      <c r="B103" s="55"/>
      <c r="C103" s="177"/>
      <c r="D103" s="165"/>
      <c r="E103" s="160"/>
      <c r="F103" s="160"/>
      <c r="G103" s="186" t="e">
        <f>VLOOKUP(F103,списки!$C$2:$D$136,2,0)</f>
        <v>#N/A</v>
      </c>
      <c r="H103" s="237"/>
      <c r="I103" s="55"/>
      <c r="J103" s="55"/>
      <c r="K103" s="55"/>
      <c r="L103" s="55"/>
      <c r="M103" s="55"/>
      <c r="N103" s="49"/>
      <c r="O103" s="52"/>
      <c r="T103" s="129"/>
      <c r="U103" s="129"/>
      <c r="V103" s="129"/>
      <c r="W103" s="129"/>
      <c r="X103" s="129"/>
      <c r="Y103" s="129"/>
      <c r="Z103" s="129"/>
      <c r="AA103" s="129"/>
      <c r="AB103" s="129"/>
    </row>
    <row r="104" spans="1:28" s="118" customFormat="1" x14ac:dyDescent="0.25">
      <c r="A104" s="117"/>
      <c r="B104" s="55"/>
      <c r="C104" s="177"/>
      <c r="D104" s="165"/>
      <c r="E104" s="160"/>
      <c r="F104" s="160"/>
      <c r="G104" s="186" t="e">
        <f>VLOOKUP(F104,списки!$C$2:$D$136,2,0)</f>
        <v>#N/A</v>
      </c>
      <c r="H104" s="237"/>
      <c r="I104" s="55"/>
      <c r="J104" s="55"/>
      <c r="K104" s="55"/>
      <c r="L104" s="55"/>
      <c r="M104" s="55"/>
      <c r="N104" s="49"/>
      <c r="O104" s="52"/>
      <c r="T104" s="129"/>
      <c r="U104" s="129"/>
      <c r="V104" s="129"/>
      <c r="W104" s="129"/>
      <c r="X104" s="129"/>
      <c r="Y104" s="129"/>
      <c r="Z104" s="129"/>
      <c r="AA104" s="129"/>
      <c r="AB104" s="129"/>
    </row>
    <row r="105" spans="1:28" s="118" customFormat="1" x14ac:dyDescent="0.25">
      <c r="A105" s="117"/>
      <c r="B105" s="55"/>
      <c r="C105" s="177"/>
      <c r="D105" s="165"/>
      <c r="E105" s="160"/>
      <c r="F105" s="160"/>
      <c r="G105" s="186" t="e">
        <f>VLOOKUP(F105,списки!$C$2:$D$136,2,0)</f>
        <v>#N/A</v>
      </c>
      <c r="H105" s="237"/>
      <c r="I105" s="55"/>
      <c r="J105" s="55"/>
      <c r="K105" s="55"/>
      <c r="L105" s="55"/>
      <c r="M105" s="55"/>
      <c r="N105" s="49"/>
      <c r="O105" s="52"/>
      <c r="T105" s="129"/>
      <c r="U105" s="129"/>
      <c r="V105" s="129"/>
      <c r="W105" s="129"/>
      <c r="X105" s="129"/>
      <c r="Y105" s="129"/>
      <c r="Z105" s="129"/>
      <c r="AA105" s="129"/>
      <c r="AB105" s="129"/>
    </row>
    <row r="106" spans="1:28" s="118" customFormat="1" x14ac:dyDescent="0.25">
      <c r="A106" s="117"/>
      <c r="B106" s="55"/>
      <c r="C106" s="177"/>
      <c r="D106" s="165"/>
      <c r="E106" s="160"/>
      <c r="F106" s="160"/>
      <c r="G106" s="186" t="e">
        <f>VLOOKUP(F106,списки!$C$2:$D$136,2,0)</f>
        <v>#N/A</v>
      </c>
      <c r="H106" s="237"/>
      <c r="I106" s="55"/>
      <c r="J106" s="55"/>
      <c r="K106" s="55"/>
      <c r="L106" s="55"/>
      <c r="M106" s="55"/>
      <c r="N106" s="49"/>
      <c r="O106" s="52"/>
      <c r="T106" s="129"/>
      <c r="U106" s="129"/>
      <c r="V106" s="129"/>
      <c r="W106" s="129"/>
      <c r="X106" s="129"/>
      <c r="Y106" s="129"/>
      <c r="Z106" s="129"/>
      <c r="AA106" s="129"/>
      <c r="AB106" s="129"/>
    </row>
    <row r="107" spans="1:28" s="118" customFormat="1" x14ac:dyDescent="0.25">
      <c r="A107" s="117"/>
      <c r="B107" s="55"/>
      <c r="C107" s="177"/>
      <c r="D107" s="165"/>
      <c r="E107" s="160"/>
      <c r="F107" s="160"/>
      <c r="G107" s="186" t="e">
        <f>VLOOKUP(F107,списки!$C$2:$D$136,2,0)</f>
        <v>#N/A</v>
      </c>
      <c r="H107" s="237"/>
      <c r="I107" s="55"/>
      <c r="J107" s="55"/>
      <c r="K107" s="55"/>
      <c r="L107" s="55"/>
      <c r="M107" s="55"/>
      <c r="N107" s="49"/>
      <c r="O107" s="52"/>
      <c r="T107" s="129"/>
      <c r="U107" s="129"/>
      <c r="V107" s="129"/>
      <c r="W107" s="129"/>
      <c r="X107" s="129"/>
      <c r="Y107" s="129"/>
      <c r="Z107" s="129"/>
      <c r="AA107" s="129"/>
      <c r="AB107" s="129"/>
    </row>
    <row r="108" spans="1:28" s="118" customFormat="1" x14ac:dyDescent="0.25">
      <c r="A108" s="117"/>
      <c r="B108" s="55"/>
      <c r="C108" s="177"/>
      <c r="D108" s="165"/>
      <c r="E108" s="160"/>
      <c r="F108" s="160"/>
      <c r="G108" s="186" t="e">
        <f>VLOOKUP(F108,списки!$C$2:$D$136,2,0)</f>
        <v>#N/A</v>
      </c>
      <c r="H108" s="237"/>
      <c r="I108" s="55"/>
      <c r="J108" s="55"/>
      <c r="K108" s="55"/>
      <c r="L108" s="55"/>
      <c r="M108" s="55"/>
      <c r="N108" s="49"/>
      <c r="O108" s="52"/>
      <c r="T108" s="129"/>
      <c r="U108" s="129"/>
      <c r="V108" s="129"/>
      <c r="W108" s="129"/>
      <c r="X108" s="129"/>
      <c r="Y108" s="129"/>
      <c r="Z108" s="129"/>
      <c r="AA108" s="129"/>
      <c r="AB108" s="129"/>
    </row>
    <row r="109" spans="1:28" s="118" customFormat="1" x14ac:dyDescent="0.25">
      <c r="A109" s="117"/>
      <c r="B109" s="55"/>
      <c r="C109" s="177"/>
      <c r="D109" s="165"/>
      <c r="E109" s="160"/>
      <c r="F109" s="160"/>
      <c r="G109" s="186" t="e">
        <f>VLOOKUP(F109,списки!$C$2:$D$136,2,0)</f>
        <v>#N/A</v>
      </c>
      <c r="H109" s="237"/>
      <c r="I109" s="55"/>
      <c r="J109" s="55"/>
      <c r="K109" s="55"/>
      <c r="L109" s="55"/>
      <c r="M109" s="55"/>
      <c r="N109" s="49"/>
      <c r="O109" s="52"/>
      <c r="T109" s="129"/>
      <c r="U109" s="129"/>
      <c r="V109" s="129"/>
      <c r="W109" s="129"/>
      <c r="X109" s="129"/>
      <c r="Y109" s="129"/>
      <c r="Z109" s="129"/>
      <c r="AA109" s="129"/>
      <c r="AB109" s="129"/>
    </row>
    <row r="110" spans="1:28" s="118" customFormat="1" x14ac:dyDescent="0.25">
      <c r="A110" s="117"/>
      <c r="B110" s="55"/>
      <c r="C110" s="177"/>
      <c r="D110" s="165"/>
      <c r="E110" s="160"/>
      <c r="F110" s="160"/>
      <c r="G110" s="186" t="e">
        <f>VLOOKUP(F110,списки!$C$2:$D$136,2,0)</f>
        <v>#N/A</v>
      </c>
      <c r="H110" s="237"/>
      <c r="I110" s="55"/>
      <c r="J110" s="55"/>
      <c r="K110" s="55"/>
      <c r="L110" s="55"/>
      <c r="M110" s="55"/>
      <c r="N110" s="49"/>
      <c r="O110" s="52"/>
      <c r="T110" s="129"/>
      <c r="U110" s="129"/>
      <c r="V110" s="129"/>
      <c r="W110" s="129"/>
      <c r="X110" s="129"/>
      <c r="Y110" s="129"/>
      <c r="Z110" s="129"/>
      <c r="AA110" s="129"/>
      <c r="AB110" s="129"/>
    </row>
    <row r="111" spans="1:28" s="118" customFormat="1" x14ac:dyDescent="0.25">
      <c r="A111" s="117"/>
      <c r="B111" s="55"/>
      <c r="C111" s="177"/>
      <c r="D111" s="165"/>
      <c r="E111" s="160"/>
      <c r="F111" s="160"/>
      <c r="G111" s="186" t="e">
        <f>VLOOKUP(F111,списки!$C$2:$D$136,2,0)</f>
        <v>#N/A</v>
      </c>
      <c r="H111" s="237"/>
      <c r="I111" s="55"/>
      <c r="J111" s="55"/>
      <c r="K111" s="55"/>
      <c r="L111" s="55"/>
      <c r="M111" s="55"/>
      <c r="N111" s="49"/>
      <c r="O111" s="52"/>
      <c r="T111" s="129"/>
      <c r="U111" s="129"/>
      <c r="V111" s="129"/>
      <c r="W111" s="129"/>
      <c r="X111" s="129"/>
      <c r="Y111" s="129"/>
      <c r="Z111" s="129"/>
      <c r="AA111" s="129"/>
      <c r="AB111" s="129"/>
    </row>
    <row r="112" spans="1:28" s="118" customFormat="1" x14ac:dyDescent="0.25">
      <c r="A112" s="117"/>
      <c r="B112" s="55"/>
      <c r="C112" s="177"/>
      <c r="D112" s="165"/>
      <c r="E112" s="160"/>
      <c r="F112" s="160"/>
      <c r="G112" s="186" t="e">
        <f>VLOOKUP(F112,списки!$C$2:$D$136,2,0)</f>
        <v>#N/A</v>
      </c>
      <c r="H112" s="237"/>
      <c r="I112" s="55"/>
      <c r="J112" s="55"/>
      <c r="K112" s="55"/>
      <c r="L112" s="55"/>
      <c r="M112" s="55"/>
      <c r="N112" s="49"/>
      <c r="O112" s="52"/>
      <c r="T112" s="129"/>
      <c r="U112" s="129"/>
      <c r="V112" s="129"/>
      <c r="W112" s="129"/>
      <c r="X112" s="129"/>
      <c r="Y112" s="129"/>
      <c r="Z112" s="129"/>
      <c r="AA112" s="129"/>
      <c r="AB112" s="129"/>
    </row>
    <row r="113" spans="1:28" s="118" customFormat="1" x14ac:dyDescent="0.25">
      <c r="A113" s="117"/>
      <c r="B113" s="55"/>
      <c r="C113" s="177"/>
      <c r="D113" s="165"/>
      <c r="E113" s="160"/>
      <c r="F113" s="160"/>
      <c r="G113" s="186" t="e">
        <f>VLOOKUP(F113,списки!$C$2:$D$136,2,0)</f>
        <v>#N/A</v>
      </c>
      <c r="H113" s="237"/>
      <c r="I113" s="55"/>
      <c r="J113" s="55"/>
      <c r="K113" s="55"/>
      <c r="L113" s="55"/>
      <c r="M113" s="55"/>
      <c r="N113" s="49"/>
      <c r="O113" s="52"/>
      <c r="T113" s="129"/>
      <c r="U113" s="129"/>
      <c r="V113" s="129"/>
      <c r="W113" s="129"/>
      <c r="X113" s="129"/>
      <c r="Y113" s="129"/>
      <c r="Z113" s="129"/>
      <c r="AA113" s="129"/>
      <c r="AB113" s="129"/>
    </row>
    <row r="114" spans="1:28" s="118" customFormat="1" x14ac:dyDescent="0.25">
      <c r="A114" s="117"/>
      <c r="B114" s="55"/>
      <c r="C114" s="177"/>
      <c r="D114" s="165"/>
      <c r="E114" s="160"/>
      <c r="F114" s="160"/>
      <c r="G114" s="186" t="e">
        <f>VLOOKUP(F114,списки!$C$2:$D$136,2,0)</f>
        <v>#N/A</v>
      </c>
      <c r="H114" s="237"/>
      <c r="I114" s="55"/>
      <c r="J114" s="55"/>
      <c r="K114" s="55"/>
      <c r="L114" s="55"/>
      <c r="M114" s="55"/>
      <c r="N114" s="49"/>
      <c r="O114" s="52"/>
      <c r="T114" s="129"/>
      <c r="U114" s="129"/>
      <c r="V114" s="129"/>
      <c r="W114" s="129"/>
      <c r="X114" s="129"/>
      <c r="Y114" s="129"/>
      <c r="Z114" s="129"/>
      <c r="AA114" s="129"/>
      <c r="AB114" s="129"/>
    </row>
    <row r="115" spans="1:28" s="118" customFormat="1" x14ac:dyDescent="0.25">
      <c r="A115" s="117"/>
      <c r="B115" s="55"/>
      <c r="C115" s="177"/>
      <c r="D115" s="165"/>
      <c r="E115" s="160"/>
      <c r="F115" s="160"/>
      <c r="G115" s="186" t="e">
        <f>VLOOKUP(F115,списки!$C$2:$D$136,2,0)</f>
        <v>#N/A</v>
      </c>
      <c r="H115" s="237"/>
      <c r="I115" s="55"/>
      <c r="J115" s="55"/>
      <c r="K115" s="55"/>
      <c r="L115" s="55"/>
      <c r="M115" s="55"/>
      <c r="N115" s="49"/>
      <c r="O115" s="52"/>
    </row>
    <row r="116" spans="1:28" s="118" customFormat="1" x14ac:dyDescent="0.25">
      <c r="A116" s="117"/>
      <c r="B116" s="55"/>
      <c r="C116" s="177"/>
      <c r="D116" s="165"/>
      <c r="E116" s="160"/>
      <c r="F116" s="160"/>
      <c r="G116" s="186" t="e">
        <f>VLOOKUP(F116,списки!$C$2:$D$136,2,0)</f>
        <v>#N/A</v>
      </c>
      <c r="H116" s="237"/>
      <c r="I116" s="55"/>
      <c r="J116" s="55"/>
      <c r="K116" s="55"/>
      <c r="L116" s="55"/>
      <c r="M116" s="55"/>
      <c r="N116" s="49"/>
      <c r="O116" s="52"/>
    </row>
    <row r="117" spans="1:28" s="118" customFormat="1" x14ac:dyDescent="0.25">
      <c r="A117" s="117"/>
      <c r="B117" s="55"/>
      <c r="C117" s="177"/>
      <c r="D117" s="165"/>
      <c r="E117" s="160"/>
      <c r="F117" s="160"/>
      <c r="G117" s="186" t="e">
        <f>VLOOKUP(F117,списки!$C$2:$D$136,2,0)</f>
        <v>#N/A</v>
      </c>
      <c r="H117" s="237"/>
      <c r="I117" s="55"/>
      <c r="J117" s="55"/>
      <c r="K117" s="55"/>
      <c r="L117" s="55"/>
      <c r="M117" s="55"/>
      <c r="N117" s="49"/>
      <c r="O117" s="52"/>
    </row>
    <row r="118" spans="1:28" s="118" customFormat="1" x14ac:dyDescent="0.25">
      <c r="A118" s="117"/>
      <c r="B118" s="55"/>
      <c r="C118" s="177"/>
      <c r="D118" s="165"/>
      <c r="E118" s="160"/>
      <c r="F118" s="160"/>
      <c r="G118" s="186" t="e">
        <f>VLOOKUP(F118,списки!$C$2:$D$136,2,0)</f>
        <v>#N/A</v>
      </c>
      <c r="H118" s="237"/>
      <c r="I118" s="55"/>
      <c r="J118" s="55"/>
      <c r="K118" s="55"/>
      <c r="L118" s="55"/>
      <c r="M118" s="55"/>
      <c r="N118" s="49"/>
      <c r="O118" s="52"/>
    </row>
    <row r="119" spans="1:28" s="118" customFormat="1" x14ac:dyDescent="0.25">
      <c r="A119" s="117"/>
      <c r="B119" s="55"/>
      <c r="C119" s="177"/>
      <c r="D119" s="165"/>
      <c r="E119" s="160"/>
      <c r="F119" s="160"/>
      <c r="G119" s="186" t="e">
        <f>VLOOKUP(F119,списки!$C$2:$D$136,2,0)</f>
        <v>#N/A</v>
      </c>
      <c r="H119" s="237"/>
      <c r="I119" s="55"/>
      <c r="J119" s="55"/>
      <c r="K119" s="55"/>
      <c r="L119" s="55"/>
      <c r="M119" s="55"/>
      <c r="N119" s="49"/>
      <c r="O119" s="52"/>
    </row>
    <row r="120" spans="1:28" s="118" customFormat="1" x14ac:dyDescent="0.25">
      <c r="A120" s="117"/>
      <c r="B120" s="55"/>
      <c r="C120" s="177"/>
      <c r="D120" s="165"/>
      <c r="E120" s="160"/>
      <c r="F120" s="160"/>
      <c r="G120" s="186" t="e">
        <f>VLOOKUP(F120,списки!$C$2:$D$136,2,0)</f>
        <v>#N/A</v>
      </c>
      <c r="H120" s="237"/>
      <c r="I120" s="55"/>
      <c r="J120" s="55"/>
      <c r="K120" s="55"/>
      <c r="L120" s="55"/>
      <c r="M120" s="55"/>
      <c r="N120" s="49"/>
      <c r="O120" s="52"/>
    </row>
    <row r="121" spans="1:28" s="118" customFormat="1" x14ac:dyDescent="0.25">
      <c r="A121" s="117"/>
      <c r="B121" s="55"/>
      <c r="C121" s="177"/>
      <c r="D121" s="165"/>
      <c r="E121" s="160"/>
      <c r="F121" s="160"/>
      <c r="G121" s="186" t="e">
        <f>VLOOKUP(F121,списки!$C$2:$D$136,2,0)</f>
        <v>#N/A</v>
      </c>
      <c r="H121" s="237"/>
      <c r="I121" s="55"/>
      <c r="J121" s="55"/>
      <c r="K121" s="55"/>
      <c r="L121" s="55"/>
      <c r="M121" s="55"/>
      <c r="N121" s="49"/>
      <c r="O121" s="52"/>
    </row>
    <row r="122" spans="1:28" s="118" customFormat="1" x14ac:dyDescent="0.25">
      <c r="A122" s="117"/>
      <c r="B122" s="55"/>
      <c r="C122" s="177"/>
      <c r="D122" s="165"/>
      <c r="E122" s="160"/>
      <c r="F122" s="160"/>
      <c r="G122" s="186" t="e">
        <f>VLOOKUP(F122,списки!$C$2:$D$136,2,0)</f>
        <v>#N/A</v>
      </c>
      <c r="H122" s="237"/>
      <c r="I122" s="55"/>
      <c r="J122" s="55"/>
      <c r="K122" s="55"/>
      <c r="L122" s="55"/>
      <c r="M122" s="55"/>
      <c r="N122" s="49"/>
      <c r="O122" s="52"/>
    </row>
    <row r="123" spans="1:28" s="118" customFormat="1" x14ac:dyDescent="0.25">
      <c r="A123" s="117"/>
      <c r="B123" s="55"/>
      <c r="C123" s="177"/>
      <c r="D123" s="165"/>
      <c r="E123" s="160"/>
      <c r="F123" s="160"/>
      <c r="G123" s="186" t="e">
        <f>VLOOKUP(F123,списки!$C$2:$D$136,2,0)</f>
        <v>#N/A</v>
      </c>
      <c r="H123" s="237"/>
      <c r="I123" s="55"/>
      <c r="J123" s="55"/>
      <c r="K123" s="55"/>
      <c r="L123" s="55"/>
      <c r="M123" s="55"/>
      <c r="N123" s="49"/>
      <c r="O123" s="52"/>
    </row>
    <row r="124" spans="1:28" s="118" customFormat="1" x14ac:dyDescent="0.25">
      <c r="A124" s="117"/>
      <c r="B124" s="55"/>
      <c r="C124" s="177"/>
      <c r="D124" s="165"/>
      <c r="E124" s="160"/>
      <c r="F124" s="160"/>
      <c r="G124" s="186" t="e">
        <f>VLOOKUP(F124,списки!$C$2:$D$136,2,0)</f>
        <v>#N/A</v>
      </c>
      <c r="H124" s="237"/>
      <c r="I124" s="55"/>
      <c r="J124" s="55"/>
      <c r="K124" s="55"/>
      <c r="L124" s="55"/>
      <c r="M124" s="55"/>
      <c r="N124" s="49"/>
      <c r="O124" s="52"/>
    </row>
    <row r="125" spans="1:28" s="118" customFormat="1" x14ac:dyDescent="0.25">
      <c r="A125" s="117"/>
      <c r="B125" s="55"/>
      <c r="C125" s="177"/>
      <c r="D125" s="165"/>
      <c r="E125" s="160"/>
      <c r="F125" s="160"/>
      <c r="G125" s="186" t="e">
        <f>VLOOKUP(F125,списки!$C$2:$D$136,2,0)</f>
        <v>#N/A</v>
      </c>
      <c r="H125" s="237"/>
      <c r="I125" s="55"/>
      <c r="J125" s="55"/>
      <c r="K125" s="55"/>
      <c r="L125" s="55"/>
      <c r="M125" s="55"/>
      <c r="N125" s="49"/>
      <c r="O125" s="52"/>
    </row>
    <row r="126" spans="1:28" s="118" customFormat="1" x14ac:dyDescent="0.25">
      <c r="A126" s="127"/>
      <c r="B126" s="55"/>
      <c r="C126" s="177"/>
      <c r="D126" s="165"/>
      <c r="E126" s="160"/>
      <c r="F126" s="160"/>
      <c r="G126" s="186" t="e">
        <f>VLOOKUP(F126,списки!$C$2:$D$136,2,0)</f>
        <v>#N/A</v>
      </c>
      <c r="H126" s="237"/>
      <c r="I126" s="55"/>
      <c r="J126" s="55"/>
      <c r="K126" s="55"/>
      <c r="L126" s="55"/>
      <c r="M126" s="55"/>
      <c r="N126" s="49"/>
      <c r="O126" s="52"/>
    </row>
    <row r="127" spans="1:28" s="118" customFormat="1" x14ac:dyDescent="0.25">
      <c r="A127" s="127"/>
      <c r="B127" s="55"/>
      <c r="C127" s="177"/>
      <c r="D127" s="165"/>
      <c r="E127" s="160"/>
      <c r="F127" s="160"/>
      <c r="G127" s="186" t="e">
        <f>VLOOKUP(F127,списки!$C$2:$D$136,2,0)</f>
        <v>#N/A</v>
      </c>
      <c r="H127" s="237"/>
      <c r="I127" s="55"/>
      <c r="J127" s="55"/>
      <c r="K127" s="55"/>
      <c r="L127" s="55"/>
      <c r="M127" s="55"/>
      <c r="N127" s="49"/>
      <c r="O127" s="52"/>
    </row>
    <row r="128" spans="1:28" s="118" customFormat="1" x14ac:dyDescent="0.25">
      <c r="A128" s="127"/>
      <c r="B128" s="55"/>
      <c r="C128" s="177"/>
      <c r="D128" s="165"/>
      <c r="E128" s="160"/>
      <c r="F128" s="160"/>
      <c r="G128" s="186" t="e">
        <f>VLOOKUP(F128,списки!$C$2:$D$136,2,0)</f>
        <v>#N/A</v>
      </c>
      <c r="H128" s="237"/>
      <c r="I128" s="55"/>
      <c r="J128" s="55"/>
      <c r="K128" s="55"/>
      <c r="L128" s="55"/>
      <c r="M128" s="55"/>
      <c r="N128" s="49"/>
      <c r="O128" s="52"/>
    </row>
    <row r="129" spans="1:15" s="118" customFormat="1" x14ac:dyDescent="0.25">
      <c r="A129" s="117"/>
      <c r="B129" s="55"/>
      <c r="C129" s="177"/>
      <c r="D129" s="165"/>
      <c r="E129" s="160"/>
      <c r="F129" s="160"/>
      <c r="G129" s="186" t="e">
        <f>VLOOKUP(F129,списки!$C$2:$D$136,2,0)</f>
        <v>#N/A</v>
      </c>
      <c r="H129" s="237"/>
      <c r="I129" s="55"/>
      <c r="J129" s="55"/>
      <c r="K129" s="55"/>
      <c r="L129" s="55"/>
      <c r="M129" s="55"/>
      <c r="N129" s="49"/>
      <c r="O129" s="52"/>
    </row>
    <row r="130" spans="1:15" s="118" customFormat="1" x14ac:dyDescent="0.25">
      <c r="A130" s="117"/>
      <c r="B130" s="55"/>
      <c r="C130" s="177"/>
      <c r="D130" s="165"/>
      <c r="E130" s="160"/>
      <c r="F130" s="160"/>
      <c r="G130" s="186" t="e">
        <f>VLOOKUP(F130,списки!$C$2:$D$136,2,0)</f>
        <v>#N/A</v>
      </c>
      <c r="H130" s="237"/>
      <c r="I130" s="55"/>
      <c r="J130" s="55"/>
      <c r="K130" s="55"/>
      <c r="L130" s="55"/>
      <c r="M130" s="55"/>
      <c r="N130" s="49"/>
      <c r="O130" s="52"/>
    </row>
    <row r="131" spans="1:15" s="118" customFormat="1" x14ac:dyDescent="0.25">
      <c r="A131" s="117"/>
      <c r="B131" s="55"/>
      <c r="C131" s="177"/>
      <c r="D131" s="165"/>
      <c r="E131" s="160"/>
      <c r="F131" s="160"/>
      <c r="G131" s="186" t="e">
        <f>VLOOKUP(F131,списки!$C$2:$D$136,2,0)</f>
        <v>#N/A</v>
      </c>
      <c r="H131" s="237"/>
      <c r="I131" s="55"/>
      <c r="J131" s="55"/>
      <c r="K131" s="55"/>
      <c r="L131" s="55"/>
      <c r="M131" s="55"/>
      <c r="N131" s="49"/>
      <c r="O131" s="52"/>
    </row>
    <row r="132" spans="1:15" s="118" customFormat="1" x14ac:dyDescent="0.25">
      <c r="A132" s="117"/>
      <c r="B132" s="55"/>
      <c r="C132" s="177"/>
      <c r="D132" s="165"/>
      <c r="E132" s="160"/>
      <c r="F132" s="160"/>
      <c r="G132" s="186" t="e">
        <f>VLOOKUP(F132,списки!$C$2:$D$136,2,0)</f>
        <v>#N/A</v>
      </c>
      <c r="H132" s="237"/>
      <c r="I132" s="55"/>
      <c r="J132" s="55"/>
      <c r="K132" s="55"/>
      <c r="L132" s="55"/>
      <c r="M132" s="55"/>
      <c r="N132" s="49"/>
      <c r="O132" s="52"/>
    </row>
    <row r="133" spans="1:15" s="118" customFormat="1" x14ac:dyDescent="0.25">
      <c r="A133" s="117"/>
      <c r="B133" s="55"/>
      <c r="C133" s="177"/>
      <c r="D133" s="165"/>
      <c r="E133" s="160"/>
      <c r="F133" s="160"/>
      <c r="G133" s="186" t="e">
        <f>VLOOKUP(F133,списки!$C$2:$D$136,2,0)</f>
        <v>#N/A</v>
      </c>
      <c r="H133" s="237"/>
      <c r="I133" s="55"/>
      <c r="J133" s="55"/>
      <c r="K133" s="55"/>
      <c r="L133" s="55"/>
      <c r="M133" s="55"/>
      <c r="N133" s="49"/>
      <c r="O133" s="52"/>
    </row>
    <row r="134" spans="1:15" s="118" customFormat="1" x14ac:dyDescent="0.25">
      <c r="A134" s="117"/>
      <c r="B134" s="55"/>
      <c r="C134" s="177"/>
      <c r="D134" s="165"/>
      <c r="E134" s="160"/>
      <c r="F134" s="160"/>
      <c r="G134" s="186" t="e">
        <f>VLOOKUP(F134,списки!$C$2:$D$136,2,0)</f>
        <v>#N/A</v>
      </c>
      <c r="H134" s="237"/>
      <c r="I134" s="55"/>
      <c r="J134" s="55"/>
      <c r="K134" s="55"/>
      <c r="L134" s="55"/>
      <c r="M134" s="55"/>
      <c r="N134" s="49"/>
      <c r="O134" s="52"/>
    </row>
    <row r="135" spans="1:15" s="118" customFormat="1" x14ac:dyDescent="0.25">
      <c r="A135" s="127"/>
      <c r="B135" s="55"/>
      <c r="C135" s="177"/>
      <c r="D135" s="165"/>
      <c r="E135" s="160"/>
      <c r="F135" s="160"/>
      <c r="G135" s="186" t="e">
        <f>VLOOKUP(F135,списки!$C$2:$D$136,2,0)</f>
        <v>#N/A</v>
      </c>
      <c r="H135" s="237"/>
      <c r="I135" s="55"/>
      <c r="J135" s="55"/>
      <c r="K135" s="55"/>
      <c r="L135" s="55"/>
      <c r="M135" s="55"/>
      <c r="N135" s="49"/>
      <c r="O135" s="52"/>
    </row>
    <row r="136" spans="1:15" s="118" customFormat="1" x14ac:dyDescent="0.25">
      <c r="A136" s="127"/>
      <c r="B136" s="55"/>
      <c r="C136" s="177"/>
      <c r="D136" s="165"/>
      <c r="E136" s="160"/>
      <c r="F136" s="160"/>
      <c r="G136" s="186" t="e">
        <f>VLOOKUP(F136,списки!$C$2:$D$136,2,0)</f>
        <v>#N/A</v>
      </c>
      <c r="H136" s="237"/>
      <c r="I136" s="55"/>
      <c r="J136" s="55"/>
      <c r="K136" s="55"/>
      <c r="L136" s="55"/>
      <c r="M136" s="55"/>
      <c r="N136" s="49"/>
      <c r="O136" s="52"/>
    </row>
    <row r="137" spans="1:15" s="118" customFormat="1" x14ac:dyDescent="0.25">
      <c r="A137" s="117"/>
      <c r="B137" s="55"/>
      <c r="C137" s="177"/>
      <c r="D137" s="165"/>
      <c r="E137" s="160"/>
      <c r="F137" s="160"/>
      <c r="G137" s="186" t="e">
        <f>VLOOKUP(F137,списки!$C$2:$D$136,2,0)</f>
        <v>#N/A</v>
      </c>
      <c r="H137" s="237"/>
      <c r="I137" s="55"/>
      <c r="J137" s="55"/>
      <c r="K137" s="55"/>
      <c r="L137" s="55"/>
      <c r="M137" s="55"/>
      <c r="N137" s="49"/>
      <c r="O137" s="52"/>
    </row>
    <row r="138" spans="1:15" s="118" customFormat="1" x14ac:dyDescent="0.2">
      <c r="A138" s="117"/>
      <c r="B138" s="55"/>
      <c r="C138" s="179"/>
      <c r="D138" s="169"/>
      <c r="E138" s="160"/>
      <c r="F138" s="160"/>
      <c r="G138" s="186" t="e">
        <f>VLOOKUP(F138,списки!$C$2:$D$136,2,0)</f>
        <v>#N/A</v>
      </c>
      <c r="H138" s="237"/>
      <c r="I138" s="53"/>
      <c r="J138" s="53"/>
      <c r="K138" s="52"/>
      <c r="L138" s="52"/>
      <c r="M138" s="52"/>
      <c r="N138" s="52"/>
      <c r="O138" s="52"/>
    </row>
    <row r="139" spans="1:15" s="118" customFormat="1" x14ac:dyDescent="0.25">
      <c r="A139" s="117"/>
      <c r="B139" s="55"/>
      <c r="C139" s="119"/>
      <c r="D139" s="166"/>
      <c r="E139" s="160"/>
      <c r="F139" s="160"/>
      <c r="G139" s="186" t="e">
        <f>VLOOKUP(F139,списки!$C$2:$D$136,2,0)</f>
        <v>#N/A</v>
      </c>
      <c r="H139" s="237"/>
      <c r="I139" s="55"/>
      <c r="J139" s="55"/>
      <c r="K139" s="55"/>
      <c r="L139" s="55"/>
      <c r="M139" s="55"/>
      <c r="N139" s="132"/>
      <c r="O139" s="52"/>
    </row>
    <row r="140" spans="1:15" s="118" customFormat="1" x14ac:dyDescent="0.25">
      <c r="A140" s="117"/>
      <c r="B140" s="55"/>
      <c r="C140" s="144"/>
      <c r="D140" s="164"/>
      <c r="E140" s="160"/>
      <c r="F140" s="160"/>
      <c r="G140" s="186" t="e">
        <f>VLOOKUP(F140,списки!$C$2:$D$136,2,0)</f>
        <v>#N/A</v>
      </c>
      <c r="H140" s="237"/>
      <c r="I140" s="53"/>
      <c r="J140" s="53"/>
      <c r="K140" s="53"/>
      <c r="L140" s="53"/>
      <c r="M140" s="58"/>
      <c r="N140" s="142"/>
      <c r="O140" s="52"/>
    </row>
    <row r="141" spans="1:15" s="118" customFormat="1" x14ac:dyDescent="0.25">
      <c r="A141" s="117"/>
      <c r="B141" s="55"/>
      <c r="C141" s="144"/>
      <c r="D141" s="164"/>
      <c r="E141" s="160"/>
      <c r="F141" s="160"/>
      <c r="G141" s="186" t="e">
        <f>VLOOKUP(F141,списки!$C$2:$D$136,2,0)</f>
        <v>#N/A</v>
      </c>
      <c r="H141" s="237"/>
      <c r="I141" s="53"/>
      <c r="J141" s="53"/>
      <c r="K141" s="53"/>
      <c r="L141" s="53"/>
      <c r="M141" s="53"/>
      <c r="N141" s="52"/>
      <c r="O141" s="52"/>
    </row>
    <row r="142" spans="1:15" s="118" customFormat="1" x14ac:dyDescent="0.25">
      <c r="A142" s="117"/>
      <c r="B142" s="55"/>
      <c r="C142" s="144"/>
      <c r="D142" s="164"/>
      <c r="E142" s="160"/>
      <c r="F142" s="160"/>
      <c r="G142" s="186" t="e">
        <f>VLOOKUP(F142,списки!$C$2:$D$136,2,0)</f>
        <v>#N/A</v>
      </c>
      <c r="H142" s="237"/>
      <c r="I142" s="53"/>
      <c r="J142" s="53"/>
      <c r="K142" s="53"/>
      <c r="L142" s="53"/>
      <c r="M142" s="58"/>
      <c r="N142" s="142"/>
      <c r="O142" s="52"/>
    </row>
    <row r="143" spans="1:15" s="118" customFormat="1" x14ac:dyDescent="0.25">
      <c r="A143" s="117"/>
      <c r="B143" s="55"/>
      <c r="C143" s="144"/>
      <c r="D143" s="164"/>
      <c r="E143" s="160"/>
      <c r="F143" s="160"/>
      <c r="G143" s="186" t="e">
        <f>VLOOKUP(F143,списки!$C$2:$D$136,2,0)</f>
        <v>#N/A</v>
      </c>
      <c r="H143" s="237"/>
      <c r="I143" s="53"/>
      <c r="J143" s="53"/>
      <c r="K143" s="53"/>
      <c r="L143" s="53"/>
      <c r="M143" s="58"/>
      <c r="N143" s="142"/>
      <c r="O143" s="52"/>
    </row>
    <row r="144" spans="1:15" s="118" customFormat="1" x14ac:dyDescent="0.25">
      <c r="A144" s="117"/>
      <c r="B144" s="55"/>
      <c r="C144" s="144"/>
      <c r="D144" s="164"/>
      <c r="E144" s="160"/>
      <c r="F144" s="160"/>
      <c r="G144" s="186" t="e">
        <f>VLOOKUP(F144,списки!$C$2:$D$136,2,0)</f>
        <v>#N/A</v>
      </c>
      <c r="H144" s="237"/>
      <c r="I144" s="53"/>
      <c r="J144" s="53"/>
      <c r="K144" s="53"/>
      <c r="L144" s="53"/>
      <c r="M144" s="53"/>
      <c r="N144" s="52"/>
      <c r="O144" s="52"/>
    </row>
    <row r="145" spans="1:15" s="118" customFormat="1" x14ac:dyDescent="0.25">
      <c r="A145" s="117"/>
      <c r="B145" s="55"/>
      <c r="C145" s="144"/>
      <c r="D145" s="164"/>
      <c r="E145" s="160"/>
      <c r="F145" s="160"/>
      <c r="G145" s="186" t="e">
        <f>VLOOKUP(F145,списки!$C$2:$D$136,2,0)</f>
        <v>#N/A</v>
      </c>
      <c r="H145" s="237"/>
      <c r="I145" s="53"/>
      <c r="J145" s="53"/>
      <c r="K145" s="53"/>
      <c r="L145" s="53"/>
      <c r="M145" s="58"/>
      <c r="N145" s="142"/>
      <c r="O145" s="52"/>
    </row>
    <row r="146" spans="1:15" s="118" customFormat="1" x14ac:dyDescent="0.25">
      <c r="A146" s="117"/>
      <c r="B146" s="55"/>
      <c r="C146" s="144"/>
      <c r="D146" s="164"/>
      <c r="E146" s="160"/>
      <c r="F146" s="160"/>
      <c r="G146" s="186" t="e">
        <f>VLOOKUP(F146,списки!$C$2:$D$136,2,0)</f>
        <v>#N/A</v>
      </c>
      <c r="H146" s="237"/>
      <c r="I146" s="53"/>
      <c r="J146" s="53"/>
      <c r="K146" s="53"/>
      <c r="L146" s="53"/>
      <c r="M146" s="53"/>
      <c r="N146" s="52"/>
      <c r="O146" s="52"/>
    </row>
    <row r="147" spans="1:15" s="118" customFormat="1" x14ac:dyDescent="0.25">
      <c r="A147" s="117"/>
      <c r="B147" s="55"/>
      <c r="C147" s="119"/>
      <c r="D147" s="166"/>
      <c r="E147" s="160"/>
      <c r="F147" s="160"/>
      <c r="G147" s="186" t="e">
        <f>VLOOKUP(F147,списки!$C$2:$D$136,2,0)</f>
        <v>#N/A</v>
      </c>
      <c r="H147" s="237"/>
      <c r="I147" s="53"/>
      <c r="J147" s="52"/>
      <c r="K147" s="52"/>
      <c r="L147" s="52"/>
      <c r="M147" s="52"/>
      <c r="N147" s="59"/>
      <c r="O147" s="52"/>
    </row>
    <row r="148" spans="1:15" s="118" customFormat="1" x14ac:dyDescent="0.25">
      <c r="A148" s="127"/>
      <c r="B148" s="55"/>
      <c r="C148" s="144"/>
      <c r="D148" s="164"/>
      <c r="E148" s="160"/>
      <c r="F148" s="160"/>
      <c r="G148" s="186" t="e">
        <f>VLOOKUP(F148,списки!$C$2:$D$136,2,0)</f>
        <v>#N/A</v>
      </c>
      <c r="H148" s="237"/>
      <c r="I148" s="53"/>
      <c r="J148" s="53"/>
      <c r="K148" s="53"/>
      <c r="L148" s="53"/>
      <c r="M148" s="53"/>
      <c r="N148" s="52"/>
      <c r="O148" s="52"/>
    </row>
    <row r="149" spans="1:15" s="118" customFormat="1" x14ac:dyDescent="0.25">
      <c r="A149" s="127"/>
      <c r="B149" s="55"/>
      <c r="C149" s="144"/>
      <c r="D149" s="164"/>
      <c r="E149" s="160"/>
      <c r="F149" s="160"/>
      <c r="G149" s="186" t="e">
        <f>VLOOKUP(F149,списки!$C$2:$D$136,2,0)</f>
        <v>#N/A</v>
      </c>
      <c r="H149" s="237"/>
      <c r="I149" s="53"/>
      <c r="J149" s="53"/>
      <c r="K149" s="53"/>
      <c r="L149" s="53"/>
      <c r="M149" s="58"/>
      <c r="N149" s="143"/>
      <c r="O149" s="52"/>
    </row>
    <row r="150" spans="1:15" s="118" customFormat="1" x14ac:dyDescent="0.25">
      <c r="A150" s="127"/>
      <c r="B150" s="55"/>
      <c r="C150" s="144"/>
      <c r="D150" s="164"/>
      <c r="E150" s="160"/>
      <c r="F150" s="160"/>
      <c r="G150" s="186" t="e">
        <f>VLOOKUP(F150,списки!$C$2:$D$136,2,0)</f>
        <v>#N/A</v>
      </c>
      <c r="H150" s="237"/>
      <c r="I150" s="53"/>
      <c r="J150" s="53"/>
      <c r="K150" s="53"/>
      <c r="L150" s="53"/>
      <c r="M150" s="58"/>
      <c r="N150" s="143"/>
      <c r="O150" s="52"/>
    </row>
    <row r="151" spans="1:15" s="118" customFormat="1" x14ac:dyDescent="0.25">
      <c r="A151" s="127"/>
      <c r="B151" s="55"/>
      <c r="C151" s="144"/>
      <c r="D151" s="164"/>
      <c r="E151" s="160"/>
      <c r="F151" s="160"/>
      <c r="G151" s="186" t="e">
        <f>VLOOKUP(F151,списки!$C$2:$D$136,2,0)</f>
        <v>#N/A</v>
      </c>
      <c r="H151" s="237"/>
      <c r="I151" s="53"/>
      <c r="J151" s="53"/>
      <c r="K151" s="53"/>
      <c r="L151" s="53"/>
      <c r="M151" s="53"/>
      <c r="N151" s="52"/>
      <c r="O151" s="52"/>
    </row>
    <row r="152" spans="1:15" s="118" customFormat="1" x14ac:dyDescent="0.25">
      <c r="A152" s="127"/>
      <c r="B152" s="55"/>
      <c r="C152" s="144"/>
      <c r="D152" s="164"/>
      <c r="E152" s="160"/>
      <c r="F152" s="160"/>
      <c r="G152" s="186" t="e">
        <f>VLOOKUP(F152,списки!$C$2:$D$136,2,0)</f>
        <v>#N/A</v>
      </c>
      <c r="H152" s="237"/>
      <c r="I152" s="53"/>
      <c r="J152" s="53"/>
      <c r="K152" s="53"/>
      <c r="L152" s="53"/>
      <c r="M152" s="58"/>
      <c r="N152" s="143"/>
      <c r="O152" s="52"/>
    </row>
    <row r="153" spans="1:15" s="118" customFormat="1" x14ac:dyDescent="0.25">
      <c r="A153" s="127"/>
      <c r="B153" s="55"/>
      <c r="C153" s="137"/>
      <c r="D153" s="58"/>
      <c r="E153" s="160"/>
      <c r="F153" s="160"/>
      <c r="G153" s="186" t="e">
        <f>VLOOKUP(F153,списки!$C$2:$D$136,2,0)</f>
        <v>#N/A</v>
      </c>
      <c r="H153" s="237"/>
      <c r="I153" s="53"/>
      <c r="J153" s="53"/>
      <c r="K153" s="52"/>
      <c r="L153" s="52"/>
      <c r="M153" s="52"/>
      <c r="N153" s="52"/>
      <c r="O153" s="52"/>
    </row>
    <row r="154" spans="1:15" s="118" customFormat="1" x14ac:dyDescent="0.25">
      <c r="A154" s="117"/>
      <c r="B154" s="55"/>
      <c r="C154" s="137"/>
      <c r="D154" s="58"/>
      <c r="E154" s="160"/>
      <c r="F154" s="160"/>
      <c r="G154" s="186" t="e">
        <f>VLOOKUP(F154,списки!$C$2:$D$136,2,0)</f>
        <v>#N/A</v>
      </c>
      <c r="H154" s="237"/>
      <c r="I154" s="53"/>
      <c r="J154" s="53"/>
      <c r="K154" s="53"/>
      <c r="L154" s="53"/>
      <c r="M154" s="53"/>
      <c r="N154" s="52"/>
      <c r="O154" s="52"/>
    </row>
    <row r="155" spans="1:15" s="118" customFormat="1" x14ac:dyDescent="0.25">
      <c r="A155" s="117"/>
      <c r="B155" s="55"/>
      <c r="C155" s="137"/>
      <c r="D155" s="58"/>
      <c r="E155" s="160"/>
      <c r="F155" s="160"/>
      <c r="G155" s="186" t="e">
        <f>VLOOKUP(F155,списки!$C$2:$D$136,2,0)</f>
        <v>#N/A</v>
      </c>
      <c r="H155" s="237"/>
      <c r="I155" s="53"/>
      <c r="J155" s="53"/>
      <c r="K155" s="53"/>
      <c r="L155" s="53"/>
      <c r="M155" s="53"/>
      <c r="N155" s="52"/>
      <c r="O155" s="52"/>
    </row>
    <row r="156" spans="1:15" s="118" customFormat="1" ht="27" customHeight="1" x14ac:dyDescent="0.25">
      <c r="A156" s="117"/>
      <c r="B156" s="55"/>
      <c r="C156" s="144"/>
      <c r="D156" s="164"/>
      <c r="E156" s="160"/>
      <c r="F156" s="160"/>
      <c r="G156" s="186" t="e">
        <f>VLOOKUP(F156,списки!$C$2:$D$136,2,0)</f>
        <v>#N/A</v>
      </c>
      <c r="H156" s="237"/>
      <c r="I156" s="53"/>
      <c r="J156" s="53"/>
      <c r="K156" s="53"/>
      <c r="L156" s="53"/>
      <c r="M156" s="53"/>
      <c r="N156" s="52"/>
      <c r="O156" s="52"/>
    </row>
    <row r="157" spans="1:15" s="118" customFormat="1" ht="27" customHeight="1" x14ac:dyDescent="0.25">
      <c r="A157" s="117"/>
      <c r="B157" s="55"/>
      <c r="C157" s="144"/>
      <c r="D157" s="164"/>
      <c r="E157" s="160"/>
      <c r="F157" s="160"/>
      <c r="G157" s="186" t="e">
        <f>VLOOKUP(F157,списки!$C$2:$D$136,2,0)</f>
        <v>#N/A</v>
      </c>
      <c r="H157" s="237"/>
      <c r="I157" s="53"/>
      <c r="J157" s="53"/>
      <c r="K157" s="53"/>
      <c r="L157" s="53"/>
      <c r="M157" s="58"/>
      <c r="N157" s="143"/>
      <c r="O157" s="52"/>
    </row>
    <row r="158" spans="1:15" s="118" customFormat="1" x14ac:dyDescent="0.25">
      <c r="A158" s="117"/>
      <c r="B158" s="55"/>
      <c r="C158" s="137"/>
      <c r="D158" s="58"/>
      <c r="E158" s="160"/>
      <c r="F158" s="160"/>
      <c r="G158" s="186" t="e">
        <f>VLOOKUP(F158,списки!$C$2:$D$136,2,0)</f>
        <v>#N/A</v>
      </c>
      <c r="H158" s="237"/>
      <c r="I158" s="53"/>
      <c r="J158" s="53"/>
      <c r="K158" s="52"/>
      <c r="L158" s="52"/>
      <c r="M158" s="52"/>
      <c r="N158" s="52"/>
      <c r="O158" s="52"/>
    </row>
    <row r="159" spans="1:15" s="118" customFormat="1" x14ac:dyDescent="0.25">
      <c r="A159" s="117"/>
      <c r="B159" s="55"/>
      <c r="C159" s="137"/>
      <c r="D159" s="58"/>
      <c r="E159" s="160"/>
      <c r="F159" s="160"/>
      <c r="G159" s="186" t="e">
        <f>VLOOKUP(F159,списки!$C$2:$D$136,2,0)</f>
        <v>#N/A</v>
      </c>
      <c r="H159" s="237"/>
      <c r="I159" s="53"/>
      <c r="J159" s="53"/>
      <c r="K159" s="52"/>
      <c r="L159" s="52"/>
      <c r="M159" s="52"/>
      <c r="N159" s="52"/>
      <c r="O159" s="52"/>
    </row>
    <row r="160" spans="1:15" s="118" customFormat="1" x14ac:dyDescent="0.25">
      <c r="A160" s="117"/>
      <c r="B160" s="55"/>
      <c r="C160" s="137"/>
      <c r="D160" s="166"/>
      <c r="E160" s="160"/>
      <c r="F160" s="160"/>
      <c r="G160" s="186" t="e">
        <f>VLOOKUP(F160,списки!$C$2:$D$136,2,0)</f>
        <v>#N/A</v>
      </c>
      <c r="H160" s="237"/>
      <c r="I160" s="145"/>
      <c r="J160" s="38"/>
      <c r="K160" s="52"/>
      <c r="L160" s="52"/>
      <c r="M160" s="52"/>
      <c r="N160" s="52"/>
      <c r="O160" s="52"/>
    </row>
    <row r="161" spans="1:15" s="118" customFormat="1" x14ac:dyDescent="0.25">
      <c r="A161" s="117"/>
      <c r="B161" s="55"/>
      <c r="C161" s="180"/>
      <c r="D161" s="170"/>
      <c r="E161" s="160"/>
      <c r="F161" s="160"/>
      <c r="G161" s="186" t="e">
        <f>VLOOKUP(F161,списки!$C$2:$D$136,2,0)</f>
        <v>#N/A</v>
      </c>
      <c r="H161" s="237"/>
      <c r="I161" s="38"/>
      <c r="J161" s="38"/>
      <c r="K161" s="39"/>
      <c r="L161" s="42"/>
      <c r="M161" s="39"/>
      <c r="N161" s="39"/>
      <c r="O161" s="52"/>
    </row>
    <row r="162" spans="1:15" s="118" customFormat="1" x14ac:dyDescent="0.25">
      <c r="A162" s="117"/>
      <c r="B162" s="55"/>
      <c r="C162" s="144"/>
      <c r="D162" s="164"/>
      <c r="E162" s="160"/>
      <c r="F162" s="160"/>
      <c r="G162" s="186" t="e">
        <f>VLOOKUP(F162,списки!$C$2:$D$136,2,0)</f>
        <v>#N/A</v>
      </c>
      <c r="H162" s="237"/>
      <c r="I162" s="38"/>
      <c r="J162" s="38"/>
      <c r="K162" s="38"/>
      <c r="L162" s="38"/>
      <c r="M162" s="38"/>
      <c r="N162" s="146"/>
      <c r="O162" s="52"/>
    </row>
    <row r="163" spans="1:15" s="118" customFormat="1" x14ac:dyDescent="0.25">
      <c r="A163" s="117"/>
      <c r="B163" s="55"/>
      <c r="C163" s="144"/>
      <c r="D163" s="165"/>
      <c r="E163" s="160"/>
      <c r="F163" s="160"/>
      <c r="G163" s="186" t="e">
        <f>VLOOKUP(F163,списки!$C$2:$D$136,2,0)</f>
        <v>#N/A</v>
      </c>
      <c r="H163" s="237"/>
      <c r="I163" s="55"/>
      <c r="J163" s="49"/>
      <c r="K163" s="55"/>
      <c r="L163" s="55"/>
      <c r="M163" s="55"/>
      <c r="N163" s="132"/>
      <c r="O163" s="52"/>
    </row>
    <row r="164" spans="1:15" s="118" customFormat="1" x14ac:dyDescent="0.25">
      <c r="A164" s="117"/>
      <c r="B164" s="55"/>
      <c r="C164" s="119"/>
      <c r="D164" s="171"/>
      <c r="E164" s="160"/>
      <c r="F164" s="160"/>
      <c r="G164" s="186" t="e">
        <f>VLOOKUP(F164,списки!$C$2:$D$136,2,0)</f>
        <v>#N/A</v>
      </c>
      <c r="H164" s="238"/>
      <c r="I164" s="116"/>
      <c r="J164" s="54"/>
      <c r="K164" s="116"/>
      <c r="L164" s="116"/>
      <c r="M164" s="116"/>
      <c r="N164" s="133"/>
      <c r="O164" s="52"/>
    </row>
    <row r="165" spans="1:15" s="118" customFormat="1" x14ac:dyDescent="0.25">
      <c r="A165" s="117"/>
      <c r="B165" s="55"/>
      <c r="C165" s="137"/>
      <c r="D165" s="58"/>
      <c r="E165" s="160"/>
      <c r="F165" s="160"/>
      <c r="G165" s="186" t="e">
        <f>VLOOKUP(F165,списки!$C$2:$D$136,2,0)</f>
        <v>#N/A</v>
      </c>
      <c r="H165" s="237"/>
      <c r="I165" s="53"/>
      <c r="J165" s="53"/>
      <c r="K165" s="52"/>
      <c r="L165" s="52"/>
      <c r="M165" s="52"/>
      <c r="N165" s="52"/>
      <c r="O165" s="52"/>
    </row>
    <row r="166" spans="1:15" s="118" customFormat="1" x14ac:dyDescent="0.25">
      <c r="A166" s="117"/>
      <c r="B166" s="55"/>
      <c r="C166" s="181"/>
      <c r="D166" s="172"/>
      <c r="E166" s="160"/>
      <c r="F166" s="160"/>
      <c r="G166" s="186" t="e">
        <f>VLOOKUP(F166,списки!$C$2:$D$136,2,0)</f>
        <v>#N/A</v>
      </c>
      <c r="H166" s="238"/>
      <c r="I166" s="134"/>
      <c r="J166" s="52"/>
      <c r="K166" s="52"/>
      <c r="L166" s="52"/>
      <c r="M166" s="52"/>
      <c r="N166" s="52"/>
      <c r="O166" s="52"/>
    </row>
    <row r="167" spans="1:15" s="118" customFormat="1" x14ac:dyDescent="0.25">
      <c r="A167" s="117"/>
      <c r="B167" s="55"/>
      <c r="C167" s="137"/>
      <c r="D167" s="58"/>
      <c r="E167" s="160"/>
      <c r="F167" s="160"/>
      <c r="G167" s="186" t="e">
        <f>VLOOKUP(F167,списки!$C$2:$D$136,2,0)</f>
        <v>#N/A</v>
      </c>
      <c r="H167" s="237"/>
      <c r="I167" s="53"/>
      <c r="J167" s="53"/>
      <c r="K167" s="52"/>
      <c r="L167" s="52"/>
      <c r="M167" s="52"/>
      <c r="N167" s="52"/>
      <c r="O167" s="52"/>
    </row>
    <row r="168" spans="1:15" s="118" customFormat="1" x14ac:dyDescent="0.25">
      <c r="A168" s="117"/>
      <c r="B168" s="55"/>
      <c r="C168" s="181"/>
      <c r="D168" s="173"/>
      <c r="E168" s="160"/>
      <c r="F168" s="160"/>
      <c r="G168" s="186" t="e">
        <f>VLOOKUP(F168,списки!$C$2:$D$136,2,0)</f>
        <v>#N/A</v>
      </c>
      <c r="H168" s="237"/>
      <c r="I168" s="61"/>
      <c r="J168" s="52"/>
      <c r="K168" s="52"/>
      <c r="L168" s="52"/>
      <c r="M168" s="52"/>
      <c r="N168" s="52"/>
      <c r="O168" s="52"/>
    </row>
    <row r="169" spans="1:15" s="118" customFormat="1" x14ac:dyDescent="0.25">
      <c r="A169" s="117"/>
      <c r="B169" s="55"/>
      <c r="C169" s="137"/>
      <c r="D169" s="58"/>
      <c r="E169" s="160"/>
      <c r="F169" s="160"/>
      <c r="G169" s="186" t="e">
        <f>VLOOKUP(F169,списки!$C$2:$D$136,2,0)</f>
        <v>#N/A</v>
      </c>
      <c r="H169" s="237"/>
      <c r="I169" s="53"/>
      <c r="J169" s="53"/>
      <c r="K169" s="53"/>
      <c r="L169" s="53"/>
      <c r="M169" s="53"/>
      <c r="N169" s="52"/>
      <c r="O169" s="52"/>
    </row>
    <row r="170" spans="1:15" s="118" customFormat="1" x14ac:dyDescent="0.25">
      <c r="A170" s="117"/>
      <c r="B170" s="55"/>
      <c r="C170" s="135"/>
      <c r="D170" s="171"/>
      <c r="E170" s="160"/>
      <c r="F170" s="160"/>
      <c r="G170" s="186" t="e">
        <f>VLOOKUP(F170,списки!$C$2:$D$136,2,0)</f>
        <v>#N/A</v>
      </c>
      <c r="H170" s="237"/>
      <c r="I170" s="53"/>
      <c r="J170" s="53"/>
      <c r="K170" s="53"/>
      <c r="L170" s="53"/>
      <c r="M170" s="53"/>
      <c r="N170" s="52"/>
      <c r="O170" s="52"/>
    </row>
    <row r="171" spans="1:15" s="118" customFormat="1" x14ac:dyDescent="0.25">
      <c r="A171" s="117"/>
      <c r="B171" s="55"/>
      <c r="C171" s="136"/>
      <c r="D171" s="174"/>
      <c r="E171" s="160"/>
      <c r="F171" s="160"/>
      <c r="G171" s="186" t="e">
        <f>VLOOKUP(F171,списки!$C$2:$D$136,2,0)</f>
        <v>#N/A</v>
      </c>
      <c r="H171" s="238"/>
      <c r="I171" s="116"/>
      <c r="J171" s="53"/>
      <c r="K171" s="53"/>
      <c r="L171" s="53"/>
      <c r="M171" s="53"/>
      <c r="N171" s="52"/>
      <c r="O171" s="52"/>
    </row>
    <row r="172" spans="1:15" s="118" customFormat="1" x14ac:dyDescent="0.25">
      <c r="A172" s="117"/>
      <c r="B172" s="55"/>
      <c r="C172" s="137"/>
      <c r="D172" s="58"/>
      <c r="E172" s="160"/>
      <c r="F172" s="160"/>
      <c r="G172" s="186" t="e">
        <f>VLOOKUP(F172,списки!$C$2:$D$136,2,0)</f>
        <v>#N/A</v>
      </c>
      <c r="H172" s="237"/>
      <c r="I172" s="53"/>
      <c r="J172" s="53"/>
      <c r="K172" s="53"/>
      <c r="L172" s="53"/>
      <c r="M172" s="53"/>
      <c r="N172" s="147"/>
      <c r="O172" s="52"/>
    </row>
    <row r="173" spans="1:15" s="118" customFormat="1" x14ac:dyDescent="0.25">
      <c r="A173" s="117"/>
      <c r="B173" s="55"/>
      <c r="C173" s="137"/>
      <c r="D173" s="58"/>
      <c r="E173" s="160"/>
      <c r="F173" s="160"/>
      <c r="G173" s="186" t="e">
        <f>VLOOKUP(F173,списки!$C$2:$D$136,2,0)</f>
        <v>#N/A</v>
      </c>
      <c r="H173" s="237"/>
      <c r="I173" s="53"/>
      <c r="J173" s="53"/>
      <c r="K173" s="52"/>
      <c r="L173" s="52"/>
      <c r="M173" s="52"/>
      <c r="N173" s="63"/>
      <c r="O173" s="52"/>
    </row>
    <row r="174" spans="1:15" s="118" customFormat="1" x14ac:dyDescent="0.25">
      <c r="A174" s="117"/>
      <c r="B174" s="55"/>
      <c r="C174" s="137"/>
      <c r="D174" s="171"/>
      <c r="E174" s="160"/>
      <c r="F174" s="160"/>
      <c r="G174" s="186" t="e">
        <f>VLOOKUP(F174,списки!$C$2:$D$136,2,0)</f>
        <v>#N/A</v>
      </c>
      <c r="H174" s="238"/>
      <c r="I174" s="138"/>
      <c r="J174" s="53"/>
      <c r="K174" s="52"/>
      <c r="L174" s="52"/>
      <c r="M174" s="52"/>
      <c r="N174" s="52"/>
      <c r="O174" s="52"/>
    </row>
    <row r="175" spans="1:15" s="118" customFormat="1" x14ac:dyDescent="0.25">
      <c r="A175" s="117"/>
      <c r="B175" s="55"/>
      <c r="C175" s="137"/>
      <c r="D175" s="58"/>
      <c r="E175" s="160"/>
      <c r="F175" s="160"/>
      <c r="G175" s="186" t="e">
        <f>VLOOKUP(F175,списки!$C$2:$D$136,2,0)</f>
        <v>#N/A</v>
      </c>
      <c r="H175" s="237"/>
      <c r="I175" s="53"/>
      <c r="J175" s="53"/>
      <c r="K175" s="52"/>
      <c r="L175" s="52"/>
      <c r="M175" s="52"/>
      <c r="N175" s="63"/>
      <c r="O175" s="52"/>
    </row>
    <row r="176" spans="1:15" s="118" customFormat="1" x14ac:dyDescent="0.25">
      <c r="A176" s="117"/>
      <c r="B176" s="55"/>
      <c r="C176" s="137"/>
      <c r="D176" s="58"/>
      <c r="E176" s="160"/>
      <c r="F176" s="160"/>
      <c r="G176" s="186" t="e">
        <f>VLOOKUP(F176,списки!$C$2:$D$136,2,0)</f>
        <v>#N/A</v>
      </c>
      <c r="H176" s="237"/>
      <c r="I176" s="53"/>
      <c r="J176" s="53"/>
      <c r="K176" s="52"/>
      <c r="L176" s="52"/>
      <c r="M176" s="52"/>
      <c r="N176" s="63"/>
      <c r="O176" s="52"/>
    </row>
    <row r="177" spans="1:15" s="118" customFormat="1" x14ac:dyDescent="0.25">
      <c r="A177" s="117"/>
      <c r="B177" s="55"/>
      <c r="C177" s="144"/>
      <c r="D177" s="164"/>
      <c r="E177" s="160"/>
      <c r="F177" s="160"/>
      <c r="G177" s="186" t="e">
        <f>VLOOKUP(F177,списки!$C$2:$D$136,2,0)</f>
        <v>#N/A</v>
      </c>
      <c r="H177" s="237"/>
      <c r="I177" s="53"/>
      <c r="J177" s="53"/>
      <c r="K177" s="53"/>
      <c r="L177" s="53"/>
      <c r="M177" s="58"/>
      <c r="N177" s="142"/>
      <c r="O177" s="52"/>
    </row>
    <row r="178" spans="1:15" s="118" customFormat="1" x14ac:dyDescent="0.25">
      <c r="A178" s="117"/>
      <c r="B178" s="38"/>
      <c r="C178" s="137"/>
      <c r="D178" s="170"/>
      <c r="E178" s="160"/>
      <c r="F178" s="160"/>
      <c r="G178" s="186" t="e">
        <f>VLOOKUP(F178,списки!$C$2:$D$136,2,0)</f>
        <v>#N/A</v>
      </c>
      <c r="H178" s="237"/>
      <c r="I178" s="38"/>
      <c r="J178" s="42"/>
      <c r="K178" s="39"/>
      <c r="L178" s="42"/>
      <c r="M178" s="43"/>
      <c r="N178" s="46"/>
      <c r="O178" s="52"/>
    </row>
    <row r="179" spans="1:15" s="118" customFormat="1" x14ac:dyDescent="0.25">
      <c r="A179" s="117"/>
      <c r="B179" s="55"/>
      <c r="C179" s="182"/>
      <c r="D179" s="175"/>
      <c r="E179" s="160"/>
      <c r="F179" s="160"/>
      <c r="G179" s="186" t="e">
        <f>VLOOKUP(F179,списки!$C$2:$D$136,2,0)</f>
        <v>#N/A</v>
      </c>
      <c r="H179" s="237"/>
      <c r="I179" s="55"/>
      <c r="J179" s="55"/>
      <c r="K179" s="49"/>
      <c r="L179" s="49"/>
      <c r="M179" s="49"/>
      <c r="N179" s="64"/>
      <c r="O179" s="52"/>
    </row>
    <row r="180" spans="1:15" s="118" customFormat="1" x14ac:dyDescent="0.25">
      <c r="A180" s="117"/>
      <c r="B180" s="53"/>
      <c r="C180" s="144"/>
      <c r="D180" s="164"/>
      <c r="E180" s="160"/>
      <c r="F180" s="160"/>
      <c r="G180" s="186" t="e">
        <f>VLOOKUP(F180,списки!$C$2:$D$136,2,0)</f>
        <v>#N/A</v>
      </c>
      <c r="H180" s="237"/>
      <c r="I180" s="53"/>
      <c r="J180" s="53"/>
      <c r="K180" s="53"/>
      <c r="L180" s="53"/>
      <c r="M180" s="53"/>
      <c r="N180" s="147"/>
      <c r="O180" s="52"/>
    </row>
    <row r="181" spans="1:15" s="118" customFormat="1" x14ac:dyDescent="0.25">
      <c r="A181" s="117"/>
      <c r="B181" s="53"/>
      <c r="C181" s="144"/>
      <c r="D181" s="149"/>
      <c r="E181" s="160"/>
      <c r="F181" s="160"/>
      <c r="G181" s="186" t="e">
        <f>VLOOKUP(F181,списки!$C$2:$D$136,2,0)</f>
        <v>#N/A</v>
      </c>
      <c r="H181" s="237"/>
      <c r="I181" s="53"/>
      <c r="J181" s="53"/>
      <c r="K181" s="53"/>
      <c r="L181" s="53"/>
      <c r="M181" s="53"/>
      <c r="N181" s="52"/>
      <c r="O181" s="52"/>
    </row>
    <row r="182" spans="1:15" s="118" customFormat="1" x14ac:dyDescent="0.25">
      <c r="A182" s="117"/>
      <c r="B182" s="53"/>
      <c r="C182" s="144"/>
      <c r="D182" s="149"/>
      <c r="E182" s="160"/>
      <c r="F182" s="160"/>
      <c r="G182" s="186" t="e">
        <f>VLOOKUP(F182,списки!$C$2:$D$136,2,0)</f>
        <v>#N/A</v>
      </c>
      <c r="H182" s="237"/>
      <c r="I182" s="53"/>
      <c r="J182" s="53"/>
      <c r="K182" s="53"/>
      <c r="L182" s="53"/>
      <c r="M182" s="53"/>
      <c r="N182" s="139"/>
      <c r="O182" s="52"/>
    </row>
    <row r="183" spans="1:15" s="118" customFormat="1" x14ac:dyDescent="0.25">
      <c r="A183" s="117"/>
      <c r="B183" s="53"/>
      <c r="C183" s="144"/>
      <c r="D183" s="164"/>
      <c r="E183" s="160"/>
      <c r="F183" s="160"/>
      <c r="G183" s="186" t="e">
        <f>VLOOKUP(F183,списки!$C$2:$D$136,2,0)</f>
        <v>#N/A</v>
      </c>
      <c r="H183" s="237"/>
      <c r="I183" s="53"/>
      <c r="J183" s="53"/>
      <c r="K183" s="53"/>
      <c r="L183" s="53"/>
      <c r="M183" s="53"/>
      <c r="N183" s="139"/>
      <c r="O183" s="52"/>
    </row>
    <row r="184" spans="1:15" s="118" customFormat="1" x14ac:dyDescent="0.25">
      <c r="A184" s="117"/>
      <c r="B184" s="53"/>
      <c r="C184" s="144"/>
      <c r="D184" s="164"/>
      <c r="E184" s="160"/>
      <c r="F184" s="160"/>
      <c r="G184" s="186" t="e">
        <f>VLOOKUP(F184,списки!$C$2:$D$136,2,0)</f>
        <v>#N/A</v>
      </c>
      <c r="H184" s="237"/>
      <c r="I184" s="53"/>
      <c r="J184" s="53"/>
      <c r="K184" s="53"/>
      <c r="L184" s="53"/>
      <c r="M184" s="58"/>
      <c r="N184" s="143"/>
      <c r="O184" s="52"/>
    </row>
    <row r="185" spans="1:15" s="118" customFormat="1" x14ac:dyDescent="0.25">
      <c r="A185" s="117"/>
      <c r="B185" s="53"/>
      <c r="C185" s="137"/>
      <c r="D185" s="171"/>
      <c r="E185" s="160"/>
      <c r="F185" s="160"/>
      <c r="G185" s="186" t="e">
        <f>VLOOKUP(F185,списки!$C$2:$D$136,2,0)</f>
        <v>#N/A</v>
      </c>
      <c r="H185" s="237"/>
      <c r="I185" s="148"/>
      <c r="J185" s="53"/>
      <c r="K185" s="52"/>
      <c r="L185" s="52"/>
      <c r="M185" s="52"/>
      <c r="N185" s="52"/>
      <c r="O185" s="52"/>
    </row>
    <row r="186" spans="1:15" s="118" customFormat="1" x14ac:dyDescent="0.25">
      <c r="A186" s="117"/>
      <c r="B186" s="53"/>
      <c r="C186" s="137"/>
      <c r="D186" s="122"/>
      <c r="E186" s="160"/>
      <c r="F186" s="160"/>
      <c r="G186" s="186" t="e">
        <f>VLOOKUP(F186,списки!$C$2:$D$136,2,0)</f>
        <v>#N/A</v>
      </c>
      <c r="H186" s="237"/>
      <c r="I186" s="145"/>
      <c r="J186" s="53"/>
      <c r="K186" s="52"/>
      <c r="L186" s="52"/>
      <c r="M186" s="52"/>
      <c r="N186" s="52"/>
      <c r="O186" s="52"/>
    </row>
    <row r="187" spans="1:15" s="118" customFormat="1" x14ac:dyDescent="0.25">
      <c r="A187" s="117"/>
      <c r="B187" s="53"/>
      <c r="C187" s="144"/>
      <c r="D187" s="164"/>
      <c r="E187" s="160"/>
      <c r="F187" s="160"/>
      <c r="G187" s="186" t="e">
        <f>VLOOKUP(F187,списки!$C$2:$D$136,2,0)</f>
        <v>#N/A</v>
      </c>
      <c r="H187" s="237"/>
      <c r="I187" s="53"/>
      <c r="J187" s="53"/>
      <c r="K187" s="53"/>
      <c r="L187" s="53"/>
      <c r="M187" s="58"/>
      <c r="N187" s="143"/>
      <c r="O187" s="52"/>
    </row>
    <row r="188" spans="1:15" s="118" customFormat="1" x14ac:dyDescent="0.25">
      <c r="A188" s="117"/>
      <c r="B188" s="53"/>
      <c r="C188" s="121"/>
      <c r="D188" s="58"/>
      <c r="E188" s="160"/>
      <c r="F188" s="160"/>
      <c r="G188" s="186" t="e">
        <f>VLOOKUP(F188,списки!$C$2:$D$136,2,0)</f>
        <v>#N/A</v>
      </c>
      <c r="H188" s="237"/>
      <c r="I188" s="145"/>
      <c r="J188" s="53"/>
      <c r="K188" s="38"/>
      <c r="L188" s="53"/>
      <c r="M188" s="38"/>
      <c r="N188" s="139"/>
      <c r="O188" s="52"/>
    </row>
    <row r="189" spans="1:15" s="118" customFormat="1" x14ac:dyDescent="0.25">
      <c r="A189" s="117"/>
      <c r="B189" s="53"/>
      <c r="C189" s="121"/>
      <c r="D189" s="58"/>
      <c r="E189" s="160"/>
      <c r="F189" s="160"/>
      <c r="G189" s="186" t="e">
        <f>VLOOKUP(F189,списки!$C$2:$D$136,2,0)</f>
        <v>#N/A</v>
      </c>
      <c r="H189" s="237"/>
      <c r="I189" s="145"/>
      <c r="J189" s="53"/>
      <c r="K189" s="38"/>
      <c r="L189" s="53"/>
      <c r="M189" s="38"/>
      <c r="N189" s="140"/>
      <c r="O189" s="52"/>
    </row>
    <row r="190" spans="1:15" s="118" customFormat="1" x14ac:dyDescent="0.25">
      <c r="A190" s="117"/>
      <c r="B190" s="53"/>
      <c r="C190" s="121"/>
      <c r="D190" s="170"/>
      <c r="E190" s="160"/>
      <c r="F190" s="160"/>
      <c r="G190" s="186" t="e">
        <f>VLOOKUP(F190,списки!$C$2:$D$136,2,0)</f>
        <v>#N/A</v>
      </c>
      <c r="H190" s="237"/>
      <c r="I190" s="146"/>
      <c r="J190" s="53"/>
      <c r="K190" s="38"/>
      <c r="L190" s="53"/>
      <c r="M190" s="38"/>
      <c r="N190" s="140"/>
      <c r="O190" s="52"/>
    </row>
    <row r="191" spans="1:15" s="118" customFormat="1" x14ac:dyDescent="0.25">
      <c r="A191" s="117"/>
      <c r="B191" s="53"/>
      <c r="C191" s="121"/>
      <c r="D191" s="170"/>
      <c r="E191" s="160"/>
      <c r="F191" s="160"/>
      <c r="G191" s="186" t="e">
        <f>VLOOKUP(F191,списки!$C$2:$D$136,2,0)</f>
        <v>#N/A</v>
      </c>
      <c r="H191" s="237"/>
      <c r="I191" s="146"/>
      <c r="J191" s="53"/>
      <c r="K191" s="38"/>
      <c r="L191" s="53"/>
      <c r="M191" s="38"/>
      <c r="N191" s="140"/>
      <c r="O191" s="52"/>
    </row>
    <row r="192" spans="1:15" s="118" customFormat="1" x14ac:dyDescent="0.25">
      <c r="A192" s="117"/>
      <c r="B192" s="53"/>
      <c r="C192" s="144"/>
      <c r="D192" s="164"/>
      <c r="E192" s="160"/>
      <c r="F192" s="160"/>
      <c r="G192" s="186" t="e">
        <f>VLOOKUP(F192,списки!$C$2:$D$136,2,0)</f>
        <v>#N/A</v>
      </c>
      <c r="H192" s="237"/>
      <c r="I192" s="53"/>
      <c r="J192" s="53"/>
      <c r="K192" s="53"/>
      <c r="L192" s="53"/>
      <c r="M192" s="58"/>
      <c r="N192" s="142"/>
      <c r="O192" s="52"/>
    </row>
    <row r="193" spans="1:15" s="118" customFormat="1" x14ac:dyDescent="0.25">
      <c r="A193" s="117"/>
      <c r="B193" s="53"/>
      <c r="C193" s="137"/>
      <c r="D193" s="171"/>
      <c r="E193" s="160"/>
      <c r="F193" s="160"/>
      <c r="G193" s="186" t="e">
        <f>VLOOKUP(F193,списки!$C$2:$D$136,2,0)</f>
        <v>#N/A</v>
      </c>
      <c r="H193" s="237"/>
      <c r="I193" s="146"/>
      <c r="J193" s="53"/>
      <c r="K193" s="52"/>
      <c r="L193" s="52"/>
      <c r="M193" s="52"/>
      <c r="N193" s="52"/>
      <c r="O193" s="52"/>
    </row>
    <row r="194" spans="1:15" s="118" customFormat="1" x14ac:dyDescent="0.25">
      <c r="A194" s="117"/>
      <c r="B194" s="53"/>
      <c r="C194" s="137"/>
      <c r="D194" s="170"/>
      <c r="E194" s="160"/>
      <c r="F194" s="160"/>
      <c r="G194" s="186" t="e">
        <f>VLOOKUP(F194,списки!$C$2:$D$136,2,0)</f>
        <v>#N/A</v>
      </c>
      <c r="H194" s="237"/>
      <c r="I194" s="146"/>
      <c r="J194" s="53"/>
      <c r="K194" s="52"/>
      <c r="L194" s="53"/>
      <c r="M194" s="53"/>
      <c r="N194" s="52"/>
      <c r="O194" s="52"/>
    </row>
    <row r="195" spans="1:15" s="118" customFormat="1" x14ac:dyDescent="0.25">
      <c r="A195" s="117"/>
      <c r="B195" s="53"/>
      <c r="C195" s="121"/>
      <c r="D195" s="170"/>
      <c r="E195" s="160"/>
      <c r="F195" s="160"/>
      <c r="G195" s="186" t="e">
        <f>VLOOKUP(F195,списки!$C$2:$D$136,2,0)</f>
        <v>#N/A</v>
      </c>
      <c r="H195" s="237"/>
      <c r="I195" s="38"/>
      <c r="J195" s="38"/>
      <c r="K195" s="38"/>
      <c r="L195" s="53"/>
      <c r="M195" s="38"/>
      <c r="N195" s="140"/>
      <c r="O195" s="52"/>
    </row>
    <row r="196" spans="1:15" s="118" customFormat="1" x14ac:dyDescent="0.25">
      <c r="A196" s="117"/>
      <c r="B196" s="53"/>
      <c r="C196" s="121"/>
      <c r="D196" s="170"/>
      <c r="E196" s="160"/>
      <c r="F196" s="160"/>
      <c r="G196" s="186" t="e">
        <f>VLOOKUP(F196,списки!$C$2:$D$136,2,0)</f>
        <v>#N/A</v>
      </c>
      <c r="H196" s="237"/>
      <c r="I196" s="38"/>
      <c r="J196" s="38"/>
      <c r="K196" s="38"/>
      <c r="L196" s="53"/>
      <c r="M196" s="38"/>
      <c r="N196" s="140"/>
      <c r="O196" s="52"/>
    </row>
    <row r="197" spans="1:15" s="118" customFormat="1" x14ac:dyDescent="0.25">
      <c r="A197" s="117"/>
      <c r="B197" s="53"/>
      <c r="C197" s="121"/>
      <c r="D197" s="170"/>
      <c r="E197" s="160"/>
      <c r="F197" s="160"/>
      <c r="G197" s="186" t="e">
        <f>VLOOKUP(F197,списки!$C$2:$D$136,2,0)</f>
        <v>#N/A</v>
      </c>
      <c r="H197" s="237"/>
      <c r="I197" s="38"/>
      <c r="J197" s="38"/>
      <c r="K197" s="38"/>
      <c r="L197" s="53"/>
      <c r="M197" s="38"/>
      <c r="N197" s="140"/>
      <c r="O197" s="52"/>
    </row>
    <row r="198" spans="1:15" s="118" customFormat="1" x14ac:dyDescent="0.25">
      <c r="A198" s="117"/>
      <c r="B198" s="53"/>
      <c r="C198" s="121"/>
      <c r="D198" s="170"/>
      <c r="E198" s="160"/>
      <c r="F198" s="160"/>
      <c r="G198" s="186" t="e">
        <f>VLOOKUP(F198,списки!$C$2:$D$136,2,0)</f>
        <v>#N/A</v>
      </c>
      <c r="H198" s="237"/>
      <c r="I198" s="38"/>
      <c r="J198" s="38"/>
      <c r="K198" s="38"/>
      <c r="L198" s="53"/>
      <c r="M198" s="38"/>
      <c r="N198" s="140"/>
      <c r="O198" s="52"/>
    </row>
    <row r="199" spans="1:15" s="118" customFormat="1" x14ac:dyDescent="0.25">
      <c r="A199" s="117"/>
      <c r="B199" s="53"/>
      <c r="C199" s="183"/>
      <c r="D199" s="163"/>
      <c r="E199" s="160"/>
      <c r="F199" s="160"/>
      <c r="G199" s="186" t="e">
        <f>VLOOKUP(F199,списки!$C$2:$D$136,2,0)</f>
        <v>#N/A</v>
      </c>
      <c r="H199" s="237"/>
      <c r="I199" s="53"/>
      <c r="J199" s="44"/>
      <c r="K199" s="38"/>
      <c r="L199" s="38"/>
      <c r="M199" s="38"/>
      <c r="N199" s="39"/>
      <c r="O199" s="52"/>
    </row>
    <row r="200" spans="1:15" s="118" customFormat="1" x14ac:dyDescent="0.25">
      <c r="A200" s="117"/>
      <c r="B200" s="53"/>
      <c r="C200" s="137"/>
      <c r="D200" s="58"/>
      <c r="E200" s="160"/>
      <c r="F200" s="160"/>
      <c r="G200" s="186" t="e">
        <f>VLOOKUP(F200,списки!$C$2:$D$136,2,0)</f>
        <v>#N/A</v>
      </c>
      <c r="H200" s="237"/>
      <c r="I200" s="141"/>
      <c r="J200" s="53"/>
      <c r="K200" s="52"/>
      <c r="L200" s="52"/>
      <c r="M200" s="52"/>
      <c r="N200" s="52"/>
      <c r="O200" s="52"/>
    </row>
    <row r="201" spans="1:15" s="118" customFormat="1" x14ac:dyDescent="0.25">
      <c r="A201" s="117"/>
      <c r="B201" s="53"/>
      <c r="C201" s="144"/>
      <c r="D201" s="164"/>
      <c r="E201" s="160"/>
      <c r="F201" s="160"/>
      <c r="G201" s="186" t="e">
        <f>VLOOKUP(F201,списки!$C$2:$D$136,2,0)</f>
        <v>#N/A</v>
      </c>
      <c r="H201" s="237"/>
      <c r="I201" s="53"/>
      <c r="J201" s="53"/>
      <c r="K201" s="53"/>
      <c r="L201" s="53"/>
      <c r="M201" s="53"/>
      <c r="N201" s="52"/>
      <c r="O201" s="52"/>
    </row>
    <row r="202" spans="1:15" x14ac:dyDescent="0.25">
      <c r="C202" s="4"/>
      <c r="D202" s="4"/>
      <c r="E202" s="4"/>
      <c r="F202" s="4"/>
      <c r="G202" s="4"/>
      <c r="H202" s="4"/>
      <c r="N202" s="4"/>
    </row>
    <row r="203" spans="1:15" x14ac:dyDescent="0.25">
      <c r="C203" s="4"/>
      <c r="D203" s="4"/>
      <c r="E203" s="4"/>
      <c r="F203" s="4"/>
      <c r="G203" s="4"/>
      <c r="H203" s="4"/>
      <c r="N203" s="4"/>
    </row>
    <row r="204" spans="1:15" x14ac:dyDescent="0.25">
      <c r="C204" s="4"/>
      <c r="D204" s="4"/>
      <c r="E204" s="4"/>
      <c r="F204" s="4"/>
      <c r="G204" s="4"/>
      <c r="H204" s="4"/>
      <c r="N204" s="4"/>
    </row>
    <row r="205" spans="1:15" x14ac:dyDescent="0.25">
      <c r="C205" s="4"/>
      <c r="D205" s="4"/>
      <c r="E205" s="4"/>
      <c r="F205" s="4"/>
      <c r="G205" s="4"/>
      <c r="H205" s="4"/>
      <c r="N205" s="4"/>
    </row>
    <row r="206" spans="1:15" x14ac:dyDescent="0.25">
      <c r="C206" s="4"/>
      <c r="D206" s="4"/>
      <c r="E206" s="4"/>
      <c r="F206" s="4"/>
      <c r="G206" s="4"/>
      <c r="H206" s="4"/>
      <c r="N206" s="4"/>
    </row>
    <row r="207" spans="1:15" x14ac:dyDescent="0.25">
      <c r="C207" s="4"/>
      <c r="D207" s="4"/>
      <c r="E207" s="4"/>
      <c r="F207" s="4"/>
      <c r="G207" s="4"/>
      <c r="H207" s="4"/>
      <c r="N207" s="4"/>
    </row>
    <row r="208" spans="1:15" x14ac:dyDescent="0.25">
      <c r="C208" s="4"/>
      <c r="D208" s="4"/>
      <c r="E208" s="4"/>
      <c r="F208" s="4"/>
      <c r="G208" s="4"/>
      <c r="H208" s="4"/>
      <c r="N208" s="4"/>
    </row>
    <row r="209" spans="14:14" x14ac:dyDescent="0.25">
      <c r="N209" s="4"/>
    </row>
    <row r="210" spans="14:14" x14ac:dyDescent="0.25">
      <c r="N210" s="4"/>
    </row>
    <row r="211" spans="14:14" x14ac:dyDescent="0.25">
      <c r="N211" s="4"/>
    </row>
  </sheetData>
  <dataConsolidate/>
  <mergeCells count="1">
    <mergeCell ref="B1:O2"/>
  </mergeCells>
  <phoneticPr fontId="0" type="noConversion"/>
  <dataValidations count="1">
    <dataValidation type="list" allowBlank="1" showInputMessage="1" showErrorMessage="1" sqref="E4:E201">
      <formula1>категория</formula1>
    </dataValidation>
  </dataValidations>
  <pageMargins left="0.2" right="0.21" top="0.52" bottom="0.28999999999999998" header="0.3" footer="0.24"/>
  <pageSetup paperSize="9" scale="48" orientation="portrait" r:id="rId1"/>
  <rowBreaks count="1" manualBreakCount="1">
    <brk id="26" max="14" man="1"/>
  </rowBreaks>
  <colBreaks count="2" manualBreakCount="2">
    <brk id="1" max="202" man="1"/>
    <brk id="15" max="1048575" man="1"/>
  </colBreaks>
  <ignoredErrors>
    <ignoredError sqref="D5 D7 D9 D12 D15:D30" twoDigitTextYear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OFFSET(списки!$C$1,MATCH(E4,рабочий_категория,0),0,COUNTIF(рабочий_категория,E4),1)</xm:f>
          </x14:formula1>
          <xm:sqref>F4:F201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</sheetPr>
  <dimension ref="A1:O48"/>
  <sheetViews>
    <sheetView zoomScale="85" zoomScaleNormal="85" workbookViewId="0">
      <pane xSplit="11" ySplit="5" topLeftCell="L6" activePane="bottomRight" state="frozenSplit"/>
      <selection pane="topRight" activeCell="I1" sqref="I1"/>
      <selection pane="bottomLeft" activeCell="A19" sqref="A19"/>
      <selection pane="bottomRight" activeCell="J13" sqref="J13"/>
    </sheetView>
  </sheetViews>
  <sheetFormatPr defaultRowHeight="15" x14ac:dyDescent="0.25"/>
  <cols>
    <col min="1" max="1" width="3.7109375" style="5" customWidth="1"/>
    <col min="2" max="2" width="7.140625" style="5" customWidth="1"/>
    <col min="3" max="3" width="12" style="5" bestFit="1" customWidth="1"/>
    <col min="4" max="4" width="37.7109375" style="5" customWidth="1"/>
    <col min="5" max="5" width="36.28515625" style="5" bestFit="1" customWidth="1"/>
    <col min="6" max="6" width="14.42578125" style="5" customWidth="1"/>
    <col min="7" max="7" width="8.42578125" style="5" bestFit="1" customWidth="1"/>
    <col min="8" max="8" width="4.42578125" style="5" bestFit="1" customWidth="1"/>
    <col min="9" max="9" width="12.140625" style="5" customWidth="1"/>
    <col min="10" max="10" width="8" style="5" bestFit="1" customWidth="1"/>
    <col min="11" max="11" width="6.7109375" style="5" customWidth="1"/>
    <col min="12" max="12" width="9.140625" style="5"/>
    <col min="13" max="13" width="13.85546875" style="5" customWidth="1"/>
    <col min="14" max="16384" width="9.140625" style="5"/>
  </cols>
  <sheetData>
    <row r="1" spans="1:15" ht="15.75" thickTop="1" x14ac:dyDescent="0.25">
      <c r="A1" s="7"/>
      <c r="B1" s="252" t="s">
        <v>13</v>
      </c>
      <c r="C1" s="253"/>
      <c r="D1" s="253"/>
      <c r="E1" s="253"/>
      <c r="F1" s="253"/>
      <c r="G1" s="253"/>
      <c r="H1" s="253"/>
      <c r="I1" s="253"/>
      <c r="J1" s="253"/>
      <c r="K1" s="254"/>
    </row>
    <row r="2" spans="1:15" ht="22.5" customHeight="1" thickBot="1" x14ac:dyDescent="0.3">
      <c r="A2" s="7"/>
      <c r="B2" s="255"/>
      <c r="C2" s="256"/>
      <c r="D2" s="256"/>
      <c r="E2" s="256"/>
      <c r="F2" s="256"/>
      <c r="G2" s="256"/>
      <c r="H2" s="256"/>
      <c r="I2" s="256"/>
      <c r="J2" s="256"/>
      <c r="K2" s="257"/>
      <c r="L2" s="4"/>
    </row>
    <row r="3" spans="1:15" ht="15.75" customHeight="1" thickTop="1" x14ac:dyDescent="0.25">
      <c r="A3" s="7"/>
      <c r="B3" s="260" t="s">
        <v>0</v>
      </c>
      <c r="C3" s="260" t="s">
        <v>2</v>
      </c>
      <c r="D3" s="264" t="s">
        <v>4</v>
      </c>
      <c r="E3" s="260" t="s">
        <v>3</v>
      </c>
      <c r="F3" s="260" t="s">
        <v>5</v>
      </c>
      <c r="G3" s="258" t="s">
        <v>9</v>
      </c>
      <c r="H3" s="259"/>
      <c r="I3" s="260" t="s">
        <v>6</v>
      </c>
      <c r="J3" s="262" t="s">
        <v>7</v>
      </c>
      <c r="K3" s="263"/>
      <c r="L3" s="4"/>
    </row>
    <row r="4" spans="1:15" ht="15.75" thickBot="1" x14ac:dyDescent="0.3">
      <c r="A4" s="7"/>
      <c r="B4" s="261"/>
      <c r="C4" s="261"/>
      <c r="D4" s="265"/>
      <c r="E4" s="261"/>
      <c r="F4" s="261"/>
      <c r="G4" s="23" t="s">
        <v>10</v>
      </c>
      <c r="H4" s="24" t="s">
        <v>11</v>
      </c>
      <c r="I4" s="261"/>
      <c r="J4" s="23" t="s">
        <v>8</v>
      </c>
      <c r="K4" s="23" t="s">
        <v>1</v>
      </c>
      <c r="L4" s="4"/>
    </row>
    <row r="5" spans="1:15" ht="15.75" thickBot="1" x14ac:dyDescent="0.3">
      <c r="A5" s="7"/>
      <c r="B5" s="154"/>
      <c r="C5" s="112"/>
      <c r="D5" s="114"/>
      <c r="E5" s="112"/>
      <c r="F5" s="112"/>
      <c r="G5" s="112"/>
      <c r="H5" s="113"/>
      <c r="I5" s="112"/>
      <c r="J5" s="112"/>
      <c r="K5" s="112"/>
      <c r="L5" s="4"/>
    </row>
    <row r="6" spans="1:15" ht="27" customHeight="1" x14ac:dyDescent="0.25">
      <c r="A6" s="7"/>
      <c r="B6" s="153">
        <v>1</v>
      </c>
      <c r="C6" s="101" t="s">
        <v>60</v>
      </c>
      <c r="D6" s="155" t="s">
        <v>61</v>
      </c>
      <c r="E6" s="150" t="s">
        <v>18</v>
      </c>
      <c r="F6" s="98" t="s">
        <v>19</v>
      </c>
      <c r="G6" s="155">
        <v>1</v>
      </c>
      <c r="H6" s="156">
        <v>3</v>
      </c>
      <c r="I6" s="155">
        <v>2</v>
      </c>
      <c r="J6" s="155"/>
      <c r="K6" s="155">
        <v>2</v>
      </c>
      <c r="L6" s="4"/>
    </row>
    <row r="7" spans="1:15" ht="25.5" x14ac:dyDescent="0.25">
      <c r="A7" s="7"/>
      <c r="B7" s="93">
        <v>2</v>
      </c>
      <c r="C7" s="101" t="s">
        <v>16</v>
      </c>
      <c r="D7" s="100" t="s">
        <v>17</v>
      </c>
      <c r="E7" s="150" t="s">
        <v>18</v>
      </c>
      <c r="F7" s="100" t="s">
        <v>19</v>
      </c>
      <c r="G7" s="100">
        <v>1</v>
      </c>
      <c r="H7" s="100">
        <v>3</v>
      </c>
      <c r="I7" s="100">
        <v>44</v>
      </c>
      <c r="J7" s="100"/>
      <c r="K7" s="100">
        <v>15</v>
      </c>
      <c r="L7" s="6"/>
      <c r="N7" s="8"/>
      <c r="O7" s="8"/>
    </row>
    <row r="8" spans="1:15" ht="45" x14ac:dyDescent="0.25">
      <c r="A8" s="7"/>
      <c r="B8" s="93">
        <v>3</v>
      </c>
      <c r="C8" s="97" t="s">
        <v>21</v>
      </c>
      <c r="D8" s="102" t="s">
        <v>22</v>
      </c>
      <c r="E8" s="98" t="s">
        <v>30</v>
      </c>
      <c r="F8" s="98" t="s">
        <v>19</v>
      </c>
      <c r="G8" s="98">
        <v>1</v>
      </c>
      <c r="H8" s="98">
        <v>3</v>
      </c>
      <c r="I8" s="98">
        <v>46</v>
      </c>
      <c r="J8" s="103">
        <v>24</v>
      </c>
      <c r="K8" s="100"/>
      <c r="L8" s="6"/>
    </row>
    <row r="9" spans="1:15" ht="60" x14ac:dyDescent="0.25">
      <c r="A9" s="7"/>
      <c r="B9" s="93">
        <v>4</v>
      </c>
      <c r="C9" s="97" t="s">
        <v>49</v>
      </c>
      <c r="D9" s="104" t="s">
        <v>50</v>
      </c>
      <c r="E9" s="151" t="s">
        <v>38</v>
      </c>
      <c r="F9" s="98" t="s">
        <v>19</v>
      </c>
      <c r="G9" s="98">
        <v>1</v>
      </c>
      <c r="H9" s="98">
        <v>3</v>
      </c>
      <c r="I9" s="98">
        <v>64</v>
      </c>
      <c r="J9" s="103"/>
      <c r="K9" s="98">
        <v>23</v>
      </c>
      <c r="L9" s="6"/>
    </row>
    <row r="10" spans="1:15" ht="30" x14ac:dyDescent="0.25">
      <c r="A10" s="7"/>
      <c r="B10" s="93">
        <v>5</v>
      </c>
      <c r="C10" s="9" t="s">
        <v>544</v>
      </c>
      <c r="D10" s="11" t="s">
        <v>28</v>
      </c>
      <c r="E10" s="1" t="s">
        <v>29</v>
      </c>
      <c r="F10" s="98" t="s">
        <v>19</v>
      </c>
      <c r="G10" s="1">
        <v>1</v>
      </c>
      <c r="H10" s="1">
        <v>3</v>
      </c>
      <c r="I10" s="1">
        <v>6</v>
      </c>
      <c r="J10" s="3"/>
      <c r="K10" s="91">
        <v>4</v>
      </c>
    </row>
    <row r="11" spans="1:15" ht="30" x14ac:dyDescent="0.25">
      <c r="A11" s="7"/>
      <c r="B11" s="93">
        <v>6</v>
      </c>
      <c r="C11" s="97" t="s">
        <v>36</v>
      </c>
      <c r="D11" s="99" t="s">
        <v>37</v>
      </c>
      <c r="E11" s="152" t="s">
        <v>38</v>
      </c>
      <c r="F11" s="98" t="s">
        <v>39</v>
      </c>
      <c r="G11" s="98">
        <v>1</v>
      </c>
      <c r="H11" s="98">
        <v>3</v>
      </c>
      <c r="I11" s="98">
        <v>2</v>
      </c>
      <c r="J11" s="98"/>
      <c r="K11" s="100">
        <v>1</v>
      </c>
      <c r="L11" s="6"/>
    </row>
    <row r="12" spans="1:15" ht="25.5" customHeight="1" x14ac:dyDescent="0.25">
      <c r="A12" s="7"/>
      <c r="B12" s="93">
        <v>7</v>
      </c>
      <c r="C12" s="97" t="s">
        <v>59</v>
      </c>
      <c r="D12" s="11" t="s">
        <v>57</v>
      </c>
      <c r="E12" s="1" t="s">
        <v>58</v>
      </c>
      <c r="F12" s="98" t="s">
        <v>39</v>
      </c>
      <c r="G12" s="1">
        <v>1</v>
      </c>
      <c r="H12" s="2">
        <v>3</v>
      </c>
      <c r="I12" s="1">
        <v>7</v>
      </c>
      <c r="J12" s="3"/>
      <c r="K12" s="91">
        <v>5</v>
      </c>
    </row>
    <row r="13" spans="1:15" ht="30" x14ac:dyDescent="0.25">
      <c r="A13" s="7"/>
      <c r="B13" s="33">
        <v>8</v>
      </c>
      <c r="C13" s="9" t="s">
        <v>545</v>
      </c>
      <c r="D13" s="232" t="s">
        <v>57</v>
      </c>
      <c r="E13" s="1" t="s">
        <v>546</v>
      </c>
      <c r="F13" s="1" t="s">
        <v>19</v>
      </c>
      <c r="G13" s="1">
        <v>1</v>
      </c>
      <c r="H13" s="2">
        <v>1</v>
      </c>
      <c r="I13" s="1"/>
      <c r="J13" s="3"/>
      <c r="K13" s="90"/>
      <c r="L13" s="234"/>
    </row>
    <row r="14" spans="1:15" x14ac:dyDescent="0.25">
      <c r="A14" s="7"/>
      <c r="B14" s="33">
        <v>9</v>
      </c>
      <c r="C14" s="9"/>
      <c r="D14" s="12"/>
      <c r="E14" s="1"/>
      <c r="F14" s="1"/>
      <c r="G14" s="1"/>
      <c r="H14" s="2"/>
      <c r="I14" s="1"/>
      <c r="J14" s="3"/>
      <c r="K14" s="90"/>
    </row>
    <row r="15" spans="1:15" x14ac:dyDescent="0.25">
      <c r="A15" s="7"/>
      <c r="B15" s="33">
        <v>10</v>
      </c>
      <c r="C15" s="9"/>
      <c r="D15" s="12"/>
      <c r="E15" s="1"/>
      <c r="F15" s="1"/>
      <c r="G15" s="1"/>
      <c r="H15" s="2"/>
      <c r="I15" s="1"/>
      <c r="J15" s="3"/>
      <c r="K15" s="3"/>
    </row>
    <row r="16" spans="1:15" x14ac:dyDescent="0.25">
      <c r="A16" s="7"/>
      <c r="B16" s="33">
        <v>11</v>
      </c>
      <c r="C16" s="9"/>
      <c r="D16" s="12"/>
      <c r="E16" s="1"/>
      <c r="F16" s="1"/>
      <c r="G16" s="1"/>
      <c r="H16" s="2"/>
      <c r="I16" s="1"/>
      <c r="J16" s="3"/>
      <c r="K16" s="3"/>
    </row>
    <row r="17" spans="1:11" x14ac:dyDescent="0.25">
      <c r="A17" s="7"/>
      <c r="B17" s="33">
        <v>12</v>
      </c>
      <c r="C17" s="9"/>
      <c r="D17" s="12"/>
      <c r="E17" s="1"/>
      <c r="F17" s="1"/>
      <c r="G17" s="1"/>
      <c r="H17" s="2"/>
      <c r="I17" s="1"/>
      <c r="J17" s="3"/>
      <c r="K17" s="3"/>
    </row>
    <row r="18" spans="1:11" x14ac:dyDescent="0.25">
      <c r="A18" s="10"/>
      <c r="B18" s="33">
        <v>13</v>
      </c>
      <c r="C18" s="9"/>
      <c r="D18" s="12"/>
      <c r="E18" s="1"/>
      <c r="F18" s="1"/>
      <c r="G18" s="1"/>
      <c r="H18" s="2"/>
      <c r="I18" s="1"/>
      <c r="J18" s="3"/>
      <c r="K18" s="3"/>
    </row>
    <row r="19" spans="1:11" x14ac:dyDescent="0.25">
      <c r="A19" s="10"/>
      <c r="B19" s="33">
        <v>14</v>
      </c>
      <c r="C19" s="9"/>
      <c r="D19" s="12"/>
      <c r="E19" s="1"/>
      <c r="F19" s="1"/>
      <c r="G19" s="1"/>
      <c r="H19" s="2"/>
      <c r="I19" s="1"/>
      <c r="J19" s="3"/>
      <c r="K19" s="3"/>
    </row>
    <row r="20" spans="1:11" x14ac:dyDescent="0.25">
      <c r="A20" s="7"/>
      <c r="B20" s="33">
        <v>15</v>
      </c>
      <c r="C20" s="9"/>
      <c r="D20" s="12"/>
      <c r="E20" s="1"/>
      <c r="F20" s="1"/>
      <c r="G20" s="1"/>
      <c r="H20" s="2"/>
      <c r="I20" s="1"/>
      <c r="J20" s="3"/>
      <c r="K20" s="3"/>
    </row>
    <row r="21" spans="1:11" x14ac:dyDescent="0.25">
      <c r="A21" s="7"/>
      <c r="B21" s="33">
        <v>16</v>
      </c>
      <c r="C21" s="9"/>
      <c r="D21" s="12"/>
      <c r="E21" s="1"/>
      <c r="F21" s="1"/>
      <c r="G21" s="1"/>
      <c r="H21" s="2"/>
      <c r="I21" s="1"/>
      <c r="J21" s="3"/>
      <c r="K21" s="3"/>
    </row>
    <row r="22" spans="1:11" x14ac:dyDescent="0.25">
      <c r="A22" s="7"/>
      <c r="C22" s="9"/>
      <c r="D22" s="12"/>
      <c r="E22" s="1"/>
      <c r="F22" s="1"/>
      <c r="G22" s="1"/>
      <c r="H22" s="2"/>
      <c r="I22" s="1"/>
      <c r="J22" s="3"/>
      <c r="K22" s="3"/>
    </row>
    <row r="23" spans="1:11" x14ac:dyDescent="0.25">
      <c r="A23" s="7"/>
      <c r="B23" s="33"/>
      <c r="C23" s="9"/>
      <c r="D23" s="12"/>
      <c r="E23" s="1"/>
      <c r="F23" s="1"/>
      <c r="G23" s="1"/>
      <c r="H23" s="2"/>
      <c r="I23" s="1"/>
      <c r="J23" s="3"/>
      <c r="K23" s="3"/>
    </row>
    <row r="24" spans="1:11" x14ac:dyDescent="0.25">
      <c r="A24" s="7"/>
      <c r="B24" s="2"/>
      <c r="C24" s="9"/>
      <c r="D24" s="12"/>
      <c r="E24" s="1"/>
      <c r="F24" s="1"/>
      <c r="G24" s="1"/>
      <c r="H24" s="2"/>
      <c r="I24" s="1"/>
      <c r="J24" s="3"/>
      <c r="K24" s="3"/>
    </row>
    <row r="25" spans="1:11" x14ac:dyDescent="0.25">
      <c r="A25" s="7"/>
      <c r="B25" s="2"/>
      <c r="C25" s="9"/>
      <c r="D25" s="12"/>
      <c r="E25" s="1"/>
      <c r="F25" s="1"/>
      <c r="G25" s="1"/>
      <c r="H25" s="2"/>
      <c r="I25" s="1"/>
      <c r="J25" s="3"/>
      <c r="K25" s="3"/>
    </row>
    <row r="26" spans="1:11" x14ac:dyDescent="0.25">
      <c r="A26" s="7"/>
      <c r="B26" s="2"/>
      <c r="C26" s="9"/>
      <c r="D26" s="12"/>
      <c r="E26" s="1"/>
      <c r="F26" s="1"/>
      <c r="G26" s="1"/>
      <c r="H26" s="2"/>
      <c r="I26" s="1"/>
      <c r="J26" s="3"/>
      <c r="K26" s="3"/>
    </row>
    <row r="27" spans="1:11" x14ac:dyDescent="0.25">
      <c r="A27" s="7"/>
      <c r="B27" s="2"/>
      <c r="C27" s="9"/>
      <c r="D27" s="12"/>
      <c r="E27" s="1"/>
      <c r="F27" s="1"/>
      <c r="G27" s="1"/>
      <c r="H27" s="2"/>
      <c r="I27" s="1"/>
      <c r="J27" s="3"/>
      <c r="K27" s="3"/>
    </row>
    <row r="28" spans="1:11" x14ac:dyDescent="0.25">
      <c r="A28" s="7"/>
      <c r="B28" s="2"/>
      <c r="C28" s="9"/>
      <c r="D28" s="12"/>
      <c r="E28" s="1"/>
      <c r="F28" s="1"/>
      <c r="G28" s="1"/>
      <c r="H28" s="2"/>
      <c r="I28" s="1"/>
      <c r="J28" s="3"/>
      <c r="K28" s="3"/>
    </row>
    <row r="29" spans="1:11" x14ac:dyDescent="0.25">
      <c r="A29" s="7"/>
      <c r="B29" s="2"/>
      <c r="C29" s="9"/>
      <c r="D29" s="12"/>
      <c r="E29" s="1"/>
      <c r="F29" s="1"/>
      <c r="G29" s="1"/>
      <c r="H29" s="2"/>
      <c r="I29" s="1"/>
      <c r="J29" s="3"/>
      <c r="K29" s="3"/>
    </row>
    <row r="30" spans="1:11" x14ac:dyDescent="0.25">
      <c r="A30" s="7"/>
      <c r="B30" s="2"/>
      <c r="C30" s="9"/>
      <c r="D30" s="12"/>
      <c r="E30" s="1"/>
      <c r="F30" s="1"/>
      <c r="G30" s="1"/>
      <c r="H30" s="2"/>
      <c r="I30" s="1"/>
      <c r="J30" s="3"/>
      <c r="K30" s="3"/>
    </row>
    <row r="31" spans="1:11" x14ac:dyDescent="0.25">
      <c r="A31" s="7"/>
      <c r="B31" s="2"/>
      <c r="C31" s="9"/>
      <c r="D31" s="12"/>
      <c r="E31" s="1"/>
      <c r="F31" s="1"/>
      <c r="G31" s="1"/>
      <c r="H31" s="2"/>
      <c r="I31" s="1"/>
      <c r="J31" s="3"/>
      <c r="K31" s="3"/>
    </row>
    <row r="32" spans="1:11" x14ac:dyDescent="0.25">
      <c r="A32" s="7"/>
      <c r="B32" s="2"/>
      <c r="C32" s="9"/>
      <c r="D32" s="12"/>
      <c r="E32" s="1"/>
      <c r="F32" s="1"/>
      <c r="G32" s="1"/>
      <c r="H32" s="2"/>
      <c r="I32" s="1"/>
      <c r="J32" s="3"/>
      <c r="K32" s="3"/>
    </row>
    <row r="33" spans="1:11" x14ac:dyDescent="0.25">
      <c r="A33" s="7"/>
      <c r="B33" s="2"/>
      <c r="C33" s="9"/>
      <c r="D33" s="12"/>
      <c r="E33" s="1"/>
      <c r="F33" s="1"/>
      <c r="G33" s="1"/>
      <c r="H33" s="2"/>
      <c r="I33" s="1"/>
      <c r="J33" s="3"/>
      <c r="K33" s="3"/>
    </row>
    <row r="34" spans="1:11" x14ac:dyDescent="0.25">
      <c r="A34" s="7"/>
      <c r="B34" s="2"/>
      <c r="C34" s="9"/>
      <c r="D34" s="12"/>
      <c r="E34" s="1"/>
      <c r="F34" s="1"/>
      <c r="G34" s="1"/>
      <c r="H34" s="2"/>
      <c r="I34" s="1"/>
      <c r="J34" s="3"/>
      <c r="K34" s="3"/>
    </row>
    <row r="35" spans="1:11" x14ac:dyDescent="0.25">
      <c r="A35" s="7"/>
      <c r="B35" s="2"/>
      <c r="C35" s="9"/>
      <c r="D35" s="12"/>
      <c r="E35" s="1"/>
      <c r="F35" s="1"/>
      <c r="G35" s="1"/>
      <c r="H35" s="2"/>
      <c r="I35" s="1"/>
      <c r="J35" s="3"/>
      <c r="K35" s="3"/>
    </row>
    <row r="36" spans="1:11" ht="15.75" thickBot="1" x14ac:dyDescent="0.3">
      <c r="A36" s="7"/>
      <c r="B36" s="13"/>
      <c r="C36" s="17"/>
      <c r="D36" s="14"/>
      <c r="E36" s="13"/>
      <c r="F36" s="13"/>
      <c r="G36" s="13"/>
      <c r="H36" s="15"/>
      <c r="I36" s="13"/>
      <c r="J36" s="16"/>
      <c r="K36" s="18"/>
    </row>
    <row r="37" spans="1:11" ht="15.75" thickTop="1" x14ac:dyDescent="0.25">
      <c r="J37" s="19"/>
    </row>
    <row r="38" spans="1:11" x14ac:dyDescent="0.25">
      <c r="J38" s="4"/>
    </row>
    <row r="39" spans="1:11" x14ac:dyDescent="0.25">
      <c r="J39" s="4"/>
    </row>
    <row r="40" spans="1:11" x14ac:dyDescent="0.25">
      <c r="J40" s="4"/>
    </row>
    <row r="41" spans="1:11" x14ac:dyDescent="0.25">
      <c r="J41" s="4"/>
    </row>
    <row r="42" spans="1:11" x14ac:dyDescent="0.25">
      <c r="J42" s="4"/>
    </row>
    <row r="43" spans="1:11" x14ac:dyDescent="0.25">
      <c r="J43" s="4"/>
    </row>
    <row r="44" spans="1:11" x14ac:dyDescent="0.25">
      <c r="J44" s="4"/>
    </row>
    <row r="45" spans="1:11" x14ac:dyDescent="0.25">
      <c r="J45" s="4"/>
    </row>
    <row r="46" spans="1:11" x14ac:dyDescent="0.25">
      <c r="J46" s="4"/>
    </row>
    <row r="47" spans="1:11" x14ac:dyDescent="0.25">
      <c r="J47" s="4"/>
    </row>
    <row r="48" spans="1:11" x14ac:dyDescent="0.25">
      <c r="J48" s="4"/>
    </row>
  </sheetData>
  <autoFilter ref="B5:K5"/>
  <mergeCells count="9">
    <mergeCell ref="B1:K2"/>
    <mergeCell ref="G3:H3"/>
    <mergeCell ref="I3:I4"/>
    <mergeCell ref="J3:K3"/>
    <mergeCell ref="B3:B4"/>
    <mergeCell ref="C3:C4"/>
    <mergeCell ref="D3:D4"/>
    <mergeCell ref="E3:E4"/>
    <mergeCell ref="F3:F4"/>
  </mergeCells>
  <phoneticPr fontId="0" type="noConversion"/>
  <pageMargins left="0.7" right="0.7" top="0.75" bottom="0.75" header="0.3" footer="0.3"/>
  <pageSetup paperSize="9"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050"/>
    <pageSetUpPr fitToPage="1"/>
  </sheetPr>
  <dimension ref="A1:N39"/>
  <sheetViews>
    <sheetView zoomScale="87" zoomScaleNormal="87" zoomScaleSheetLayoutView="100" workbookViewId="0">
      <pane xSplit="11" ySplit="5" topLeftCell="L6" activePane="bottomRight" state="frozenSplit"/>
      <selection pane="topRight" activeCell="I1" sqref="I1"/>
      <selection pane="bottomLeft" activeCell="A19" sqref="A19"/>
      <selection pane="bottomRight" activeCell="C6" sqref="C6"/>
    </sheetView>
  </sheetViews>
  <sheetFormatPr defaultRowHeight="15" x14ac:dyDescent="0.25"/>
  <cols>
    <col min="1" max="1" width="1.85546875" style="5" customWidth="1"/>
    <col min="2" max="2" width="5.140625" style="5" customWidth="1"/>
    <col min="3" max="3" width="11.140625" style="5" customWidth="1"/>
    <col min="4" max="4" width="50.42578125" style="5" customWidth="1"/>
    <col min="5" max="5" width="30.5703125" style="5" customWidth="1"/>
    <col min="6" max="6" width="14.7109375" style="5" customWidth="1"/>
    <col min="7" max="7" width="8.28515625" style="5" bestFit="1" customWidth="1"/>
    <col min="8" max="8" width="5.28515625" style="5" customWidth="1"/>
    <col min="9" max="9" width="11.7109375" style="5" customWidth="1"/>
    <col min="10" max="10" width="7" style="5" customWidth="1"/>
    <col min="11" max="11" width="8.7109375" style="5" customWidth="1"/>
    <col min="12" max="16384" width="9.140625" style="5"/>
  </cols>
  <sheetData>
    <row r="1" spans="1:12" ht="15.75" thickTop="1" x14ac:dyDescent="0.25">
      <c r="A1" s="21"/>
      <c r="B1" s="266" t="s">
        <v>14</v>
      </c>
      <c r="C1" s="266"/>
      <c r="D1" s="266"/>
      <c r="E1" s="266"/>
      <c r="F1" s="266"/>
      <c r="G1" s="266"/>
      <c r="H1" s="266"/>
      <c r="I1" s="266"/>
      <c r="J1" s="266"/>
      <c r="K1" s="267"/>
    </row>
    <row r="2" spans="1:12" ht="25.5" customHeight="1" thickBot="1" x14ac:dyDescent="0.3">
      <c r="A2" s="7"/>
      <c r="B2" s="268"/>
      <c r="C2" s="268"/>
      <c r="D2" s="268"/>
      <c r="E2" s="268"/>
      <c r="F2" s="268"/>
      <c r="G2" s="268"/>
      <c r="H2" s="268"/>
      <c r="I2" s="268"/>
      <c r="J2" s="268"/>
      <c r="K2" s="269"/>
      <c r="L2" s="6"/>
    </row>
    <row r="3" spans="1:12" ht="15.75" customHeight="1" thickTop="1" x14ac:dyDescent="0.25">
      <c r="A3" s="7"/>
      <c r="B3" s="259" t="s">
        <v>0</v>
      </c>
      <c r="C3" s="260" t="s">
        <v>2</v>
      </c>
      <c r="D3" s="264" t="s">
        <v>4</v>
      </c>
      <c r="E3" s="260" t="s">
        <v>3</v>
      </c>
      <c r="F3" s="260" t="s">
        <v>5</v>
      </c>
      <c r="G3" s="258" t="s">
        <v>9</v>
      </c>
      <c r="H3" s="259"/>
      <c r="I3" s="260" t="s">
        <v>6</v>
      </c>
      <c r="J3" s="262" t="s">
        <v>7</v>
      </c>
      <c r="K3" s="263"/>
      <c r="L3" s="6"/>
    </row>
    <row r="4" spans="1:12" ht="15.75" thickBot="1" x14ac:dyDescent="0.3">
      <c r="A4" s="7"/>
      <c r="B4" s="271"/>
      <c r="C4" s="270"/>
      <c r="D4" s="264"/>
      <c r="E4" s="270"/>
      <c r="F4" s="270"/>
      <c r="G4" s="11" t="s">
        <v>10</v>
      </c>
      <c r="H4" s="20" t="s">
        <v>11</v>
      </c>
      <c r="I4" s="270"/>
      <c r="J4" s="11" t="s">
        <v>8</v>
      </c>
      <c r="K4" s="11" t="s">
        <v>1</v>
      </c>
      <c r="L4" s="6"/>
    </row>
    <row r="5" spans="1:12" ht="15.75" thickBot="1" x14ac:dyDescent="0.3">
      <c r="A5" s="4"/>
      <c r="B5" s="27"/>
      <c r="C5" s="27"/>
      <c r="D5" s="27"/>
      <c r="E5" s="28"/>
      <c r="F5" s="27"/>
      <c r="G5" s="27"/>
      <c r="H5" s="28"/>
      <c r="I5" s="27"/>
      <c r="J5" s="27"/>
      <c r="K5" s="29"/>
      <c r="L5" s="30"/>
    </row>
    <row r="6" spans="1:12" ht="45" customHeight="1" x14ac:dyDescent="0.25">
      <c r="A6" s="7"/>
      <c r="B6" s="94">
        <v>1</v>
      </c>
      <c r="C6" s="37" t="s">
        <v>24</v>
      </c>
      <c r="D6" s="53" t="s">
        <v>25</v>
      </c>
      <c r="E6" s="44" t="s">
        <v>26</v>
      </c>
      <c r="F6" s="115" t="s">
        <v>35</v>
      </c>
      <c r="G6" s="53">
        <v>1</v>
      </c>
      <c r="H6" s="44">
        <v>4</v>
      </c>
      <c r="I6" s="38">
        <v>3</v>
      </c>
      <c r="J6" s="39">
        <v>6.06</v>
      </c>
      <c r="K6" s="36"/>
    </row>
    <row r="7" spans="1:12" ht="38.25" x14ac:dyDescent="0.25">
      <c r="A7" s="7"/>
      <c r="B7" s="94">
        <v>2</v>
      </c>
      <c r="C7" s="105" t="s">
        <v>32</v>
      </c>
      <c r="D7" s="106" t="s">
        <v>33</v>
      </c>
      <c r="E7" s="107" t="s">
        <v>34</v>
      </c>
      <c r="F7" s="108" t="s">
        <v>35</v>
      </c>
      <c r="G7" s="109">
        <v>1</v>
      </c>
      <c r="H7" s="110">
        <v>4</v>
      </c>
      <c r="I7" s="106">
        <v>2</v>
      </c>
      <c r="J7" s="98">
        <v>2.52</v>
      </c>
      <c r="K7" s="111"/>
      <c r="L7" s="6"/>
    </row>
    <row r="8" spans="1:12" ht="30" x14ac:dyDescent="0.25">
      <c r="A8" s="7"/>
      <c r="B8" s="41">
        <v>3</v>
      </c>
      <c r="C8" s="37" t="s">
        <v>547</v>
      </c>
      <c r="D8" s="106" t="s">
        <v>33</v>
      </c>
      <c r="E8" s="44" t="s">
        <v>548</v>
      </c>
      <c r="F8" s="109" t="s">
        <v>35</v>
      </c>
      <c r="G8" s="38">
        <v>1</v>
      </c>
      <c r="H8" s="44">
        <v>3</v>
      </c>
      <c r="I8" s="38"/>
      <c r="J8" s="39"/>
      <c r="K8" s="36"/>
    </row>
    <row r="9" spans="1:12" ht="30" x14ac:dyDescent="0.25">
      <c r="A9" s="7"/>
      <c r="B9" s="41">
        <v>4</v>
      </c>
      <c r="C9" s="37" t="s">
        <v>549</v>
      </c>
      <c r="D9" s="53" t="s">
        <v>25</v>
      </c>
      <c r="E9" s="44" t="s">
        <v>550</v>
      </c>
      <c r="F9" s="109" t="s">
        <v>35</v>
      </c>
      <c r="G9" s="83"/>
      <c r="H9" s="38"/>
      <c r="I9" s="83"/>
      <c r="J9" s="39">
        <v>4.5599999999999996</v>
      </c>
      <c r="K9" s="36"/>
    </row>
    <row r="10" spans="1:12" ht="30" x14ac:dyDescent="0.25">
      <c r="A10" s="7"/>
      <c r="B10" s="41">
        <v>5</v>
      </c>
      <c r="C10" s="235" t="s">
        <v>524</v>
      </c>
      <c r="D10" s="106" t="s">
        <v>521</v>
      </c>
      <c r="E10" s="107" t="s">
        <v>522</v>
      </c>
      <c r="F10" s="109" t="s">
        <v>523</v>
      </c>
      <c r="G10" s="109">
        <v>1</v>
      </c>
      <c r="H10" s="110">
        <v>1</v>
      </c>
      <c r="I10" s="110">
        <v>8</v>
      </c>
      <c r="J10" s="98">
        <v>3</v>
      </c>
      <c r="K10" s="36"/>
    </row>
    <row r="11" spans="1:12" x14ac:dyDescent="0.25">
      <c r="A11" s="7"/>
      <c r="B11" s="41">
        <v>6</v>
      </c>
      <c r="C11" s="37"/>
      <c r="D11" s="53"/>
      <c r="E11" s="44"/>
      <c r="F11" s="38"/>
      <c r="G11" s="53"/>
      <c r="H11" s="44"/>
      <c r="I11" s="38"/>
      <c r="J11" s="39"/>
      <c r="K11" s="36"/>
    </row>
    <row r="12" spans="1:12" x14ac:dyDescent="0.25">
      <c r="A12" s="7"/>
      <c r="B12" s="41">
        <v>7</v>
      </c>
      <c r="C12" s="37"/>
      <c r="D12" s="53"/>
      <c r="E12" s="44"/>
      <c r="F12" s="38"/>
      <c r="G12" s="53"/>
      <c r="H12" s="44"/>
      <c r="I12" s="38"/>
      <c r="J12" s="39"/>
      <c r="K12" s="36"/>
    </row>
    <row r="13" spans="1:12" x14ac:dyDescent="0.25">
      <c r="A13" s="7"/>
      <c r="B13" s="41">
        <v>8</v>
      </c>
      <c r="C13" s="37"/>
      <c r="D13" s="53"/>
      <c r="E13" s="44"/>
      <c r="F13" s="38"/>
      <c r="G13" s="53"/>
      <c r="H13" s="44"/>
      <c r="I13" s="38"/>
      <c r="J13" s="39"/>
      <c r="K13" s="36"/>
    </row>
    <row r="14" spans="1:12" x14ac:dyDescent="0.25">
      <c r="A14" s="7"/>
      <c r="B14" s="41">
        <v>9</v>
      </c>
      <c r="C14" s="37"/>
      <c r="D14" s="53"/>
      <c r="E14" s="44"/>
      <c r="F14" s="38"/>
      <c r="G14" s="53"/>
      <c r="H14" s="44"/>
      <c r="I14" s="38"/>
      <c r="J14" s="39"/>
      <c r="K14" s="36"/>
    </row>
    <row r="15" spans="1:12" x14ac:dyDescent="0.25">
      <c r="A15" s="7"/>
      <c r="B15" s="41">
        <v>10</v>
      </c>
      <c r="C15" s="37"/>
      <c r="D15" s="53"/>
      <c r="E15" s="44"/>
      <c r="F15" s="38"/>
      <c r="G15" s="53"/>
      <c r="H15" s="44"/>
      <c r="I15" s="38"/>
      <c r="J15" s="39"/>
      <c r="K15" s="36"/>
    </row>
    <row r="16" spans="1:12" x14ac:dyDescent="0.25">
      <c r="A16" s="7"/>
      <c r="B16" s="41">
        <v>11</v>
      </c>
      <c r="C16" s="37"/>
      <c r="D16" s="53"/>
      <c r="E16" s="44"/>
      <c r="F16" s="38"/>
      <c r="G16" s="53"/>
      <c r="H16" s="44"/>
      <c r="I16" s="38"/>
      <c r="J16" s="39"/>
      <c r="K16" s="36"/>
    </row>
    <row r="17" spans="1:14" x14ac:dyDescent="0.25">
      <c r="A17" s="7"/>
      <c r="B17" s="41">
        <v>12</v>
      </c>
      <c r="C17" s="37"/>
      <c r="D17" s="53"/>
      <c r="E17" s="44"/>
      <c r="F17" s="38"/>
      <c r="G17" s="53"/>
      <c r="H17" s="44"/>
      <c r="I17" s="38"/>
      <c r="J17" s="39"/>
      <c r="K17" s="36"/>
    </row>
    <row r="18" spans="1:14" x14ac:dyDescent="0.25">
      <c r="A18" s="7"/>
      <c r="B18" s="41"/>
      <c r="C18" s="37"/>
      <c r="D18" s="53"/>
      <c r="E18" s="44"/>
      <c r="F18" s="38"/>
      <c r="G18" s="53"/>
      <c r="H18" s="44"/>
      <c r="I18" s="38"/>
      <c r="J18" s="39"/>
      <c r="K18" s="36"/>
    </row>
    <row r="19" spans="1:14" x14ac:dyDescent="0.25">
      <c r="A19" s="7"/>
      <c r="B19" s="41"/>
      <c r="C19" s="37"/>
      <c r="D19" s="53"/>
      <c r="E19" s="44"/>
      <c r="F19" s="38"/>
      <c r="G19" s="53"/>
      <c r="H19" s="44"/>
      <c r="I19" s="38"/>
      <c r="J19" s="39"/>
      <c r="K19" s="36"/>
    </row>
    <row r="20" spans="1:14" x14ac:dyDescent="0.25">
      <c r="A20" s="7"/>
      <c r="B20" s="41"/>
      <c r="C20" s="37"/>
      <c r="D20" s="53"/>
      <c r="E20" s="44"/>
      <c r="F20" s="38"/>
      <c r="G20" s="53"/>
      <c r="H20" s="44"/>
      <c r="I20" s="38"/>
      <c r="J20" s="39"/>
      <c r="K20" s="36"/>
    </row>
    <row r="21" spans="1:14" x14ac:dyDescent="0.25">
      <c r="A21" s="7"/>
      <c r="B21" s="41"/>
      <c r="C21" s="37"/>
      <c r="D21" s="53"/>
      <c r="E21" s="44"/>
      <c r="F21" s="38"/>
      <c r="G21" s="53"/>
      <c r="H21" s="44"/>
      <c r="I21" s="38"/>
      <c r="J21" s="39"/>
      <c r="K21" s="36"/>
    </row>
    <row r="22" spans="1:14" x14ac:dyDescent="0.25">
      <c r="A22" s="4"/>
      <c r="B22" s="41"/>
      <c r="C22" s="37"/>
      <c r="D22" s="53"/>
      <c r="E22" s="44"/>
      <c r="F22" s="38"/>
      <c r="G22" s="53"/>
      <c r="H22" s="44"/>
      <c r="I22" s="38"/>
      <c r="J22" s="39"/>
      <c r="K22" s="36"/>
    </row>
    <row r="23" spans="1:14" x14ac:dyDescent="0.25">
      <c r="A23" s="7"/>
      <c r="B23" s="41"/>
      <c r="C23" s="37"/>
      <c r="D23" s="53"/>
      <c r="E23" s="44"/>
      <c r="F23" s="38"/>
      <c r="G23" s="53"/>
      <c r="H23" s="44"/>
      <c r="I23" s="38"/>
      <c r="J23" s="39"/>
      <c r="K23" s="36"/>
    </row>
    <row r="24" spans="1:14" x14ac:dyDescent="0.25">
      <c r="A24" s="7"/>
      <c r="B24" s="41"/>
      <c r="C24" s="37"/>
      <c r="D24" s="53"/>
      <c r="E24" s="44"/>
      <c r="F24" s="38"/>
      <c r="G24" s="53"/>
      <c r="H24" s="44"/>
      <c r="I24" s="38"/>
      <c r="J24" s="39"/>
      <c r="K24" s="36"/>
    </row>
    <row r="25" spans="1:14" x14ac:dyDescent="0.25">
      <c r="A25" s="7"/>
      <c r="B25" s="41"/>
      <c r="C25" s="37"/>
      <c r="D25" s="53"/>
      <c r="E25" s="44"/>
      <c r="F25" s="38"/>
      <c r="G25" s="53"/>
      <c r="H25" s="44"/>
      <c r="I25" s="38"/>
      <c r="J25" s="39"/>
      <c r="K25" s="36"/>
    </row>
    <row r="26" spans="1:14" x14ac:dyDescent="0.25">
      <c r="A26" s="7"/>
      <c r="B26" s="35"/>
      <c r="C26" s="37"/>
      <c r="D26" s="34"/>
      <c r="E26" s="65"/>
      <c r="F26" s="33"/>
      <c r="G26" s="33"/>
      <c r="H26" s="32"/>
      <c r="I26" s="32"/>
      <c r="J26" s="33"/>
      <c r="K26" s="36"/>
      <c r="N26" s="8"/>
    </row>
    <row r="27" spans="1:14" x14ac:dyDescent="0.25">
      <c r="A27" s="7"/>
      <c r="B27" s="32"/>
      <c r="C27" s="37"/>
      <c r="D27" s="51"/>
      <c r="E27" s="83"/>
      <c r="F27" s="43"/>
      <c r="G27" s="43"/>
      <c r="H27" s="39"/>
      <c r="I27" s="42"/>
      <c r="J27" s="56"/>
      <c r="K27" s="36"/>
    </row>
    <row r="28" spans="1:14" x14ac:dyDescent="0.25">
      <c r="A28" s="7"/>
      <c r="B28" s="35"/>
      <c r="C28" s="62"/>
      <c r="D28" s="66"/>
      <c r="E28" s="35"/>
      <c r="F28" s="35"/>
      <c r="G28" s="40"/>
      <c r="H28" s="35"/>
      <c r="I28" s="40"/>
      <c r="J28" s="35"/>
      <c r="K28" s="36"/>
    </row>
    <row r="29" spans="1:14" x14ac:dyDescent="0.25">
      <c r="A29" s="7"/>
      <c r="B29" s="32"/>
      <c r="C29" s="37"/>
      <c r="D29" s="32"/>
      <c r="E29" s="47"/>
      <c r="F29" s="32"/>
      <c r="G29" s="32"/>
      <c r="H29" s="33"/>
      <c r="I29" s="32"/>
      <c r="J29" s="68"/>
      <c r="K29" s="36"/>
    </row>
    <row r="30" spans="1:14" x14ac:dyDescent="0.25">
      <c r="A30" s="7"/>
      <c r="B30" s="32"/>
      <c r="C30" s="62"/>
      <c r="D30" s="32"/>
      <c r="E30" s="47"/>
      <c r="F30" s="32"/>
      <c r="G30" s="32"/>
      <c r="H30" s="33"/>
      <c r="I30" s="32"/>
      <c r="J30" s="68"/>
      <c r="K30" s="36"/>
    </row>
    <row r="31" spans="1:14" x14ac:dyDescent="0.25">
      <c r="A31" s="7"/>
      <c r="B31" s="35"/>
      <c r="C31" s="37"/>
      <c r="D31" s="32"/>
      <c r="E31" s="47"/>
      <c r="F31" s="32"/>
      <c r="G31" s="41"/>
      <c r="H31" s="40"/>
      <c r="I31" s="35"/>
      <c r="J31" s="67"/>
      <c r="K31" s="36"/>
    </row>
    <row r="32" spans="1:14" x14ac:dyDescent="0.25">
      <c r="A32" s="7"/>
      <c r="B32" s="32"/>
      <c r="C32" s="31"/>
      <c r="D32" s="44"/>
      <c r="E32" s="38"/>
      <c r="F32" s="44"/>
      <c r="G32" s="38"/>
      <c r="H32" s="38"/>
      <c r="I32" s="38"/>
      <c r="J32" s="52"/>
      <c r="K32" s="36"/>
    </row>
    <row r="33" spans="1:11" x14ac:dyDescent="0.25">
      <c r="A33" s="7"/>
      <c r="B33" s="41"/>
      <c r="C33" s="69"/>
      <c r="D33" s="45"/>
      <c r="E33" s="48"/>
      <c r="F33" s="45"/>
      <c r="G33" s="45"/>
      <c r="H33" s="45"/>
      <c r="I33" s="70"/>
      <c r="J33" s="71"/>
      <c r="K33" s="36"/>
    </row>
    <row r="34" spans="1:11" x14ac:dyDescent="0.25">
      <c r="A34" s="7"/>
      <c r="B34" s="32"/>
      <c r="C34" s="60"/>
      <c r="D34" s="44"/>
      <c r="E34" s="83"/>
      <c r="F34" s="38"/>
      <c r="G34" s="42"/>
      <c r="H34" s="39"/>
      <c r="I34" s="42"/>
      <c r="J34" s="84"/>
      <c r="K34" s="36"/>
    </row>
    <row r="35" spans="1:11" ht="15.75" x14ac:dyDescent="0.25">
      <c r="A35" s="7"/>
      <c r="B35" s="41"/>
      <c r="C35" s="72"/>
      <c r="D35" s="73"/>
      <c r="E35" s="74"/>
      <c r="F35" s="75"/>
      <c r="G35" s="76"/>
      <c r="H35" s="76"/>
      <c r="I35" s="76"/>
      <c r="J35" s="76"/>
      <c r="K35" s="36"/>
    </row>
    <row r="36" spans="1:11" x14ac:dyDescent="0.25">
      <c r="A36" s="7"/>
      <c r="B36" s="35"/>
      <c r="C36" s="57"/>
      <c r="D36" s="53"/>
      <c r="E36" s="53"/>
      <c r="F36" s="53"/>
      <c r="G36" s="53"/>
      <c r="H36" s="53"/>
      <c r="I36" s="53"/>
      <c r="J36" s="52"/>
      <c r="K36" s="36"/>
    </row>
    <row r="37" spans="1:11" ht="15.75" x14ac:dyDescent="0.25">
      <c r="A37" s="7"/>
      <c r="B37" s="32"/>
      <c r="C37" s="77"/>
      <c r="D37" s="78"/>
      <c r="E37" s="78"/>
      <c r="F37" s="78"/>
      <c r="G37" s="78"/>
      <c r="H37" s="78"/>
      <c r="I37" s="78"/>
      <c r="J37" s="79"/>
      <c r="K37" s="36"/>
    </row>
    <row r="38" spans="1:11" ht="16.5" thickBot="1" x14ac:dyDescent="0.3">
      <c r="A38" s="7"/>
      <c r="B38" s="50"/>
      <c r="C38" s="80"/>
      <c r="D38" s="81"/>
      <c r="E38" s="81"/>
      <c r="F38" s="81"/>
      <c r="G38" s="81"/>
      <c r="H38" s="81"/>
      <c r="I38" s="81"/>
      <c r="J38" s="82"/>
      <c r="K38" s="85"/>
    </row>
    <row r="39" spans="1:11" ht="15.75" thickTop="1" x14ac:dyDescent="0.25">
      <c r="K39" s="86"/>
    </row>
  </sheetData>
  <autoFilter ref="B5:K5"/>
  <mergeCells count="9">
    <mergeCell ref="B1:K2"/>
    <mergeCell ref="G3:H3"/>
    <mergeCell ref="I3:I4"/>
    <mergeCell ref="J3:K3"/>
    <mergeCell ref="B3:B4"/>
    <mergeCell ref="C3:C4"/>
    <mergeCell ref="D3:D4"/>
    <mergeCell ref="E3:E4"/>
    <mergeCell ref="F3:F4"/>
  </mergeCells>
  <phoneticPr fontId="0" type="noConversion"/>
  <pageMargins left="0.7" right="0.7" top="0.75" bottom="0.75" header="0.3" footer="0.3"/>
  <pageSetup paperSize="9" scale="5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I157"/>
  <sheetViews>
    <sheetView topLeftCell="A115" zoomScaleNormal="100" workbookViewId="0">
      <selection activeCell="I107" sqref="I107"/>
    </sheetView>
  </sheetViews>
  <sheetFormatPr defaultRowHeight="15" x14ac:dyDescent="0.25"/>
  <cols>
    <col min="1" max="1" width="3.28515625" style="184" customWidth="1"/>
    <col min="2" max="2" width="21.7109375" customWidth="1"/>
    <col min="3" max="3" width="71.42578125" customWidth="1"/>
    <col min="4" max="4" width="38" customWidth="1"/>
    <col min="5" max="5" width="23.7109375" customWidth="1"/>
    <col min="9" max="9" width="20" customWidth="1"/>
  </cols>
  <sheetData>
    <row r="1" spans="1:9" x14ac:dyDescent="0.25">
      <c r="B1" s="193" t="s">
        <v>54</v>
      </c>
      <c r="C1" s="158" t="s">
        <v>4</v>
      </c>
      <c r="D1" s="158" t="s">
        <v>420</v>
      </c>
      <c r="E1" s="158" t="s">
        <v>421</v>
      </c>
    </row>
    <row r="2" spans="1:9" x14ac:dyDescent="0.25">
      <c r="A2" s="185">
        <f t="shared" ref="A2:A66" si="0">ROW()-1</f>
        <v>1</v>
      </c>
      <c r="B2" s="158" t="s">
        <v>321</v>
      </c>
      <c r="C2" s="158" t="s">
        <v>166</v>
      </c>
      <c r="D2" s="158" t="s">
        <v>284</v>
      </c>
      <c r="E2" s="195" t="s">
        <v>166</v>
      </c>
      <c r="I2" s="187" t="s">
        <v>435</v>
      </c>
    </row>
    <row r="3" spans="1:9" x14ac:dyDescent="0.25">
      <c r="A3" s="185">
        <f t="shared" si="0"/>
        <v>2</v>
      </c>
      <c r="B3" s="194" t="s">
        <v>321</v>
      </c>
      <c r="C3" s="158" t="s">
        <v>539</v>
      </c>
      <c r="D3" s="158" t="s">
        <v>540</v>
      </c>
      <c r="E3" s="195"/>
      <c r="I3" s="188" t="s">
        <v>466</v>
      </c>
    </row>
    <row r="4" spans="1:9" x14ac:dyDescent="0.25">
      <c r="A4" s="185">
        <f t="shared" si="0"/>
        <v>3</v>
      </c>
      <c r="B4" s="194" t="s">
        <v>319</v>
      </c>
      <c r="C4" s="158" t="s">
        <v>408</v>
      </c>
      <c r="D4" s="158" t="s">
        <v>278</v>
      </c>
      <c r="E4" s="195" t="s">
        <v>161</v>
      </c>
      <c r="I4" s="187" t="s">
        <v>482</v>
      </c>
    </row>
    <row r="5" spans="1:9" x14ac:dyDescent="0.25">
      <c r="A5" s="185">
        <f t="shared" si="0"/>
        <v>4</v>
      </c>
      <c r="B5" s="194" t="s">
        <v>319</v>
      </c>
      <c r="C5" s="158" t="s">
        <v>406</v>
      </c>
      <c r="D5" s="158" t="s">
        <v>275</v>
      </c>
      <c r="E5" s="195" t="s">
        <v>158</v>
      </c>
      <c r="I5" s="187" t="s">
        <v>484</v>
      </c>
    </row>
    <row r="6" spans="1:9" x14ac:dyDescent="0.25">
      <c r="A6" s="185">
        <f t="shared" si="0"/>
        <v>5</v>
      </c>
      <c r="B6" s="194" t="s">
        <v>319</v>
      </c>
      <c r="C6" s="158" t="s">
        <v>399</v>
      </c>
      <c r="D6" s="158" t="s">
        <v>271</v>
      </c>
      <c r="E6" s="195" t="s">
        <v>150</v>
      </c>
      <c r="I6" s="187" t="s">
        <v>485</v>
      </c>
    </row>
    <row r="7" spans="1:9" x14ac:dyDescent="0.25">
      <c r="A7" s="185">
        <f t="shared" si="0"/>
        <v>6</v>
      </c>
      <c r="B7" s="194" t="s">
        <v>319</v>
      </c>
      <c r="C7" s="158" t="s">
        <v>405</v>
      </c>
      <c r="D7" s="158" t="s">
        <v>274</v>
      </c>
      <c r="E7" s="195" t="s">
        <v>157</v>
      </c>
      <c r="I7" s="187" t="s">
        <v>319</v>
      </c>
    </row>
    <row r="8" spans="1:9" x14ac:dyDescent="0.25">
      <c r="A8" s="185">
        <f t="shared" si="0"/>
        <v>7</v>
      </c>
      <c r="B8" s="194" t="s">
        <v>319</v>
      </c>
      <c r="C8" s="158" t="s">
        <v>487</v>
      </c>
      <c r="D8" s="158" t="s">
        <v>270</v>
      </c>
      <c r="E8" s="195" t="s">
        <v>149</v>
      </c>
      <c r="I8" s="187" t="s">
        <v>311</v>
      </c>
    </row>
    <row r="9" spans="1:9" x14ac:dyDescent="0.25">
      <c r="A9" s="185">
        <f t="shared" si="0"/>
        <v>8</v>
      </c>
      <c r="B9" s="194" t="s">
        <v>485</v>
      </c>
      <c r="C9" s="158" t="s">
        <v>426</v>
      </c>
      <c r="D9" s="158" t="s">
        <v>244</v>
      </c>
      <c r="E9" s="195" t="s">
        <v>121</v>
      </c>
      <c r="I9" s="187" t="s">
        <v>65</v>
      </c>
    </row>
    <row r="10" spans="1:9" x14ac:dyDescent="0.25">
      <c r="A10" s="185">
        <f t="shared" si="0"/>
        <v>9</v>
      </c>
      <c r="B10" s="194" t="s">
        <v>485</v>
      </c>
      <c r="C10" s="158" t="s">
        <v>425</v>
      </c>
      <c r="D10" s="158" t="s">
        <v>236</v>
      </c>
      <c r="E10" s="195" t="s">
        <v>117</v>
      </c>
      <c r="I10" s="187" t="s">
        <v>316</v>
      </c>
    </row>
    <row r="11" spans="1:9" x14ac:dyDescent="0.25">
      <c r="A11" s="185">
        <f t="shared" si="0"/>
        <v>10</v>
      </c>
      <c r="B11" s="194" t="s">
        <v>485</v>
      </c>
      <c r="C11" s="158" t="s">
        <v>419</v>
      </c>
      <c r="D11" s="158" t="s">
        <v>236</v>
      </c>
      <c r="E11" s="195" t="s">
        <v>111</v>
      </c>
      <c r="I11" s="187" t="s">
        <v>321</v>
      </c>
    </row>
    <row r="12" spans="1:9" x14ac:dyDescent="0.25">
      <c r="A12" s="185">
        <f t="shared" si="0"/>
        <v>11</v>
      </c>
      <c r="B12" s="194" t="s">
        <v>485</v>
      </c>
      <c r="C12" s="158" t="s">
        <v>422</v>
      </c>
      <c r="D12" s="158" t="s">
        <v>236</v>
      </c>
      <c r="E12" s="195" t="s">
        <v>113</v>
      </c>
      <c r="I12" s="158"/>
    </row>
    <row r="13" spans="1:9" x14ac:dyDescent="0.25">
      <c r="A13" s="185">
        <f t="shared" si="0"/>
        <v>12</v>
      </c>
      <c r="B13" s="194" t="s">
        <v>485</v>
      </c>
      <c r="C13" s="158" t="s">
        <v>393</v>
      </c>
      <c r="D13" s="158" t="s">
        <v>241</v>
      </c>
      <c r="E13" s="195" t="s">
        <v>118</v>
      </c>
      <c r="I13" s="158"/>
    </row>
    <row r="14" spans="1:9" x14ac:dyDescent="0.25">
      <c r="A14" s="185">
        <f t="shared" si="0"/>
        <v>13</v>
      </c>
      <c r="B14" s="194" t="s">
        <v>485</v>
      </c>
      <c r="C14" s="158" t="s">
        <v>396</v>
      </c>
      <c r="D14" s="158" t="s">
        <v>243</v>
      </c>
      <c r="E14" s="195" t="s">
        <v>120</v>
      </c>
      <c r="I14" s="158"/>
    </row>
    <row r="15" spans="1:9" x14ac:dyDescent="0.25">
      <c r="A15" s="185">
        <f t="shared" si="0"/>
        <v>14</v>
      </c>
      <c r="B15" s="194" t="s">
        <v>485</v>
      </c>
      <c r="C15" s="158" t="s">
        <v>424</v>
      </c>
      <c r="D15" s="158" t="s">
        <v>240</v>
      </c>
      <c r="E15" s="195" t="s">
        <v>116</v>
      </c>
      <c r="I15" s="158"/>
    </row>
    <row r="16" spans="1:9" x14ac:dyDescent="0.25">
      <c r="A16" s="185">
        <f t="shared" si="0"/>
        <v>15</v>
      </c>
      <c r="B16" s="194" t="s">
        <v>485</v>
      </c>
      <c r="C16" s="158" t="s">
        <v>428</v>
      </c>
      <c r="D16" s="158" t="s">
        <v>232</v>
      </c>
      <c r="E16" s="195" t="s">
        <v>107</v>
      </c>
      <c r="I16" s="158"/>
    </row>
    <row r="17" spans="1:9" x14ac:dyDescent="0.25">
      <c r="A17" s="185">
        <f t="shared" si="0"/>
        <v>16</v>
      </c>
      <c r="B17" s="194" t="s">
        <v>485</v>
      </c>
      <c r="C17" s="158" t="s">
        <v>429</v>
      </c>
      <c r="D17" s="158" t="s">
        <v>242</v>
      </c>
      <c r="E17" s="195" t="s">
        <v>119</v>
      </c>
      <c r="I17" s="158"/>
    </row>
    <row r="18" spans="1:9" x14ac:dyDescent="0.25">
      <c r="A18" s="185">
        <f t="shared" si="0"/>
        <v>17</v>
      </c>
      <c r="B18" s="194" t="s">
        <v>485</v>
      </c>
      <c r="C18" s="158" t="s">
        <v>427</v>
      </c>
      <c r="D18" s="158" t="s">
        <v>248</v>
      </c>
      <c r="E18" s="195" t="s">
        <v>124</v>
      </c>
    </row>
    <row r="19" spans="1:9" x14ac:dyDescent="0.25">
      <c r="A19" s="185">
        <f t="shared" si="0"/>
        <v>18</v>
      </c>
      <c r="B19" s="194" t="s">
        <v>485</v>
      </c>
      <c r="C19" s="158" t="s">
        <v>423</v>
      </c>
      <c r="D19" s="158" t="s">
        <v>239</v>
      </c>
      <c r="E19" s="195" t="s">
        <v>115</v>
      </c>
    </row>
    <row r="20" spans="1:9" x14ac:dyDescent="0.25">
      <c r="A20" s="185">
        <f t="shared" si="0"/>
        <v>19</v>
      </c>
      <c r="B20" s="194" t="s">
        <v>485</v>
      </c>
      <c r="C20" s="158" t="s">
        <v>431</v>
      </c>
      <c r="D20" s="158" t="s">
        <v>245</v>
      </c>
      <c r="E20" s="195" t="s">
        <v>122</v>
      </c>
    </row>
    <row r="21" spans="1:9" x14ac:dyDescent="0.25">
      <c r="A21" s="185">
        <f t="shared" si="0"/>
        <v>20</v>
      </c>
      <c r="B21" s="194" t="s">
        <v>485</v>
      </c>
      <c r="C21" s="158" t="s">
        <v>395</v>
      </c>
      <c r="D21" s="158" t="s">
        <v>237</v>
      </c>
      <c r="E21" s="195" t="s">
        <v>112</v>
      </c>
    </row>
    <row r="22" spans="1:9" x14ac:dyDescent="0.25">
      <c r="A22" s="185">
        <f t="shared" si="0"/>
        <v>21</v>
      </c>
      <c r="B22" s="194" t="s">
        <v>485</v>
      </c>
      <c r="C22" s="158" t="s">
        <v>430</v>
      </c>
      <c r="D22" s="158" t="s">
        <v>238</v>
      </c>
      <c r="E22" s="195" t="s">
        <v>114</v>
      </c>
    </row>
    <row r="23" spans="1:9" x14ac:dyDescent="0.25">
      <c r="A23" s="185">
        <f t="shared" si="0"/>
        <v>22</v>
      </c>
      <c r="B23" s="194" t="s">
        <v>485</v>
      </c>
      <c r="C23" s="158" t="s">
        <v>417</v>
      </c>
      <c r="D23" s="158" t="s">
        <v>305</v>
      </c>
      <c r="E23" s="195" t="s">
        <v>180</v>
      </c>
    </row>
    <row r="24" spans="1:9" x14ac:dyDescent="0.25">
      <c r="A24" s="185">
        <f t="shared" si="0"/>
        <v>23</v>
      </c>
      <c r="B24" s="194" t="s">
        <v>485</v>
      </c>
      <c r="C24" s="158" t="s">
        <v>392</v>
      </c>
      <c r="D24" s="158" t="s">
        <v>249</v>
      </c>
      <c r="E24" s="195" t="s">
        <v>317</v>
      </c>
    </row>
    <row r="25" spans="1:9" x14ac:dyDescent="0.25">
      <c r="A25" s="185">
        <f t="shared" si="0"/>
        <v>24</v>
      </c>
      <c r="B25" s="194" t="s">
        <v>485</v>
      </c>
      <c r="C25" s="158" t="s">
        <v>394</v>
      </c>
      <c r="D25" s="158" t="s">
        <v>250</v>
      </c>
      <c r="E25" s="195" t="s">
        <v>125</v>
      </c>
    </row>
    <row r="26" spans="1:9" x14ac:dyDescent="0.25">
      <c r="A26" s="185">
        <f t="shared" si="0"/>
        <v>25</v>
      </c>
      <c r="B26" s="194" t="s">
        <v>484</v>
      </c>
      <c r="C26" s="158" t="s">
        <v>483</v>
      </c>
      <c r="D26" s="158" t="s">
        <v>489</v>
      </c>
      <c r="E26" s="195" t="s">
        <v>313</v>
      </c>
    </row>
    <row r="27" spans="1:9" x14ac:dyDescent="0.25">
      <c r="A27" s="185">
        <f t="shared" si="0"/>
        <v>26</v>
      </c>
      <c r="B27" s="194" t="s">
        <v>484</v>
      </c>
      <c r="C27" s="158" t="s">
        <v>398</v>
      </c>
      <c r="D27" s="158" t="s">
        <v>494</v>
      </c>
      <c r="E27" s="195" t="s">
        <v>312</v>
      </c>
    </row>
    <row r="28" spans="1:9" x14ac:dyDescent="0.25">
      <c r="A28" s="185">
        <f t="shared" si="0"/>
        <v>27</v>
      </c>
      <c r="B28" s="194" t="s">
        <v>484</v>
      </c>
      <c r="C28" s="158" t="s">
        <v>480</v>
      </c>
      <c r="D28" s="158" t="s">
        <v>277</v>
      </c>
      <c r="E28" s="195" t="s">
        <v>160</v>
      </c>
    </row>
    <row r="29" spans="1:9" x14ac:dyDescent="0.25">
      <c r="A29" s="185">
        <f t="shared" si="0"/>
        <v>28</v>
      </c>
      <c r="B29" s="194" t="s">
        <v>484</v>
      </c>
      <c r="C29" s="158" t="s">
        <v>397</v>
      </c>
      <c r="D29" s="158" t="s">
        <v>273</v>
      </c>
      <c r="E29" s="195" t="s">
        <v>156</v>
      </c>
    </row>
    <row r="30" spans="1:9" x14ac:dyDescent="0.25">
      <c r="A30" s="185">
        <f t="shared" si="0"/>
        <v>29</v>
      </c>
      <c r="B30" s="194" t="s">
        <v>484</v>
      </c>
      <c r="C30" s="158" t="s">
        <v>404</v>
      </c>
      <c r="D30" s="158" t="s">
        <v>272</v>
      </c>
      <c r="E30" s="195" t="s">
        <v>155</v>
      </c>
    </row>
    <row r="31" spans="1:9" x14ac:dyDescent="0.25">
      <c r="A31" s="185">
        <f t="shared" si="0"/>
        <v>30</v>
      </c>
      <c r="B31" s="194" t="s">
        <v>484</v>
      </c>
      <c r="C31" s="158" t="s">
        <v>407</v>
      </c>
      <c r="D31" s="158" t="s">
        <v>276</v>
      </c>
      <c r="E31" s="195" t="s">
        <v>159</v>
      </c>
    </row>
    <row r="32" spans="1:9" x14ac:dyDescent="0.25">
      <c r="A32" s="185">
        <f t="shared" si="0"/>
        <v>31</v>
      </c>
      <c r="B32" s="194" t="s">
        <v>484</v>
      </c>
      <c r="C32" s="158" t="s">
        <v>467</v>
      </c>
      <c r="D32" s="158" t="s">
        <v>493</v>
      </c>
      <c r="E32" s="195" t="s">
        <v>106</v>
      </c>
    </row>
    <row r="33" spans="1:5" x14ac:dyDescent="0.25">
      <c r="A33" s="185">
        <f t="shared" si="0"/>
        <v>32</v>
      </c>
      <c r="B33" s="194" t="s">
        <v>484</v>
      </c>
      <c r="C33" s="158" t="s">
        <v>434</v>
      </c>
      <c r="D33" s="158" t="s">
        <v>233</v>
      </c>
      <c r="E33" s="195" t="s">
        <v>108</v>
      </c>
    </row>
    <row r="34" spans="1:5" x14ac:dyDescent="0.25">
      <c r="A34" s="185">
        <f t="shared" si="0"/>
        <v>33</v>
      </c>
      <c r="B34" s="194" t="s">
        <v>484</v>
      </c>
      <c r="C34" s="158" t="s">
        <v>433</v>
      </c>
      <c r="D34" s="158" t="s">
        <v>234</v>
      </c>
      <c r="E34" s="195" t="s">
        <v>109</v>
      </c>
    </row>
    <row r="35" spans="1:5" x14ac:dyDescent="0.25">
      <c r="A35" s="185">
        <f t="shared" si="0"/>
        <v>34</v>
      </c>
      <c r="B35" s="194" t="s">
        <v>435</v>
      </c>
      <c r="C35" s="158" t="s">
        <v>496</v>
      </c>
      <c r="D35" s="158" t="s">
        <v>303</v>
      </c>
      <c r="E35" s="195" t="s">
        <v>193</v>
      </c>
    </row>
    <row r="36" spans="1:5" x14ac:dyDescent="0.25">
      <c r="A36" s="185">
        <f t="shared" si="0"/>
        <v>35</v>
      </c>
      <c r="B36" s="194" t="s">
        <v>435</v>
      </c>
      <c r="C36" s="158" t="s">
        <v>365</v>
      </c>
      <c r="D36" s="158" t="s">
        <v>210</v>
      </c>
      <c r="E36" s="195" t="s">
        <v>80</v>
      </c>
    </row>
    <row r="37" spans="1:5" x14ac:dyDescent="0.25">
      <c r="A37" s="185">
        <f t="shared" si="0"/>
        <v>36</v>
      </c>
      <c r="B37" s="194" t="s">
        <v>435</v>
      </c>
      <c r="C37" s="158" t="s">
        <v>362</v>
      </c>
      <c r="D37" s="158" t="s">
        <v>201</v>
      </c>
      <c r="E37" s="195" t="s">
        <v>77</v>
      </c>
    </row>
    <row r="38" spans="1:5" x14ac:dyDescent="0.25">
      <c r="A38" s="185">
        <f t="shared" si="0"/>
        <v>37</v>
      </c>
      <c r="B38" s="194" t="s">
        <v>435</v>
      </c>
      <c r="C38" s="158" t="s">
        <v>415</v>
      </c>
      <c r="D38" s="158" t="s">
        <v>307</v>
      </c>
      <c r="E38" s="195" t="s">
        <v>177</v>
      </c>
    </row>
    <row r="39" spans="1:5" x14ac:dyDescent="0.25">
      <c r="A39" s="185">
        <f t="shared" si="0"/>
        <v>38</v>
      </c>
      <c r="B39" s="194" t="s">
        <v>435</v>
      </c>
      <c r="C39" s="158" t="s">
        <v>412</v>
      </c>
      <c r="D39" s="158" t="s">
        <v>310</v>
      </c>
      <c r="E39" s="195" t="s">
        <v>173</v>
      </c>
    </row>
    <row r="40" spans="1:5" x14ac:dyDescent="0.25">
      <c r="A40" s="185">
        <f t="shared" si="0"/>
        <v>39</v>
      </c>
      <c r="B40" s="194" t="s">
        <v>435</v>
      </c>
      <c r="C40" s="158" t="s">
        <v>507</v>
      </c>
      <c r="D40" s="158" t="s">
        <v>291</v>
      </c>
      <c r="E40" s="195" t="s">
        <v>176</v>
      </c>
    </row>
    <row r="41" spans="1:5" x14ac:dyDescent="0.25">
      <c r="A41" s="185">
        <f t="shared" si="0"/>
        <v>40</v>
      </c>
      <c r="B41" s="194" t="s">
        <v>435</v>
      </c>
      <c r="C41" s="158" t="s">
        <v>377</v>
      </c>
      <c r="D41" s="158" t="s">
        <v>220</v>
      </c>
      <c r="E41" s="195" t="s">
        <v>93</v>
      </c>
    </row>
    <row r="42" spans="1:5" x14ac:dyDescent="0.25">
      <c r="A42" s="185">
        <f t="shared" si="0"/>
        <v>41</v>
      </c>
      <c r="B42" s="194" t="s">
        <v>435</v>
      </c>
      <c r="C42" s="158" t="s">
        <v>353</v>
      </c>
      <c r="D42" s="158" t="s">
        <v>206</v>
      </c>
      <c r="E42" s="195" t="s">
        <v>68</v>
      </c>
    </row>
    <row r="43" spans="1:5" x14ac:dyDescent="0.25">
      <c r="A43" s="185">
        <f t="shared" si="0"/>
        <v>42</v>
      </c>
      <c r="B43" s="194" t="s">
        <v>435</v>
      </c>
      <c r="C43" s="158" t="s">
        <v>373</v>
      </c>
      <c r="D43" s="158" t="s">
        <v>216</v>
      </c>
      <c r="E43" s="195" t="s">
        <v>89</v>
      </c>
    </row>
    <row r="44" spans="1:5" x14ac:dyDescent="0.25">
      <c r="A44" s="185">
        <f t="shared" si="0"/>
        <v>43</v>
      </c>
      <c r="B44" s="194" t="s">
        <v>435</v>
      </c>
      <c r="C44" s="158" t="s">
        <v>389</v>
      </c>
      <c r="D44" s="158" t="s">
        <v>231</v>
      </c>
      <c r="E44" s="195" t="s">
        <v>105</v>
      </c>
    </row>
    <row r="45" spans="1:5" x14ac:dyDescent="0.25">
      <c r="A45" s="185">
        <f t="shared" si="0"/>
        <v>44</v>
      </c>
      <c r="B45" s="194" t="s">
        <v>435</v>
      </c>
      <c r="C45" s="158" t="s">
        <v>354</v>
      </c>
      <c r="D45" s="158" t="s">
        <v>194</v>
      </c>
      <c r="E45" s="195" t="s">
        <v>69</v>
      </c>
    </row>
    <row r="46" spans="1:5" x14ac:dyDescent="0.25">
      <c r="A46" s="185">
        <f t="shared" si="0"/>
        <v>45</v>
      </c>
      <c r="B46" s="194" t="s">
        <v>435</v>
      </c>
      <c r="C46" s="158" t="s">
        <v>381</v>
      </c>
      <c r="D46" s="158" t="s">
        <v>223</v>
      </c>
      <c r="E46" s="195" t="s">
        <v>97</v>
      </c>
    </row>
    <row r="47" spans="1:5" x14ac:dyDescent="0.25">
      <c r="A47" s="185">
        <f t="shared" si="0"/>
        <v>46</v>
      </c>
      <c r="B47" s="194" t="s">
        <v>435</v>
      </c>
      <c r="C47" s="158" t="s">
        <v>388</v>
      </c>
      <c r="D47" s="158" t="s">
        <v>230</v>
      </c>
      <c r="E47" s="195" t="s">
        <v>104</v>
      </c>
    </row>
    <row r="48" spans="1:5" x14ac:dyDescent="0.25">
      <c r="A48" s="185">
        <f t="shared" si="0"/>
        <v>47</v>
      </c>
      <c r="B48" s="194" t="s">
        <v>435</v>
      </c>
      <c r="C48" s="158" t="s">
        <v>360</v>
      </c>
      <c r="D48" s="158" t="s">
        <v>199</v>
      </c>
      <c r="E48" s="195" t="s">
        <v>75</v>
      </c>
    </row>
    <row r="49" spans="1:5" x14ac:dyDescent="0.25">
      <c r="A49" s="185">
        <f t="shared" si="0"/>
        <v>48</v>
      </c>
      <c r="B49" s="194" t="s">
        <v>435</v>
      </c>
      <c r="C49" s="158" t="s">
        <v>380</v>
      </c>
      <c r="D49" s="158" t="s">
        <v>218</v>
      </c>
      <c r="E49" s="195" t="s">
        <v>96</v>
      </c>
    </row>
    <row r="50" spans="1:5" x14ac:dyDescent="0.25">
      <c r="A50" s="185">
        <f t="shared" si="0"/>
        <v>49</v>
      </c>
      <c r="B50" s="194" t="s">
        <v>435</v>
      </c>
      <c r="C50" s="158" t="s">
        <v>375</v>
      </c>
      <c r="D50" s="158" t="s">
        <v>218</v>
      </c>
      <c r="E50" s="195" t="s">
        <v>91</v>
      </c>
    </row>
    <row r="51" spans="1:5" x14ac:dyDescent="0.25">
      <c r="A51" s="185">
        <f t="shared" si="0"/>
        <v>50</v>
      </c>
      <c r="B51" s="194" t="s">
        <v>435</v>
      </c>
      <c r="C51" s="158" t="s">
        <v>363</v>
      </c>
      <c r="D51" s="158" t="s">
        <v>208</v>
      </c>
      <c r="E51" s="195" t="s">
        <v>78</v>
      </c>
    </row>
    <row r="52" spans="1:5" x14ac:dyDescent="0.25">
      <c r="A52" s="185">
        <f t="shared" si="0"/>
        <v>51</v>
      </c>
      <c r="B52" s="194" t="s">
        <v>435</v>
      </c>
      <c r="C52" s="158" t="s">
        <v>372</v>
      </c>
      <c r="D52" s="158" t="s">
        <v>215</v>
      </c>
      <c r="E52" s="195" t="s">
        <v>88</v>
      </c>
    </row>
    <row r="53" spans="1:5" x14ac:dyDescent="0.25">
      <c r="A53" s="185">
        <f t="shared" si="0"/>
        <v>52</v>
      </c>
      <c r="B53" s="194" t="s">
        <v>435</v>
      </c>
      <c r="C53" s="158" t="s">
        <v>359</v>
      </c>
      <c r="D53" s="158" t="s">
        <v>198</v>
      </c>
      <c r="E53" s="195" t="s">
        <v>74</v>
      </c>
    </row>
    <row r="54" spans="1:5" x14ac:dyDescent="0.25">
      <c r="A54" s="185">
        <f t="shared" si="0"/>
        <v>53</v>
      </c>
      <c r="B54" s="194" t="s">
        <v>435</v>
      </c>
      <c r="C54" s="158" t="s">
        <v>358</v>
      </c>
      <c r="D54" s="158" t="s">
        <v>197</v>
      </c>
      <c r="E54" s="195" t="s">
        <v>73</v>
      </c>
    </row>
    <row r="55" spans="1:5" x14ac:dyDescent="0.25">
      <c r="A55" s="185">
        <f t="shared" si="0"/>
        <v>54</v>
      </c>
      <c r="B55" s="194" t="s">
        <v>435</v>
      </c>
      <c r="C55" s="158" t="s">
        <v>379</v>
      </c>
      <c r="D55" s="158" t="s">
        <v>222</v>
      </c>
      <c r="E55" s="195" t="s">
        <v>95</v>
      </c>
    </row>
    <row r="56" spans="1:5" x14ac:dyDescent="0.25">
      <c r="A56" s="185">
        <f t="shared" si="0"/>
        <v>55</v>
      </c>
      <c r="B56" s="194" t="s">
        <v>435</v>
      </c>
      <c r="C56" s="158" t="s">
        <v>387</v>
      </c>
      <c r="D56" s="158" t="s">
        <v>229</v>
      </c>
      <c r="E56" s="195" t="s">
        <v>103</v>
      </c>
    </row>
    <row r="57" spans="1:5" x14ac:dyDescent="0.25">
      <c r="A57" s="185">
        <f t="shared" si="0"/>
        <v>56</v>
      </c>
      <c r="B57" s="194" t="s">
        <v>435</v>
      </c>
      <c r="C57" s="158" t="s">
        <v>366</v>
      </c>
      <c r="D57" s="158" t="s">
        <v>211</v>
      </c>
      <c r="E57" s="195" t="s">
        <v>81</v>
      </c>
    </row>
    <row r="58" spans="1:5" x14ac:dyDescent="0.25">
      <c r="A58" s="185">
        <f t="shared" si="0"/>
        <v>57</v>
      </c>
      <c r="B58" s="194" t="s">
        <v>435</v>
      </c>
      <c r="C58" s="158" t="s">
        <v>369</v>
      </c>
      <c r="D58" s="158" t="s">
        <v>212</v>
      </c>
      <c r="E58" s="195" t="s">
        <v>85</v>
      </c>
    </row>
    <row r="59" spans="1:5" x14ac:dyDescent="0.25">
      <c r="A59" s="185">
        <f t="shared" si="0"/>
        <v>58</v>
      </c>
      <c r="B59" s="194" t="s">
        <v>435</v>
      </c>
      <c r="C59" s="158" t="s">
        <v>361</v>
      </c>
      <c r="D59" s="158" t="s">
        <v>200</v>
      </c>
      <c r="E59" s="195" t="s">
        <v>76</v>
      </c>
    </row>
    <row r="60" spans="1:5" x14ac:dyDescent="0.25">
      <c r="A60" s="185">
        <f t="shared" si="0"/>
        <v>59</v>
      </c>
      <c r="B60" s="194" t="s">
        <v>435</v>
      </c>
      <c r="C60" s="158" t="s">
        <v>378</v>
      </c>
      <c r="D60" s="158" t="s">
        <v>221</v>
      </c>
      <c r="E60" s="195" t="s">
        <v>94</v>
      </c>
    </row>
    <row r="61" spans="1:5" x14ac:dyDescent="0.25">
      <c r="A61" s="185">
        <f t="shared" si="0"/>
        <v>60</v>
      </c>
      <c r="B61" s="194" t="s">
        <v>435</v>
      </c>
      <c r="C61" s="158" t="s">
        <v>364</v>
      </c>
      <c r="D61" s="158" t="s">
        <v>209</v>
      </c>
      <c r="E61" s="195" t="s">
        <v>79</v>
      </c>
    </row>
    <row r="62" spans="1:5" x14ac:dyDescent="0.25">
      <c r="A62" s="185">
        <f t="shared" si="0"/>
        <v>61</v>
      </c>
      <c r="B62" s="194" t="s">
        <v>435</v>
      </c>
      <c r="C62" s="158" t="s">
        <v>383</v>
      </c>
      <c r="D62" s="158" t="s">
        <v>225</v>
      </c>
      <c r="E62" s="195" t="s">
        <v>99</v>
      </c>
    </row>
    <row r="63" spans="1:5" x14ac:dyDescent="0.25">
      <c r="A63" s="185">
        <f t="shared" si="0"/>
        <v>62</v>
      </c>
      <c r="B63" s="194" t="s">
        <v>435</v>
      </c>
      <c r="C63" s="158" t="s">
        <v>382</v>
      </c>
      <c r="D63" s="158" t="s">
        <v>224</v>
      </c>
      <c r="E63" s="195" t="s">
        <v>98</v>
      </c>
    </row>
    <row r="64" spans="1:5" x14ac:dyDescent="0.25">
      <c r="A64" s="185">
        <f t="shared" si="0"/>
        <v>63</v>
      </c>
      <c r="B64" s="194" t="s">
        <v>435</v>
      </c>
      <c r="C64" s="158" t="s">
        <v>367</v>
      </c>
      <c r="D64" s="158" t="s">
        <v>290</v>
      </c>
      <c r="E64" s="195" t="s">
        <v>83</v>
      </c>
    </row>
    <row r="65" spans="1:5" x14ac:dyDescent="0.25">
      <c r="A65" s="185">
        <f t="shared" si="0"/>
        <v>64</v>
      </c>
      <c r="B65" s="194" t="s">
        <v>435</v>
      </c>
      <c r="C65" s="158" t="s">
        <v>491</v>
      </c>
      <c r="D65" s="158" t="s">
        <v>288</v>
      </c>
      <c r="E65" s="195" t="s">
        <v>82</v>
      </c>
    </row>
    <row r="66" spans="1:5" x14ac:dyDescent="0.25">
      <c r="A66" s="185">
        <f t="shared" si="0"/>
        <v>65</v>
      </c>
      <c r="B66" s="194" t="s">
        <v>435</v>
      </c>
      <c r="C66" s="158" t="s">
        <v>370</v>
      </c>
      <c r="D66" s="158" t="s">
        <v>213</v>
      </c>
      <c r="E66" s="195" t="s">
        <v>86</v>
      </c>
    </row>
    <row r="67" spans="1:5" x14ac:dyDescent="0.25">
      <c r="A67" s="185">
        <f t="shared" ref="A67:A129" si="1">ROW()-1</f>
        <v>66</v>
      </c>
      <c r="B67" s="194" t="s">
        <v>435</v>
      </c>
      <c r="C67" s="158" t="s">
        <v>356</v>
      </c>
      <c r="D67" s="158" t="s">
        <v>207</v>
      </c>
      <c r="E67" s="195" t="s">
        <v>71</v>
      </c>
    </row>
    <row r="68" spans="1:5" x14ac:dyDescent="0.25">
      <c r="A68" s="185">
        <f t="shared" si="1"/>
        <v>67</v>
      </c>
      <c r="B68" s="194" t="s">
        <v>435</v>
      </c>
      <c r="C68" s="158" t="s">
        <v>357</v>
      </c>
      <c r="D68" s="158" t="s">
        <v>196</v>
      </c>
      <c r="E68" s="195" t="s">
        <v>72</v>
      </c>
    </row>
    <row r="69" spans="1:5" x14ac:dyDescent="0.25">
      <c r="A69" s="185">
        <f t="shared" si="1"/>
        <v>68</v>
      </c>
      <c r="B69" s="194" t="s">
        <v>435</v>
      </c>
      <c r="C69" s="158" t="s">
        <v>355</v>
      </c>
      <c r="D69" s="158" t="s">
        <v>195</v>
      </c>
      <c r="E69" s="195" t="s">
        <v>70</v>
      </c>
    </row>
    <row r="70" spans="1:5" x14ac:dyDescent="0.25">
      <c r="A70" s="185">
        <f t="shared" si="1"/>
        <v>69</v>
      </c>
      <c r="B70" s="194" t="s">
        <v>435</v>
      </c>
      <c r="C70" s="158" t="s">
        <v>414</v>
      </c>
      <c r="D70" s="158" t="s">
        <v>308</v>
      </c>
      <c r="E70" s="195" t="s">
        <v>175</v>
      </c>
    </row>
    <row r="71" spans="1:5" x14ac:dyDescent="0.25">
      <c r="A71" s="185">
        <f t="shared" si="1"/>
        <v>70</v>
      </c>
      <c r="B71" s="194" t="s">
        <v>435</v>
      </c>
      <c r="C71" s="158" t="s">
        <v>368</v>
      </c>
      <c r="D71" s="158" t="s">
        <v>289</v>
      </c>
      <c r="E71" s="195" t="s">
        <v>84</v>
      </c>
    </row>
    <row r="72" spans="1:5" x14ac:dyDescent="0.25">
      <c r="A72" s="185">
        <f t="shared" si="1"/>
        <v>71</v>
      </c>
      <c r="B72" s="194" t="s">
        <v>435</v>
      </c>
      <c r="C72" s="158" t="s">
        <v>416</v>
      </c>
      <c r="D72" s="158" t="s">
        <v>306</v>
      </c>
      <c r="E72" s="195" t="s">
        <v>178</v>
      </c>
    </row>
    <row r="73" spans="1:5" x14ac:dyDescent="0.25">
      <c r="A73" s="185">
        <f t="shared" si="1"/>
        <v>72</v>
      </c>
      <c r="B73" s="194" t="s">
        <v>435</v>
      </c>
      <c r="C73" s="158" t="s">
        <v>413</v>
      </c>
      <c r="D73" s="158" t="s">
        <v>309</v>
      </c>
      <c r="E73" s="195" t="s">
        <v>174</v>
      </c>
    </row>
    <row r="74" spans="1:5" x14ac:dyDescent="0.25">
      <c r="A74" s="185">
        <f t="shared" si="1"/>
        <v>73</v>
      </c>
      <c r="B74" s="194" t="s">
        <v>435</v>
      </c>
      <c r="C74" s="158" t="s">
        <v>490</v>
      </c>
      <c r="D74" s="158" t="s">
        <v>304</v>
      </c>
      <c r="E74" s="195" t="s">
        <v>179</v>
      </c>
    </row>
    <row r="75" spans="1:5" x14ac:dyDescent="0.25">
      <c r="A75" s="185">
        <f t="shared" si="1"/>
        <v>74</v>
      </c>
      <c r="B75" s="194" t="s">
        <v>435</v>
      </c>
      <c r="C75" s="158" t="s">
        <v>376</v>
      </c>
      <c r="D75" s="158" t="s">
        <v>219</v>
      </c>
      <c r="E75" s="195" t="s">
        <v>92</v>
      </c>
    </row>
    <row r="76" spans="1:5" x14ac:dyDescent="0.25">
      <c r="A76" s="185">
        <f t="shared" si="1"/>
        <v>75</v>
      </c>
      <c r="B76" s="194" t="s">
        <v>435</v>
      </c>
      <c r="C76" s="158" t="s">
        <v>371</v>
      </c>
      <c r="D76" s="158" t="s">
        <v>214</v>
      </c>
      <c r="E76" s="195" t="s">
        <v>87</v>
      </c>
    </row>
    <row r="77" spans="1:5" x14ac:dyDescent="0.25">
      <c r="A77" s="185">
        <f t="shared" si="1"/>
        <v>76</v>
      </c>
      <c r="B77" s="194" t="s">
        <v>435</v>
      </c>
      <c r="C77" s="158" t="s">
        <v>386</v>
      </c>
      <c r="D77" s="158" t="s">
        <v>228</v>
      </c>
      <c r="E77" s="195" t="s">
        <v>102</v>
      </c>
    </row>
    <row r="78" spans="1:5" x14ac:dyDescent="0.25">
      <c r="A78" s="185">
        <f t="shared" si="1"/>
        <v>77</v>
      </c>
      <c r="B78" s="194" t="s">
        <v>435</v>
      </c>
      <c r="C78" s="158" t="s">
        <v>384</v>
      </c>
      <c r="D78" s="158" t="s">
        <v>226</v>
      </c>
      <c r="E78" s="195" t="s">
        <v>100</v>
      </c>
    </row>
    <row r="79" spans="1:5" x14ac:dyDescent="0.25">
      <c r="A79" s="185">
        <f t="shared" si="1"/>
        <v>78</v>
      </c>
      <c r="B79" s="194" t="s">
        <v>435</v>
      </c>
      <c r="C79" s="158" t="s">
        <v>374</v>
      </c>
      <c r="D79" s="158" t="s">
        <v>217</v>
      </c>
      <c r="E79" s="195" t="s">
        <v>90</v>
      </c>
    </row>
    <row r="80" spans="1:5" x14ac:dyDescent="0.25">
      <c r="A80" s="185">
        <f t="shared" si="1"/>
        <v>79</v>
      </c>
      <c r="B80" s="194" t="s">
        <v>435</v>
      </c>
      <c r="C80" s="158" t="s">
        <v>385</v>
      </c>
      <c r="D80" s="158" t="s">
        <v>227</v>
      </c>
      <c r="E80" s="195" t="s">
        <v>101</v>
      </c>
    </row>
    <row r="81" spans="1:7" x14ac:dyDescent="0.25">
      <c r="A81" s="185">
        <f t="shared" si="1"/>
        <v>80</v>
      </c>
      <c r="B81" s="194" t="s">
        <v>435</v>
      </c>
      <c r="C81" s="158" t="s">
        <v>352</v>
      </c>
      <c r="D81" s="158" t="s">
        <v>205</v>
      </c>
      <c r="E81" s="195" t="s">
        <v>67</v>
      </c>
    </row>
    <row r="82" spans="1:7" x14ac:dyDescent="0.25">
      <c r="A82" s="185">
        <f t="shared" si="1"/>
        <v>81</v>
      </c>
      <c r="B82" s="194" t="s">
        <v>482</v>
      </c>
      <c r="C82" s="158" t="s">
        <v>477</v>
      </c>
      <c r="D82" s="158" t="s">
        <v>283</v>
      </c>
      <c r="E82" s="195" t="s">
        <v>165</v>
      </c>
    </row>
    <row r="83" spans="1:7" x14ac:dyDescent="0.25">
      <c r="A83" s="185">
        <f t="shared" si="1"/>
        <v>82</v>
      </c>
      <c r="B83" s="194" t="s">
        <v>482</v>
      </c>
      <c r="C83" s="158" t="s">
        <v>476</v>
      </c>
      <c r="D83" s="158" t="s">
        <v>280</v>
      </c>
      <c r="E83" s="195" t="s">
        <v>320</v>
      </c>
    </row>
    <row r="84" spans="1:7" x14ac:dyDescent="0.25">
      <c r="A84" s="185">
        <f t="shared" si="1"/>
        <v>83</v>
      </c>
      <c r="B84" s="194" t="s">
        <v>482</v>
      </c>
      <c r="C84" s="158" t="s">
        <v>479</v>
      </c>
      <c r="D84" s="158" t="s">
        <v>281</v>
      </c>
      <c r="E84" s="195" t="s">
        <v>163</v>
      </c>
    </row>
    <row r="85" spans="1:7" x14ac:dyDescent="0.25">
      <c r="A85" s="185">
        <f t="shared" si="1"/>
        <v>84</v>
      </c>
      <c r="B85" s="194" t="s">
        <v>482</v>
      </c>
      <c r="C85" s="158" t="s">
        <v>478</v>
      </c>
      <c r="D85" s="158" t="s">
        <v>279</v>
      </c>
      <c r="E85" s="195" t="s">
        <v>162</v>
      </c>
    </row>
    <row r="86" spans="1:7" x14ac:dyDescent="0.25">
      <c r="A86" s="185">
        <f t="shared" si="1"/>
        <v>85</v>
      </c>
      <c r="B86" s="194" t="s">
        <v>482</v>
      </c>
      <c r="C86" s="158" t="s">
        <v>470</v>
      </c>
      <c r="D86" s="158" t="s">
        <v>246</v>
      </c>
      <c r="E86" s="195" t="s">
        <v>167</v>
      </c>
    </row>
    <row r="87" spans="1:7" x14ac:dyDescent="0.25">
      <c r="A87" s="185">
        <f t="shared" si="1"/>
        <v>86</v>
      </c>
      <c r="B87" s="194" t="s">
        <v>482</v>
      </c>
      <c r="C87" s="158" t="s">
        <v>471</v>
      </c>
      <c r="D87" s="158" t="s">
        <v>246</v>
      </c>
      <c r="E87" s="195" t="s">
        <v>171</v>
      </c>
    </row>
    <row r="88" spans="1:7" x14ac:dyDescent="0.25">
      <c r="A88" s="185">
        <f t="shared" si="1"/>
        <v>87</v>
      </c>
      <c r="B88" s="194" t="s">
        <v>482</v>
      </c>
      <c r="C88" s="158" t="s">
        <v>473</v>
      </c>
      <c r="D88" s="158" t="s">
        <v>246</v>
      </c>
      <c r="E88" s="195" t="s">
        <v>170</v>
      </c>
    </row>
    <row r="89" spans="1:7" x14ac:dyDescent="0.25">
      <c r="A89" s="185">
        <f t="shared" si="1"/>
        <v>88</v>
      </c>
      <c r="B89" s="194" t="s">
        <v>482</v>
      </c>
      <c r="C89" s="158" t="s">
        <v>474</v>
      </c>
      <c r="D89" s="158" t="s">
        <v>246</v>
      </c>
      <c r="E89" s="195" t="s">
        <v>172</v>
      </c>
    </row>
    <row r="90" spans="1:7" x14ac:dyDescent="0.25">
      <c r="A90" s="185">
        <f t="shared" si="1"/>
        <v>89</v>
      </c>
      <c r="B90" s="194" t="s">
        <v>482</v>
      </c>
      <c r="C90" s="158" t="s">
        <v>475</v>
      </c>
      <c r="D90" s="158" t="s">
        <v>246</v>
      </c>
      <c r="E90" s="195" t="s">
        <v>123</v>
      </c>
    </row>
    <row r="91" spans="1:7" x14ac:dyDescent="0.25">
      <c r="A91" s="185">
        <f t="shared" si="1"/>
        <v>90</v>
      </c>
      <c r="B91" s="194" t="s">
        <v>482</v>
      </c>
      <c r="C91" s="158" t="s">
        <v>469</v>
      </c>
      <c r="D91" s="158" t="s">
        <v>286</v>
      </c>
      <c r="E91" s="195" t="s">
        <v>169</v>
      </c>
    </row>
    <row r="92" spans="1:7" x14ac:dyDescent="0.25">
      <c r="A92" s="185">
        <f t="shared" si="1"/>
        <v>91</v>
      </c>
      <c r="B92" s="194" t="s">
        <v>482</v>
      </c>
      <c r="C92" s="158" t="s">
        <v>472</v>
      </c>
      <c r="D92" s="158" t="s">
        <v>285</v>
      </c>
      <c r="E92" s="195" t="s">
        <v>168</v>
      </c>
    </row>
    <row r="93" spans="1:7" x14ac:dyDescent="0.25">
      <c r="A93" s="185">
        <f t="shared" si="1"/>
        <v>92</v>
      </c>
      <c r="B93" s="194" t="s">
        <v>482</v>
      </c>
      <c r="C93" s="158" t="s">
        <v>468</v>
      </c>
      <c r="D93" s="158" t="s">
        <v>282</v>
      </c>
      <c r="E93" s="195" t="s">
        <v>164</v>
      </c>
    </row>
    <row r="94" spans="1:7" x14ac:dyDescent="0.25">
      <c r="A94" s="185">
        <f t="shared" si="1"/>
        <v>93</v>
      </c>
      <c r="B94" s="194" t="s">
        <v>466</v>
      </c>
      <c r="C94" s="158" t="s">
        <v>438</v>
      </c>
      <c r="D94" s="158" t="s">
        <v>293</v>
      </c>
      <c r="E94" s="195" t="s">
        <v>183</v>
      </c>
      <c r="G94" s="239" t="s">
        <v>565</v>
      </c>
    </row>
    <row r="95" spans="1:7" x14ac:dyDescent="0.25">
      <c r="A95" s="185">
        <f t="shared" si="1"/>
        <v>94</v>
      </c>
      <c r="B95" s="194" t="s">
        <v>466</v>
      </c>
      <c r="C95" s="158" t="s">
        <v>455</v>
      </c>
      <c r="D95" s="158" t="s">
        <v>262</v>
      </c>
      <c r="E95" s="195" t="s">
        <v>140</v>
      </c>
    </row>
    <row r="96" spans="1:7" x14ac:dyDescent="0.25">
      <c r="A96" s="185">
        <f t="shared" si="1"/>
        <v>95</v>
      </c>
      <c r="B96" s="194" t="s">
        <v>466</v>
      </c>
      <c r="C96" s="158" t="s">
        <v>446</v>
      </c>
      <c r="D96" s="158" t="s">
        <v>264</v>
      </c>
      <c r="E96" s="195" t="s">
        <v>143</v>
      </c>
    </row>
    <row r="97" spans="1:5" x14ac:dyDescent="0.25">
      <c r="A97" s="185">
        <f t="shared" si="1"/>
        <v>96</v>
      </c>
      <c r="B97" s="194" t="s">
        <v>466</v>
      </c>
      <c r="C97" s="158" t="s">
        <v>453</v>
      </c>
      <c r="D97" s="158" t="s">
        <v>260</v>
      </c>
      <c r="E97" s="195" t="s">
        <v>137</v>
      </c>
    </row>
    <row r="98" spans="1:5" x14ac:dyDescent="0.25">
      <c r="A98" s="185">
        <f t="shared" si="1"/>
        <v>97</v>
      </c>
      <c r="B98" s="194" t="s">
        <v>466</v>
      </c>
      <c r="C98" s="158" t="s">
        <v>457</v>
      </c>
      <c r="D98" s="158" t="s">
        <v>566</v>
      </c>
      <c r="E98" s="195" t="s">
        <v>128</v>
      </c>
    </row>
    <row r="99" spans="1:5" x14ac:dyDescent="0.25">
      <c r="A99" s="185">
        <f t="shared" si="1"/>
        <v>98</v>
      </c>
      <c r="B99" s="194" t="s">
        <v>466</v>
      </c>
      <c r="C99" s="158" t="s">
        <v>456</v>
      </c>
      <c r="D99" s="158" t="s">
        <v>258</v>
      </c>
      <c r="E99" s="195" t="s">
        <v>135</v>
      </c>
    </row>
    <row r="100" spans="1:5" x14ac:dyDescent="0.25">
      <c r="A100" s="185">
        <f t="shared" si="1"/>
        <v>99</v>
      </c>
      <c r="B100" s="194" t="s">
        <v>466</v>
      </c>
      <c r="C100" s="158" t="s">
        <v>463</v>
      </c>
      <c r="D100" s="158" t="s">
        <v>298</v>
      </c>
      <c r="E100" s="195" t="s">
        <v>188</v>
      </c>
    </row>
    <row r="101" spans="1:5" x14ac:dyDescent="0.25">
      <c r="A101" s="185">
        <f t="shared" si="1"/>
        <v>100</v>
      </c>
      <c r="B101" s="194" t="s">
        <v>466</v>
      </c>
      <c r="C101" s="158" t="s">
        <v>464</v>
      </c>
      <c r="D101" s="158" t="s">
        <v>299</v>
      </c>
      <c r="E101" s="195" t="s">
        <v>189</v>
      </c>
    </row>
    <row r="102" spans="1:5" x14ac:dyDescent="0.25">
      <c r="A102" s="185">
        <f t="shared" si="1"/>
        <v>101</v>
      </c>
      <c r="B102" s="194" t="s">
        <v>466</v>
      </c>
      <c r="C102" s="158" t="s">
        <v>465</v>
      </c>
      <c r="D102" s="158" t="s">
        <v>300</v>
      </c>
      <c r="E102" s="195" t="s">
        <v>190</v>
      </c>
    </row>
    <row r="103" spans="1:5" x14ac:dyDescent="0.25">
      <c r="A103" s="185">
        <f t="shared" si="1"/>
        <v>102</v>
      </c>
      <c r="B103" s="194" t="s">
        <v>466</v>
      </c>
      <c r="C103" s="158" t="s">
        <v>462</v>
      </c>
      <c r="D103" s="158" t="s">
        <v>287</v>
      </c>
      <c r="E103" s="195" t="s">
        <v>129</v>
      </c>
    </row>
    <row r="104" spans="1:5" x14ac:dyDescent="0.25">
      <c r="A104" s="185">
        <f t="shared" si="1"/>
        <v>103</v>
      </c>
      <c r="B104" s="194" t="s">
        <v>466</v>
      </c>
      <c r="C104" s="158" t="s">
        <v>481</v>
      </c>
      <c r="D104" s="158" t="s">
        <v>301</v>
      </c>
      <c r="E104" s="195" t="s">
        <v>191</v>
      </c>
    </row>
    <row r="105" spans="1:5" x14ac:dyDescent="0.25">
      <c r="A105" s="185">
        <f t="shared" si="1"/>
        <v>104</v>
      </c>
      <c r="B105" s="194" t="s">
        <v>466</v>
      </c>
      <c r="C105" s="158" t="s">
        <v>436</v>
      </c>
      <c r="D105" s="158" t="s">
        <v>302</v>
      </c>
      <c r="E105" s="195" t="s">
        <v>192</v>
      </c>
    </row>
    <row r="106" spans="1:5" x14ac:dyDescent="0.25">
      <c r="A106" s="185">
        <f t="shared" si="1"/>
        <v>105</v>
      </c>
      <c r="B106" s="194" t="s">
        <v>466</v>
      </c>
      <c r="C106" s="158" t="s">
        <v>437</v>
      </c>
      <c r="D106" s="158" t="s">
        <v>295</v>
      </c>
      <c r="E106" s="195" t="s">
        <v>185</v>
      </c>
    </row>
    <row r="107" spans="1:5" x14ac:dyDescent="0.25">
      <c r="A107" s="185">
        <f t="shared" si="1"/>
        <v>106</v>
      </c>
      <c r="B107" s="194" t="s">
        <v>466</v>
      </c>
      <c r="C107" s="158" t="s">
        <v>459</v>
      </c>
      <c r="D107" s="158" t="s">
        <v>297</v>
      </c>
      <c r="E107" s="195" t="s">
        <v>187</v>
      </c>
    </row>
    <row r="108" spans="1:5" x14ac:dyDescent="0.25">
      <c r="A108" s="185">
        <f t="shared" si="1"/>
        <v>107</v>
      </c>
      <c r="B108" s="194" t="s">
        <v>466</v>
      </c>
      <c r="C108" s="158" t="s">
        <v>460</v>
      </c>
      <c r="D108" s="158" t="s">
        <v>296</v>
      </c>
      <c r="E108" s="195" t="s">
        <v>186</v>
      </c>
    </row>
    <row r="109" spans="1:5" x14ac:dyDescent="0.25">
      <c r="A109" s="185">
        <f t="shared" si="1"/>
        <v>108</v>
      </c>
      <c r="B109" s="194" t="s">
        <v>466</v>
      </c>
      <c r="C109" s="158" t="s">
        <v>461</v>
      </c>
      <c r="D109" s="158" t="s">
        <v>294</v>
      </c>
      <c r="E109" s="195" t="s">
        <v>184</v>
      </c>
    </row>
    <row r="110" spans="1:5" x14ac:dyDescent="0.25">
      <c r="A110" s="185">
        <f t="shared" si="1"/>
        <v>109</v>
      </c>
      <c r="B110" s="194" t="s">
        <v>466</v>
      </c>
      <c r="C110" s="158" t="s">
        <v>449</v>
      </c>
      <c r="D110" s="158" t="s">
        <v>268</v>
      </c>
      <c r="E110" s="195" t="s">
        <v>147</v>
      </c>
    </row>
    <row r="111" spans="1:5" x14ac:dyDescent="0.25">
      <c r="A111" s="185">
        <f t="shared" si="1"/>
        <v>110</v>
      </c>
      <c r="B111" s="194" t="s">
        <v>466</v>
      </c>
      <c r="C111" s="158" t="s">
        <v>440</v>
      </c>
      <c r="D111" s="158" t="s">
        <v>261</v>
      </c>
      <c r="E111" s="195" t="s">
        <v>139</v>
      </c>
    </row>
    <row r="112" spans="1:5" x14ac:dyDescent="0.25">
      <c r="A112" s="185">
        <f t="shared" si="1"/>
        <v>111</v>
      </c>
      <c r="B112" s="194" t="s">
        <v>466</v>
      </c>
      <c r="C112" s="158" t="s">
        <v>442</v>
      </c>
      <c r="D112" s="158" t="s">
        <v>252</v>
      </c>
      <c r="E112" s="195" t="s">
        <v>127</v>
      </c>
    </row>
    <row r="113" spans="1:5" x14ac:dyDescent="0.25">
      <c r="A113" s="185">
        <f t="shared" si="1"/>
        <v>112</v>
      </c>
      <c r="B113" s="194" t="s">
        <v>466</v>
      </c>
      <c r="C113" s="158" t="s">
        <v>452</v>
      </c>
      <c r="D113" s="158" t="s">
        <v>259</v>
      </c>
      <c r="E113" s="195" t="s">
        <v>136</v>
      </c>
    </row>
    <row r="114" spans="1:5" x14ac:dyDescent="0.25">
      <c r="A114" s="185">
        <f t="shared" si="1"/>
        <v>113</v>
      </c>
      <c r="B114" s="194" t="s">
        <v>466</v>
      </c>
      <c r="C114" s="158" t="s">
        <v>454</v>
      </c>
      <c r="D114" s="158" t="s">
        <v>488</v>
      </c>
      <c r="E114" s="195" t="s">
        <v>138</v>
      </c>
    </row>
    <row r="115" spans="1:5" x14ac:dyDescent="0.25">
      <c r="A115" s="185">
        <f t="shared" si="1"/>
        <v>114</v>
      </c>
      <c r="B115" s="194" t="s">
        <v>466</v>
      </c>
      <c r="C115" s="158" t="s">
        <v>445</v>
      </c>
      <c r="D115" s="158" t="s">
        <v>253</v>
      </c>
      <c r="E115" s="195" t="s">
        <v>130</v>
      </c>
    </row>
    <row r="116" spans="1:5" x14ac:dyDescent="0.25">
      <c r="A116" s="185">
        <f t="shared" si="1"/>
        <v>115</v>
      </c>
      <c r="B116" s="194" t="s">
        <v>466</v>
      </c>
      <c r="C116" s="158" t="s">
        <v>441</v>
      </c>
      <c r="D116" s="158" t="s">
        <v>267</v>
      </c>
      <c r="E116" s="195" t="s">
        <v>146</v>
      </c>
    </row>
    <row r="117" spans="1:5" x14ac:dyDescent="0.25">
      <c r="A117" s="185">
        <f t="shared" si="1"/>
        <v>116</v>
      </c>
      <c r="B117" s="194" t="s">
        <v>466</v>
      </c>
      <c r="C117" s="158" t="s">
        <v>450</v>
      </c>
      <c r="D117" s="158" t="s">
        <v>256</v>
      </c>
      <c r="E117" s="195" t="s">
        <v>133</v>
      </c>
    </row>
    <row r="118" spans="1:5" x14ac:dyDescent="0.25">
      <c r="A118" s="185">
        <f t="shared" si="1"/>
        <v>117</v>
      </c>
      <c r="B118" s="194" t="s">
        <v>466</v>
      </c>
      <c r="C118" s="158" t="s">
        <v>444</v>
      </c>
      <c r="D118" s="158" t="s">
        <v>495</v>
      </c>
      <c r="E118" s="195" t="s">
        <v>141</v>
      </c>
    </row>
    <row r="119" spans="1:5" x14ac:dyDescent="0.25">
      <c r="A119" s="185">
        <f t="shared" si="1"/>
        <v>118</v>
      </c>
      <c r="B119" s="194" t="s">
        <v>466</v>
      </c>
      <c r="C119" s="158" t="s">
        <v>443</v>
      </c>
      <c r="D119" s="158" t="s">
        <v>263</v>
      </c>
      <c r="E119" s="195" t="s">
        <v>142</v>
      </c>
    </row>
    <row r="120" spans="1:5" x14ac:dyDescent="0.25">
      <c r="A120" s="185">
        <f t="shared" si="1"/>
        <v>119</v>
      </c>
      <c r="B120" s="194" t="s">
        <v>466</v>
      </c>
      <c r="C120" s="158" t="s">
        <v>448</v>
      </c>
      <c r="D120" s="158" t="s">
        <v>265</v>
      </c>
      <c r="E120" s="195" t="s">
        <v>144</v>
      </c>
    </row>
    <row r="121" spans="1:5" x14ac:dyDescent="0.25">
      <c r="A121" s="185">
        <f t="shared" si="1"/>
        <v>120</v>
      </c>
      <c r="B121" s="194" t="s">
        <v>466</v>
      </c>
      <c r="C121" s="158" t="s">
        <v>439</v>
      </c>
      <c r="D121" s="158" t="s">
        <v>254</v>
      </c>
      <c r="E121" s="195" t="s">
        <v>131</v>
      </c>
    </row>
    <row r="122" spans="1:5" x14ac:dyDescent="0.25">
      <c r="A122" s="185">
        <f t="shared" si="1"/>
        <v>121</v>
      </c>
      <c r="B122" s="194" t="s">
        <v>466</v>
      </c>
      <c r="C122" s="158" t="s">
        <v>447</v>
      </c>
      <c r="D122" s="158" t="s">
        <v>255</v>
      </c>
      <c r="E122" s="195" t="s">
        <v>132</v>
      </c>
    </row>
    <row r="123" spans="1:5" x14ac:dyDescent="0.25">
      <c r="A123" s="185">
        <f t="shared" si="1"/>
        <v>122</v>
      </c>
      <c r="B123" s="194" t="s">
        <v>466</v>
      </c>
      <c r="C123" s="158" t="s">
        <v>451</v>
      </c>
      <c r="D123" s="158" t="s">
        <v>257</v>
      </c>
      <c r="E123" s="195" t="s">
        <v>134</v>
      </c>
    </row>
    <row r="124" spans="1:5" x14ac:dyDescent="0.25">
      <c r="A124" s="185">
        <f t="shared" si="1"/>
        <v>123</v>
      </c>
      <c r="B124" s="194" t="s">
        <v>466</v>
      </c>
      <c r="C124" s="158" t="s">
        <v>458</v>
      </c>
      <c r="D124" s="158" t="s">
        <v>266</v>
      </c>
      <c r="E124" s="195" t="s">
        <v>145</v>
      </c>
    </row>
    <row r="125" spans="1:5" x14ac:dyDescent="0.25">
      <c r="A125" s="185">
        <f t="shared" si="1"/>
        <v>124</v>
      </c>
      <c r="B125" s="194" t="s">
        <v>318</v>
      </c>
      <c r="C125" s="158" t="s">
        <v>126</v>
      </c>
      <c r="D125" s="158" t="s">
        <v>251</v>
      </c>
      <c r="E125" s="195" t="s">
        <v>126</v>
      </c>
    </row>
    <row r="126" spans="1:5" x14ac:dyDescent="0.25">
      <c r="A126" s="185">
        <f t="shared" si="1"/>
        <v>125</v>
      </c>
      <c r="B126" s="194" t="s">
        <v>311</v>
      </c>
      <c r="C126" s="158" t="s">
        <v>411</v>
      </c>
      <c r="D126" s="158" t="s">
        <v>492</v>
      </c>
      <c r="E126" s="195" t="s">
        <v>182</v>
      </c>
    </row>
    <row r="127" spans="1:5" x14ac:dyDescent="0.25">
      <c r="A127" s="185">
        <f t="shared" si="1"/>
        <v>126</v>
      </c>
      <c r="B127" s="194" t="s">
        <v>311</v>
      </c>
      <c r="C127" s="158" t="s">
        <v>410</v>
      </c>
      <c r="D127" s="158" t="s">
        <v>518</v>
      </c>
      <c r="E127" s="195" t="s">
        <v>181</v>
      </c>
    </row>
    <row r="128" spans="1:5" x14ac:dyDescent="0.25">
      <c r="A128" s="185">
        <f t="shared" si="1"/>
        <v>127</v>
      </c>
      <c r="B128" s="194" t="s">
        <v>311</v>
      </c>
      <c r="C128" s="158" t="s">
        <v>418</v>
      </c>
      <c r="D128" s="158" t="s">
        <v>235</v>
      </c>
      <c r="E128" s="195" t="s">
        <v>110</v>
      </c>
    </row>
    <row r="129" spans="1:5" x14ac:dyDescent="0.25">
      <c r="A129" s="185">
        <f t="shared" si="1"/>
        <v>128</v>
      </c>
      <c r="B129" s="194" t="s">
        <v>311</v>
      </c>
      <c r="C129" s="158" t="s">
        <v>409</v>
      </c>
      <c r="D129" s="158" t="s">
        <v>292</v>
      </c>
      <c r="E129" s="195" t="s">
        <v>322</v>
      </c>
    </row>
    <row r="130" spans="1:5" x14ac:dyDescent="0.25">
      <c r="A130" s="185">
        <f t="shared" ref="A130:A135" si="2">ROW()-1</f>
        <v>129</v>
      </c>
      <c r="B130" s="194" t="s">
        <v>65</v>
      </c>
      <c r="C130" s="158" t="s">
        <v>403</v>
      </c>
      <c r="D130" s="158" t="s">
        <v>204</v>
      </c>
      <c r="E130" s="195" t="s">
        <v>154</v>
      </c>
    </row>
    <row r="131" spans="1:5" x14ac:dyDescent="0.25">
      <c r="A131" s="185">
        <f t="shared" si="2"/>
        <v>130</v>
      </c>
      <c r="B131" s="194" t="s">
        <v>65</v>
      </c>
      <c r="C131" s="158" t="s">
        <v>401</v>
      </c>
      <c r="D131" s="158" t="s">
        <v>202</v>
      </c>
      <c r="E131" s="195" t="s">
        <v>152</v>
      </c>
    </row>
    <row r="132" spans="1:5" x14ac:dyDescent="0.25">
      <c r="A132" s="185">
        <f t="shared" si="2"/>
        <v>131</v>
      </c>
      <c r="B132" s="194" t="s">
        <v>65</v>
      </c>
      <c r="C132" s="158" t="s">
        <v>402</v>
      </c>
      <c r="D132" s="158" t="s">
        <v>203</v>
      </c>
      <c r="E132" s="195" t="s">
        <v>153</v>
      </c>
    </row>
    <row r="133" spans="1:5" x14ac:dyDescent="0.25">
      <c r="A133" s="185">
        <f t="shared" si="2"/>
        <v>132</v>
      </c>
      <c r="B133" s="194" t="s">
        <v>65</v>
      </c>
      <c r="C133" s="158" t="s">
        <v>148</v>
      </c>
      <c r="D133" s="158" t="s">
        <v>269</v>
      </c>
      <c r="E133" s="195" t="s">
        <v>148</v>
      </c>
    </row>
    <row r="134" spans="1:5" x14ac:dyDescent="0.25">
      <c r="A134" s="185">
        <f t="shared" si="2"/>
        <v>133</v>
      </c>
      <c r="B134" s="194" t="s">
        <v>65</v>
      </c>
      <c r="C134" s="158" t="s">
        <v>400</v>
      </c>
      <c r="D134" s="158" t="s">
        <v>432</v>
      </c>
      <c r="E134" s="195" t="s">
        <v>151</v>
      </c>
    </row>
    <row r="135" spans="1:5" x14ac:dyDescent="0.25">
      <c r="A135" s="185">
        <f t="shared" si="2"/>
        <v>134</v>
      </c>
      <c r="B135" s="194" t="s">
        <v>316</v>
      </c>
      <c r="C135" s="158" t="s">
        <v>390</v>
      </c>
      <c r="D135" s="158" t="s">
        <v>244</v>
      </c>
      <c r="E135" s="195" t="s">
        <v>314</v>
      </c>
    </row>
    <row r="136" spans="1:5" x14ac:dyDescent="0.25">
      <c r="A136" s="185">
        <f t="shared" ref="A136:A157" si="3">ROW()-1</f>
        <v>135</v>
      </c>
      <c r="B136" s="194" t="s">
        <v>316</v>
      </c>
      <c r="C136" s="158" t="s">
        <v>391</v>
      </c>
      <c r="D136" s="158" t="s">
        <v>247</v>
      </c>
      <c r="E136" s="195" t="s">
        <v>315</v>
      </c>
    </row>
    <row r="137" spans="1:5" x14ac:dyDescent="0.25">
      <c r="A137" s="185">
        <f t="shared" si="3"/>
        <v>136</v>
      </c>
    </row>
    <row r="138" spans="1:5" x14ac:dyDescent="0.25">
      <c r="A138" s="185">
        <f t="shared" si="3"/>
        <v>137</v>
      </c>
    </row>
    <row r="139" spans="1:5" x14ac:dyDescent="0.25">
      <c r="A139" s="185">
        <f t="shared" si="3"/>
        <v>138</v>
      </c>
    </row>
    <row r="140" spans="1:5" x14ac:dyDescent="0.25">
      <c r="A140" s="185">
        <f t="shared" si="3"/>
        <v>139</v>
      </c>
    </row>
    <row r="141" spans="1:5" x14ac:dyDescent="0.25">
      <c r="A141" s="185">
        <f t="shared" si="3"/>
        <v>140</v>
      </c>
    </row>
    <row r="142" spans="1:5" x14ac:dyDescent="0.25">
      <c r="A142" s="185">
        <f t="shared" si="3"/>
        <v>141</v>
      </c>
    </row>
    <row r="143" spans="1:5" x14ac:dyDescent="0.25">
      <c r="A143" s="185">
        <f t="shared" si="3"/>
        <v>142</v>
      </c>
    </row>
    <row r="144" spans="1:5" x14ac:dyDescent="0.25">
      <c r="A144" s="185">
        <f t="shared" si="3"/>
        <v>143</v>
      </c>
    </row>
    <row r="145" spans="1:1" x14ac:dyDescent="0.25">
      <c r="A145" s="185">
        <f t="shared" si="3"/>
        <v>144</v>
      </c>
    </row>
    <row r="146" spans="1:1" x14ac:dyDescent="0.25">
      <c r="A146" s="185">
        <f t="shared" si="3"/>
        <v>145</v>
      </c>
    </row>
    <row r="147" spans="1:1" x14ac:dyDescent="0.25">
      <c r="A147" s="185">
        <f t="shared" si="3"/>
        <v>146</v>
      </c>
    </row>
    <row r="148" spans="1:1" x14ac:dyDescent="0.25">
      <c r="A148" s="185">
        <f t="shared" si="3"/>
        <v>147</v>
      </c>
    </row>
    <row r="149" spans="1:1" x14ac:dyDescent="0.25">
      <c r="A149" s="185">
        <f t="shared" si="3"/>
        <v>148</v>
      </c>
    </row>
    <row r="150" spans="1:1" x14ac:dyDescent="0.25">
      <c r="A150" s="185">
        <f t="shared" si="3"/>
        <v>149</v>
      </c>
    </row>
    <row r="151" spans="1:1" x14ac:dyDescent="0.25">
      <c r="A151" s="185">
        <f t="shared" si="3"/>
        <v>150</v>
      </c>
    </row>
    <row r="152" spans="1:1" x14ac:dyDescent="0.25">
      <c r="A152" s="185">
        <f t="shared" si="3"/>
        <v>151</v>
      </c>
    </row>
    <row r="153" spans="1:1" x14ac:dyDescent="0.25">
      <c r="A153" s="185">
        <f t="shared" si="3"/>
        <v>152</v>
      </c>
    </row>
    <row r="154" spans="1:1" x14ac:dyDescent="0.25">
      <c r="A154" s="185">
        <f t="shared" si="3"/>
        <v>153</v>
      </c>
    </row>
    <row r="155" spans="1:1" x14ac:dyDescent="0.25">
      <c r="A155" s="185">
        <f t="shared" si="3"/>
        <v>154</v>
      </c>
    </row>
    <row r="156" spans="1:1" x14ac:dyDescent="0.25">
      <c r="A156" s="185">
        <f t="shared" si="3"/>
        <v>155</v>
      </c>
    </row>
    <row r="157" spans="1:1" x14ac:dyDescent="0.25">
      <c r="A157" s="185">
        <f t="shared" si="3"/>
        <v>156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B1:BF37"/>
  <sheetViews>
    <sheetView tabSelected="1" topLeftCell="W1" zoomScale="110" zoomScaleNormal="110" workbookViewId="0">
      <selection activeCell="AD19" sqref="AD19"/>
    </sheetView>
  </sheetViews>
  <sheetFormatPr defaultRowHeight="15" x14ac:dyDescent="0.25"/>
  <cols>
    <col min="1" max="1" width="3.140625" customWidth="1"/>
    <col min="2" max="2" width="3" customWidth="1"/>
    <col min="3" max="3" width="12.28515625" customWidth="1"/>
    <col min="4" max="4" width="7.42578125" customWidth="1"/>
    <col min="5" max="5" width="9.42578125" customWidth="1"/>
    <col min="6" max="6" width="7.7109375" customWidth="1"/>
    <col min="7" max="7" width="9.85546875" customWidth="1"/>
    <col min="8" max="8" width="7.42578125" customWidth="1"/>
    <col min="9" max="9" width="11" customWidth="1"/>
    <col min="10" max="10" width="7.42578125" customWidth="1"/>
    <col min="11" max="11" width="8.5703125" customWidth="1"/>
    <col min="12" max="12" width="7.42578125" customWidth="1"/>
    <col min="13" max="13" width="6.85546875" customWidth="1"/>
    <col min="14" max="14" width="7.42578125" customWidth="1"/>
    <col min="15" max="15" width="8.28515625" customWidth="1"/>
    <col min="16" max="16" width="7.42578125" customWidth="1"/>
    <col min="17" max="17" width="7.28515625" customWidth="1"/>
    <col min="18" max="18" width="8.140625" customWidth="1"/>
    <col min="19" max="19" width="7" customWidth="1"/>
    <col min="20" max="20" width="5.5703125" customWidth="1"/>
    <col min="21" max="21" width="6.85546875" customWidth="1"/>
    <col min="22" max="22" width="5.85546875" customWidth="1"/>
    <col min="23" max="23" width="7.140625" customWidth="1"/>
    <col min="24" max="24" width="7.7109375" customWidth="1"/>
    <col min="28" max="28" width="52.7109375" customWidth="1"/>
    <col min="29" max="29" width="27.140625" customWidth="1"/>
    <col min="30" max="30" width="18.5703125" customWidth="1"/>
    <col min="31" max="31" width="18.85546875" customWidth="1"/>
    <col min="32" max="56" width="53.42578125" customWidth="1"/>
    <col min="57" max="76" width="53.42578125" bestFit="1" customWidth="1"/>
    <col min="77" max="77" width="23.5703125" bestFit="1" customWidth="1"/>
    <col min="78" max="78" width="23.28515625" bestFit="1" customWidth="1"/>
  </cols>
  <sheetData>
    <row r="1" spans="2:58" ht="18" customHeight="1" x14ac:dyDescent="0.25">
      <c r="AB1" s="243" t="s">
        <v>2</v>
      </c>
      <c r="AC1" t="s">
        <v>573</v>
      </c>
    </row>
    <row r="2" spans="2:58" s="190" customFormat="1" x14ac:dyDescent="0.25">
      <c r="B2" s="197"/>
      <c r="C2" s="196"/>
      <c r="D2" s="275" t="s">
        <v>541</v>
      </c>
      <c r="E2" s="275"/>
      <c r="F2" s="275"/>
      <c r="G2" s="275"/>
      <c r="H2" s="275"/>
      <c r="I2" s="275"/>
      <c r="J2" s="275"/>
      <c r="K2" s="275"/>
      <c r="L2" s="276" t="s">
        <v>485</v>
      </c>
      <c r="M2" s="277"/>
      <c r="N2" s="276" t="s">
        <v>319</v>
      </c>
      <c r="O2" s="284"/>
      <c r="P2" s="277" t="s">
        <v>311</v>
      </c>
      <c r="Q2" s="277"/>
      <c r="R2" s="276" t="s">
        <v>65</v>
      </c>
      <c r="S2" s="284"/>
      <c r="T2" s="277" t="s">
        <v>316</v>
      </c>
      <c r="U2" s="277"/>
      <c r="V2" s="280" t="s">
        <v>321</v>
      </c>
      <c r="W2" s="281"/>
      <c r="X2" s="294" t="s">
        <v>538</v>
      </c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</row>
    <row r="3" spans="2:58" s="190" customFormat="1" x14ac:dyDescent="0.25">
      <c r="B3" s="197"/>
      <c r="C3" s="196"/>
      <c r="D3" s="272" t="s">
        <v>435</v>
      </c>
      <c r="E3" s="272"/>
      <c r="F3" s="273" t="s">
        <v>466</v>
      </c>
      <c r="G3" s="274"/>
      <c r="H3" s="272" t="s">
        <v>482</v>
      </c>
      <c r="I3" s="272"/>
      <c r="J3" s="273" t="s">
        <v>484</v>
      </c>
      <c r="K3" s="272"/>
      <c r="L3" s="278"/>
      <c r="M3" s="279"/>
      <c r="N3" s="278"/>
      <c r="O3" s="285"/>
      <c r="P3" s="279"/>
      <c r="Q3" s="279"/>
      <c r="R3" s="278"/>
      <c r="S3" s="285"/>
      <c r="T3" s="279"/>
      <c r="U3" s="279"/>
      <c r="V3" s="282"/>
      <c r="W3" s="283"/>
      <c r="X3" s="294"/>
      <c r="AB3" s="243" t="s">
        <v>571</v>
      </c>
      <c r="AC3" t="s">
        <v>576</v>
      </c>
      <c r="AD3" t="s">
        <v>575</v>
      </c>
      <c r="AE3" t="s">
        <v>574</v>
      </c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</row>
    <row r="4" spans="2:58" x14ac:dyDescent="0.25">
      <c r="B4" s="198"/>
      <c r="C4" s="200" t="s">
        <v>525</v>
      </c>
      <c r="D4" s="286">
        <f>SUMPRODUCT(--(TEXT(Муром!$C$4:$C$201,"ММММ;;")=C4)*(Муром!$E$4:$E$201=$D$3))</f>
        <v>0</v>
      </c>
      <c r="E4" s="287"/>
      <c r="F4" s="286">
        <f>SUMPRODUCT(--(TEXT(Муром!$C$4:$C$201,"ММММ;;")=C4)*(Муром!$E$4:$E$201=$F$3))</f>
        <v>0</v>
      </c>
      <c r="G4" s="287"/>
      <c r="H4" s="286">
        <f>SUMPRODUCT(--(TEXT(Муром!$C$4:$C$201,"ММММ;;")=C4)*(Муром!$E$4:$E$201=$H$3))</f>
        <v>0</v>
      </c>
      <c r="I4" s="287"/>
      <c r="J4" s="286">
        <f>SUMPRODUCT(--(TEXT(Муром!$C$4:$C$201,"ММММ;;")=C4)*(Муром!$E$4:$E$201=$J$3))</f>
        <v>0</v>
      </c>
      <c r="K4" s="287"/>
      <c r="L4" s="286">
        <f>SUMPRODUCT(--(TEXT(Муром!$C$4:$C$201,"ММММ;;")=C4)*(Муром!$E$4:$E$201=$L$2))</f>
        <v>0</v>
      </c>
      <c r="M4" s="287"/>
      <c r="N4" s="286">
        <f>SUMPRODUCT(--(TEXT(Муром!$C$4:$C$201,"ММММ;;")=C4)*(Муром!$E$4:$E$201=$N$2))</f>
        <v>0</v>
      </c>
      <c r="O4" s="287"/>
      <c r="P4" s="286">
        <f>SUMPRODUCT(--(TEXT(Муром!$C$4:$C$201,"ММММ;;")=C4)*(Муром!$E$4:$E$201=$P$2))</f>
        <v>0</v>
      </c>
      <c r="Q4" s="287"/>
      <c r="R4" s="286">
        <f>SUMPRODUCT(--(TEXT(Муром!$C$4:$C$201,"ММММ;;")=C4)*(Муром!$E$4:$E$201=$R$2))</f>
        <v>0</v>
      </c>
      <c r="S4" s="287"/>
      <c r="T4" s="286">
        <f>SUMPRODUCT(--(TEXT(Муром!$C$4:$C$201,"ММММ;;")=C4)*(Муром!$E$4:$E$201=$T$2))</f>
        <v>0</v>
      </c>
      <c r="U4" s="287"/>
      <c r="V4" s="286">
        <f>SUMPRODUCT(--(TEXT(Муром!$C$4:$C$201,"ММММ;;")=C4)*(Муром!$E$4:$E$201=$V$2))</f>
        <v>0</v>
      </c>
      <c r="W4" s="287"/>
      <c r="X4" s="207">
        <f>SUM(D4:W4)</f>
        <v>0</v>
      </c>
      <c r="AB4" s="244" t="s">
        <v>148</v>
      </c>
      <c r="AC4" s="245">
        <v>7</v>
      </c>
      <c r="AD4" s="245">
        <v>14.685</v>
      </c>
      <c r="AE4" s="245">
        <v>5.2350000000000003</v>
      </c>
    </row>
    <row r="5" spans="2:58" x14ac:dyDescent="0.25">
      <c r="B5" s="198"/>
      <c r="C5" s="200" t="s">
        <v>526</v>
      </c>
      <c r="D5" s="288">
        <f>SUMPRODUCT(--(TEXT(Муром!$C$4:$C$201,"ММММ;;")=C5)*(Муром!$E$4:$E$201=$D$3))</f>
        <v>0</v>
      </c>
      <c r="E5" s="289"/>
      <c r="F5" s="288">
        <f>SUMPRODUCT(--(TEXT(Муром!$C$4:$C$201,"ММММ;;")=C5)*(Муром!$E$4:$E$201=$F$3))</f>
        <v>0</v>
      </c>
      <c r="G5" s="289"/>
      <c r="H5" s="288">
        <f>SUMPRODUCT(--(TEXT(Муром!$C$4:$C$201,"ММММ;;")=C5)*(Муром!$E$4:$E$201=$H$3))</f>
        <v>0</v>
      </c>
      <c r="I5" s="289"/>
      <c r="J5" s="288">
        <f>SUMPRODUCT(--(TEXT(Муром!$C$4:$C$201,"ММММ;;")=C5)*(Муром!$E$4:$E$201=$J$3))</f>
        <v>0</v>
      </c>
      <c r="K5" s="289"/>
      <c r="L5" s="288">
        <f>SUMPRODUCT(--(TEXT(Муром!$C$4:$C$201,"ММММ;;")=C5)*(Муром!$E$4:$E$201=$L$2))</f>
        <v>0</v>
      </c>
      <c r="M5" s="289"/>
      <c r="N5" s="288">
        <f>SUMPRODUCT(--(TEXT(Муром!$C$4:$C$201,"ММММ;;")=C5)*(Муром!$E$4:$E$201=$N$2))</f>
        <v>0</v>
      </c>
      <c r="O5" s="289"/>
      <c r="P5" s="288">
        <f>SUMPRODUCT(--(TEXT(Муром!$C$4:$C$201,"ММММ;;")=C5)*(Муром!$E$4:$E$201=$P$2))</f>
        <v>0</v>
      </c>
      <c r="Q5" s="289"/>
      <c r="R5" s="288">
        <f>SUMPRODUCT(--(TEXT(Муром!$C$4:$C$201,"ММММ;;")=C5)*(Муром!$E$4:$E$201=$R$2))</f>
        <v>0</v>
      </c>
      <c r="S5" s="289"/>
      <c r="T5" s="288">
        <f>SUMPRODUCT(--(TEXT(Муром!$C$4:$C$201,"ММММ;;")=C5)*(Муром!$E$4:$E$201=$T$2))</f>
        <v>0</v>
      </c>
      <c r="U5" s="289"/>
      <c r="V5" s="288">
        <f>SUMPRODUCT(--(TEXT(Муром!$C$4:$C$201,"ММММ;;")=C5)*(Муром!$E$4:$E$201=$V$2))</f>
        <v>0</v>
      </c>
      <c r="W5" s="289"/>
      <c r="X5" s="207">
        <f t="shared" ref="X5:X15" si="0">SUM(D5:W5)</f>
        <v>0</v>
      </c>
      <c r="AB5" s="244" t="s">
        <v>467</v>
      </c>
      <c r="AC5" s="245">
        <v>4</v>
      </c>
      <c r="AD5" s="245">
        <v>5.7750000000000004</v>
      </c>
      <c r="AE5" s="245"/>
    </row>
    <row r="6" spans="2:58" x14ac:dyDescent="0.25">
      <c r="B6" s="198"/>
      <c r="C6" s="200" t="s">
        <v>527</v>
      </c>
      <c r="D6" s="286">
        <f>SUMPRODUCT(--(TEXT(Муром!$C$4:$C$201,"ММММ;;")=C6)*(Муром!$E$4:$E$201=$D$3))</f>
        <v>0</v>
      </c>
      <c r="E6" s="287"/>
      <c r="F6" s="286">
        <f>SUMPRODUCT(--(TEXT(Муром!$C$4:$C$201,"ММММ;;")=C6)*(Муром!$E$4:$E$201=$F$3))</f>
        <v>0</v>
      </c>
      <c r="G6" s="287"/>
      <c r="H6" s="286">
        <f>SUMPRODUCT(--(TEXT(Муром!$C$4:$C$201,"ММММ;;")=C6)*(Муром!$E$4:$E$201=$H$3))</f>
        <v>0</v>
      </c>
      <c r="I6" s="287"/>
      <c r="J6" s="286">
        <f>SUMPRODUCT(--(TEXT(Муром!$C$4:$C$201,"ММММ;;")=C6)*(Муром!$E$4:$E$201=$J$3))</f>
        <v>0</v>
      </c>
      <c r="K6" s="287"/>
      <c r="L6" s="286">
        <f>SUMPRODUCT(--(TEXT(Муром!$C$4:$C$201,"ММММ;;")=C6)*(Муром!$E$4:$E$201=$L$2))</f>
        <v>0</v>
      </c>
      <c r="M6" s="287"/>
      <c r="N6" s="286">
        <f>SUMPRODUCT(--(TEXT(Муром!$C$4:$C$201,"ММММ;;")=C6)*(Муром!$E$4:$E$201=$N$2))</f>
        <v>0</v>
      </c>
      <c r="O6" s="287"/>
      <c r="P6" s="286">
        <f>SUMPRODUCT(--(TEXT(Муром!$C$4:$C$201,"ММММ;;")=C6)*(Муром!$E$4:$E$201=$P$2))</f>
        <v>0</v>
      </c>
      <c r="Q6" s="287"/>
      <c r="R6" s="286">
        <f>SUMPRODUCT(--(TEXT(Муром!$C$4:$C$201,"ММММ;;")=C6)*(Муром!$E$4:$E$201=$R$2))</f>
        <v>0</v>
      </c>
      <c r="S6" s="287"/>
      <c r="T6" s="286">
        <f>SUMPRODUCT(--(TEXT(Муром!$C$4:$C$201,"ММММ;;")=C6)*(Муром!$E$4:$E$201=$T$2))</f>
        <v>0</v>
      </c>
      <c r="U6" s="287"/>
      <c r="V6" s="286">
        <f>SUMPRODUCT(--(TEXT(Муром!$C$4:$C$201,"ММММ;;")=C6)*(Муром!$E$4:$E$201=$V$2))</f>
        <v>0</v>
      </c>
      <c r="W6" s="287"/>
      <c r="X6" s="207">
        <f t="shared" si="0"/>
        <v>0</v>
      </c>
      <c r="AB6" s="244" t="s">
        <v>496</v>
      </c>
      <c r="AC6" s="245">
        <v>3</v>
      </c>
      <c r="AD6" s="245">
        <v>42.984999999999999</v>
      </c>
      <c r="AE6" s="245"/>
    </row>
    <row r="7" spans="2:58" x14ac:dyDescent="0.25">
      <c r="B7" s="198"/>
      <c r="C7" s="200" t="s">
        <v>528</v>
      </c>
      <c r="D7" s="288">
        <f>SUMPRODUCT(--(TEXT(Муром!$C$4:$C$201,"ММММ;;")=C7)*(Муром!$E$4:$E$201=$D$3))</f>
        <v>0</v>
      </c>
      <c r="E7" s="289"/>
      <c r="F7" s="288">
        <f>SUMPRODUCT(--(TEXT(Муром!$C$4:$C$201,"ММММ;;")=C7)*(Муром!$E$4:$E$201=$F$3))</f>
        <v>0</v>
      </c>
      <c r="G7" s="289"/>
      <c r="H7" s="288">
        <f>SUMPRODUCT(--(TEXT(Муром!$C$4:$C$201,"ММММ;;")=C7)*(Муром!$E$4:$E$201=$H$3))</f>
        <v>0</v>
      </c>
      <c r="I7" s="289"/>
      <c r="J7" s="288">
        <f>SUMPRODUCT(--(TEXT(Муром!$C$4:$C$201,"ММММ;;")=C7)*(Муром!$E$4:$E$201=$J$3))</f>
        <v>0</v>
      </c>
      <c r="K7" s="289"/>
      <c r="L7" s="288">
        <f>SUMPRODUCT(--(TEXT(Муром!$C$4:$C$201,"ММММ;;")=C7)*(Муром!$E$4:$E$201=$L$2))</f>
        <v>0</v>
      </c>
      <c r="M7" s="289"/>
      <c r="N7" s="288">
        <f>SUMPRODUCT(--(TEXT(Муром!$C$4:$C$201,"ММММ;;")=C7)*(Муром!$E$4:$E$201=$N$2))</f>
        <v>0</v>
      </c>
      <c r="O7" s="289"/>
      <c r="P7" s="288">
        <f>SUMPRODUCT(--(TEXT(Муром!$C$4:$C$201,"ММММ;;")=C7)*(Муром!$E$4:$E$201=$P$2))</f>
        <v>0</v>
      </c>
      <c r="Q7" s="289"/>
      <c r="R7" s="288">
        <f>SUMPRODUCT(--(TEXT(Муром!$C$4:$C$201,"ММММ;;")=C7)*(Муром!$E$4:$E$201=$R$2))</f>
        <v>0</v>
      </c>
      <c r="S7" s="289"/>
      <c r="T7" s="288">
        <f>SUMPRODUCT(--(TEXT(Муром!$C$4:$C$201,"ММММ;;")=C7)*(Муром!$E$4:$E$201=$T$2))</f>
        <v>0</v>
      </c>
      <c r="U7" s="289"/>
      <c r="V7" s="288">
        <f>SUMPRODUCT(--(TEXT(Муром!$C$4:$C$201,"ММММ;;")=C7)*(Муром!$E$4:$E$201=$V$2))</f>
        <v>0</v>
      </c>
      <c r="W7" s="289"/>
      <c r="X7" s="207">
        <f t="shared" si="0"/>
        <v>0</v>
      </c>
      <c r="AB7" s="244" t="s">
        <v>394</v>
      </c>
      <c r="AC7" s="245">
        <v>3</v>
      </c>
      <c r="AD7" s="245">
        <v>7.5749999999999993</v>
      </c>
      <c r="AE7" s="245"/>
    </row>
    <row r="8" spans="2:58" x14ac:dyDescent="0.25">
      <c r="B8" s="198"/>
      <c r="C8" s="200" t="s">
        <v>529</v>
      </c>
      <c r="D8" s="286">
        <f>SUMPRODUCT(--(TEXT(Муром!$C$4:$C$201,"ММММ;;")=C8)*(Муром!$E$4:$E$201=$D$3))</f>
        <v>0</v>
      </c>
      <c r="E8" s="287"/>
      <c r="F8" s="286">
        <f>SUMPRODUCT(--(TEXT(Муром!$C$4:$C$201,"ММММ;;")=C8)*(Муром!$E$4:$E$201=$F$3))</f>
        <v>0</v>
      </c>
      <c r="G8" s="287"/>
      <c r="H8" s="286">
        <f>SUMPRODUCT(--(TEXT(Муром!$C$4:$C$201,"ММММ;;")=C8)*(Муром!$E$4:$E$201=$H$3))</f>
        <v>0</v>
      </c>
      <c r="I8" s="287"/>
      <c r="J8" s="286">
        <f>SUMPRODUCT(--(TEXT(Муром!$C$4:$C$201,"ММММ;;")=C8)*(Муром!$E$4:$E$201=$J$3))</f>
        <v>0</v>
      </c>
      <c r="K8" s="287"/>
      <c r="L8" s="286">
        <f>SUMPRODUCT(--(TEXT(Муром!$C$4:$C$201,"ММММ;;")=C8)*(Муром!$E$4:$E$201=$L$2))</f>
        <v>0</v>
      </c>
      <c r="M8" s="287"/>
      <c r="N8" s="286">
        <f>SUMPRODUCT(--(TEXT(Муром!$C$4:$C$201,"ММММ;;")=C8)*(Муром!$E$4:$E$201=$N$2))</f>
        <v>0</v>
      </c>
      <c r="O8" s="287"/>
      <c r="P8" s="286">
        <f>SUMPRODUCT(--(TEXT(Муром!$C$4:$C$201,"ММММ;;")=C8)*(Муром!$E$4:$E$201=$P$2))</f>
        <v>0</v>
      </c>
      <c r="Q8" s="287"/>
      <c r="R8" s="286">
        <f>SUMPRODUCT(--(TEXT(Муром!$C$4:$C$201,"ММММ;;")=C8)*(Муром!$E$4:$E$201=$R$2))</f>
        <v>0</v>
      </c>
      <c r="S8" s="287"/>
      <c r="T8" s="286">
        <f>SUMPRODUCT(--(TEXT(Муром!$C$4:$C$201,"ММММ;;")=C8)*(Муром!$E$4:$E$201=$T$2))</f>
        <v>0</v>
      </c>
      <c r="U8" s="287"/>
      <c r="V8" s="286">
        <f>SUMPRODUCT(--(TEXT(Муром!$C$4:$C$201,"ММММ;;")=C8)*(Муром!$E$4:$E$201=$V$2))</f>
        <v>0</v>
      </c>
      <c r="W8" s="287"/>
      <c r="X8" s="207">
        <f t="shared" si="0"/>
        <v>0</v>
      </c>
      <c r="AB8" s="244" t="s">
        <v>454</v>
      </c>
      <c r="AC8" s="245">
        <v>3</v>
      </c>
      <c r="AD8" s="245">
        <v>5.4</v>
      </c>
      <c r="AE8" s="245"/>
    </row>
    <row r="9" spans="2:58" x14ac:dyDescent="0.25">
      <c r="B9" s="198"/>
      <c r="C9" s="200" t="s">
        <v>530</v>
      </c>
      <c r="D9" s="288">
        <f>SUMPRODUCT(--(TEXT(Муром!$C$4:$C$201,"ММММ;;")=C9)*(Муром!$E$4:$E$201=$D$3))</f>
        <v>0</v>
      </c>
      <c r="E9" s="289"/>
      <c r="F9" s="288">
        <f>SUMPRODUCT(--(TEXT(Муром!$C$4:$C$201,"ММММ;;")=C9)*(Муром!$E$4:$E$201=$F$3))</f>
        <v>0</v>
      </c>
      <c r="G9" s="289"/>
      <c r="H9" s="288">
        <f>SUMPRODUCT(--(TEXT(Муром!$C$4:$C$201,"ММММ;;")=C9)*(Муром!$E$4:$E$201=$H$3))</f>
        <v>0</v>
      </c>
      <c r="I9" s="289"/>
      <c r="J9" s="288">
        <f>SUMPRODUCT(--(TEXT(Муром!$C$4:$C$201,"ММММ;;")=C9)*(Муром!$E$4:$E$201=$J$3))</f>
        <v>0</v>
      </c>
      <c r="K9" s="289"/>
      <c r="L9" s="288">
        <f>SUMPRODUCT(--(TEXT(Муром!$C$4:$C$201,"ММММ;;")=C9)*(Муром!$E$4:$E$201=$L$2))</f>
        <v>0</v>
      </c>
      <c r="M9" s="289"/>
      <c r="N9" s="288">
        <f>SUMPRODUCT(--(TEXT(Муром!$C$4:$C$201,"ММММ;;")=C9)*(Муром!$E$4:$E$201=$N$2))</f>
        <v>0</v>
      </c>
      <c r="O9" s="289"/>
      <c r="P9" s="288">
        <f>SUMPRODUCT(--(TEXT(Муром!$C$4:$C$201,"ММММ;;")=C9)*(Муром!$E$4:$E$201=$P$2))</f>
        <v>0</v>
      </c>
      <c r="Q9" s="289"/>
      <c r="R9" s="288">
        <f>SUMPRODUCT(--(TEXT(Муром!$C$4:$C$201,"ММММ;;")=C9)*(Муром!$E$4:$E$201=$R$2))</f>
        <v>0</v>
      </c>
      <c r="S9" s="289"/>
      <c r="T9" s="288">
        <f>SUMPRODUCT(--(TEXT(Муром!$C$4:$C$201,"ММММ;;")=C9)*(Муром!$E$4:$E$201=$T$2))</f>
        <v>0</v>
      </c>
      <c r="U9" s="289"/>
      <c r="V9" s="288">
        <f>SUMPRODUCT(--(TEXT(Муром!$C$4:$C$201,"ММММ;;")=C9)*(Муром!$E$4:$E$201=$V$2))</f>
        <v>0</v>
      </c>
      <c r="W9" s="289"/>
      <c r="X9" s="207">
        <f t="shared" si="0"/>
        <v>0</v>
      </c>
      <c r="AB9" s="244" t="s">
        <v>483</v>
      </c>
      <c r="AC9" s="245">
        <v>2</v>
      </c>
      <c r="AD9" s="245">
        <v>29.66</v>
      </c>
      <c r="AE9" s="245"/>
    </row>
    <row r="10" spans="2:58" x14ac:dyDescent="0.25">
      <c r="B10" s="198"/>
      <c r="C10" s="200" t="s">
        <v>531</v>
      </c>
      <c r="D10" s="286">
        <f>SUMPRODUCT(--(TEXT(Муром!$C$4:$C$201,"ММММ;;")=C10)*(Муром!$E$4:$E$201=$D$3))</f>
        <v>8</v>
      </c>
      <c r="E10" s="287"/>
      <c r="F10" s="286">
        <f>SUMPRODUCT(--(TEXT(Муром!$C$4:$C$201,"ММММ;;")=C10)*(Муром!$E$4:$E$201=$F$3))</f>
        <v>8</v>
      </c>
      <c r="G10" s="287"/>
      <c r="H10" s="286">
        <f>SUMPRODUCT(--(TEXT(Муром!$C$4:$C$201,"ММММ;;")=C10)*(Муром!$E$4:$E$201=$H$3))</f>
        <v>0</v>
      </c>
      <c r="I10" s="287"/>
      <c r="J10" s="286">
        <f>SUMPRODUCT(--(TEXT(Муром!$C$4:$C$201,"ММММ;;")=C10)*(Муром!$E$4:$E$201=$J$3))</f>
        <v>5</v>
      </c>
      <c r="K10" s="287"/>
      <c r="L10" s="286">
        <f>SUMPRODUCT(--(TEXT(Муром!$C$4:$C$201,"ММММ;;")=C10)*(Муром!$E$4:$E$201=$L$2))</f>
        <v>6</v>
      </c>
      <c r="M10" s="287"/>
      <c r="N10" s="286">
        <f>SUMPRODUCT(--(TEXT(Муром!$C$4:$C$201,"ММММ;;")=C10)*(Муром!$E$4:$E$201=$N$2))</f>
        <v>1</v>
      </c>
      <c r="O10" s="287"/>
      <c r="P10" s="286">
        <f>SUMPRODUCT(--(TEXT(Муром!$C$4:$C$201,"ММММ;;")=C10)*(Муром!$E$4:$E$201=$P$2))</f>
        <v>1</v>
      </c>
      <c r="Q10" s="287"/>
      <c r="R10" s="286">
        <f>SUMPRODUCT(--(TEXT(Муром!$C$4:$C$201,"ММММ;;")=C10)*(Муром!$E$4:$E$201=$R$2))</f>
        <v>3</v>
      </c>
      <c r="S10" s="287"/>
      <c r="T10" s="286">
        <f>SUMPRODUCT(--(TEXT(Муром!$C$4:$C$201,"ММММ;;")=C10)*(Муром!$E$4:$E$201=$T$2))</f>
        <v>0</v>
      </c>
      <c r="U10" s="287"/>
      <c r="V10" s="286">
        <f>SUMPRODUCT(--(TEXT(Муром!$C$4:$C$201,"ММММ;;")=C10)*(Муром!$E$4:$E$201=$V$2))</f>
        <v>1</v>
      </c>
      <c r="W10" s="287"/>
      <c r="X10" s="207">
        <f t="shared" si="0"/>
        <v>33</v>
      </c>
      <c r="AB10" s="244" t="s">
        <v>392</v>
      </c>
      <c r="AC10" s="245">
        <v>2</v>
      </c>
      <c r="AD10" s="245">
        <v>3.15</v>
      </c>
      <c r="AE10" s="245"/>
    </row>
    <row r="11" spans="2:58" x14ac:dyDescent="0.25">
      <c r="B11" s="198"/>
      <c r="C11" s="200" t="s">
        <v>532</v>
      </c>
      <c r="D11" s="288">
        <f>SUMPRODUCT(--(TEXT(Муром!$C$4:$C$201,"ММММ;;")=C11)*(Муром!$E$4:$E$201=$D$3))</f>
        <v>2</v>
      </c>
      <c r="E11" s="289"/>
      <c r="F11" s="288">
        <f>SUMPRODUCT(--(TEXT(Муром!$C$4:$C$201,"ММММ;;")=C11)*(Муром!$E$4:$E$201=$F$3))</f>
        <v>1</v>
      </c>
      <c r="G11" s="289"/>
      <c r="H11" s="288">
        <f>SUMPRODUCT(--(TEXT(Муром!$C$4:$C$201,"ММММ;;")=C11)*(Муром!$E$4:$E$201=$H$3))</f>
        <v>1</v>
      </c>
      <c r="I11" s="289"/>
      <c r="J11" s="288">
        <f>SUMPRODUCT(--(TEXT(Муром!$C$4:$C$201,"ММММ;;")=C11)*(Муром!$E$4:$E$201=$J$3))</f>
        <v>2</v>
      </c>
      <c r="K11" s="289"/>
      <c r="L11" s="288">
        <f>SUMPRODUCT(--(TEXT(Муром!$C$4:$C$201,"ММММ;;")=C11)*(Муром!$E$4:$E$201=$L$2))</f>
        <v>3</v>
      </c>
      <c r="M11" s="289"/>
      <c r="N11" s="288">
        <f>SUMPRODUCT(--(TEXT(Муром!$C$4:$C$201,"ММММ;;")=C11)*(Муром!$E$4:$E$201=$N$2))</f>
        <v>0</v>
      </c>
      <c r="O11" s="289"/>
      <c r="P11" s="288">
        <f>SUMPRODUCT(--(TEXT(Муром!$C$4:$C$201,"ММММ;;")=C11)*(Муром!$E$4:$E$201=$P$2))</f>
        <v>1</v>
      </c>
      <c r="Q11" s="289"/>
      <c r="R11" s="288">
        <f>SUMPRODUCT(--(TEXT(Муром!$C$4:$C$201,"ММММ;;")=C11)*(Муром!$E$4:$E$201=$R$2))</f>
        <v>4</v>
      </c>
      <c r="S11" s="289"/>
      <c r="T11" s="288">
        <f>SUMPRODUCT(--(TEXT(Муром!$C$4:$C$201,"ММММ;;")=C11)*(Муром!$E$4:$E$201=$T$2))</f>
        <v>0</v>
      </c>
      <c r="U11" s="289"/>
      <c r="V11" s="288">
        <f>SUMPRODUCT(--(TEXT(Муром!$C$4:$C$201,"ММММ;;")=C11)*(Муром!$E$4:$E$201=$V$2))</f>
        <v>0</v>
      </c>
      <c r="W11" s="289"/>
      <c r="X11" s="207">
        <f t="shared" si="0"/>
        <v>14</v>
      </c>
      <c r="AB11" s="244" t="s">
        <v>449</v>
      </c>
      <c r="AC11" s="245">
        <v>2</v>
      </c>
      <c r="AD11" s="245">
        <v>3.75</v>
      </c>
      <c r="AE11" s="245"/>
    </row>
    <row r="12" spans="2:58" x14ac:dyDescent="0.25">
      <c r="B12" s="198"/>
      <c r="C12" s="200" t="s">
        <v>533</v>
      </c>
      <c r="D12" s="286">
        <f>SUMPRODUCT(--(TEXT(Муром!$C$4:$C$201,"ММММ;;")=C12)*(Муром!$E$4:$E$201=$D$3))</f>
        <v>0</v>
      </c>
      <c r="E12" s="287"/>
      <c r="F12" s="286">
        <f>SUMPRODUCT(--(TEXT(Муром!$C$4:$C$201,"ММММ;;")=C12)*(Муром!$E$4:$E$201=$F$3))</f>
        <v>0</v>
      </c>
      <c r="G12" s="287"/>
      <c r="H12" s="286">
        <f>SUMPRODUCT(--(TEXT(Муром!$C$4:$C$201,"ММММ;;")=C12)*(Муром!$E$4:$E$201=$H$3))</f>
        <v>0</v>
      </c>
      <c r="I12" s="287"/>
      <c r="J12" s="286">
        <f>SUMPRODUCT(--(TEXT(Муром!$C$4:$C$201,"ММММ;;")=C12)*(Муром!$E$4:$E$201=$J$3))</f>
        <v>0</v>
      </c>
      <c r="K12" s="287"/>
      <c r="L12" s="286">
        <f>SUMPRODUCT(--(TEXT(Муром!$C$4:$C$201,"ММММ;;")=C12)*(Муром!$E$4:$E$201=$L$2))</f>
        <v>0</v>
      </c>
      <c r="M12" s="287"/>
      <c r="N12" s="286">
        <f>SUMPRODUCT(--(TEXT(Муром!$C$4:$C$201,"ММММ;;")=C12)*(Муром!$E$4:$E$201=$N$2))</f>
        <v>0</v>
      </c>
      <c r="O12" s="287"/>
      <c r="P12" s="286">
        <f>SUMPRODUCT(--(TEXT(Муром!$C$4:$C$201,"ММММ;;")=C12)*(Муром!$E$4:$E$201=$P$2))</f>
        <v>0</v>
      </c>
      <c r="Q12" s="287"/>
      <c r="R12" s="286">
        <f>SUMPRODUCT(--(TEXT(Муром!$C$4:$C$201,"ММММ;;")=C12)*(Муром!$E$4:$E$201=$R$2))</f>
        <v>0</v>
      </c>
      <c r="S12" s="287"/>
      <c r="T12" s="286">
        <f>SUMPRODUCT(--(TEXT(Муром!$C$4:$C$201,"ММММ;;")=C12)*(Муром!$E$4:$E$201=$T$2))</f>
        <v>0</v>
      </c>
      <c r="U12" s="287"/>
      <c r="V12" s="286">
        <f>SUMPRODUCT(--(TEXT(Муром!$C$4:$C$201,"ММММ;;")=C12)*(Муром!$E$4:$E$201=$V$2))</f>
        <v>0</v>
      </c>
      <c r="W12" s="287"/>
      <c r="X12" s="207">
        <f t="shared" si="0"/>
        <v>0</v>
      </c>
      <c r="AB12" s="244" t="s">
        <v>372</v>
      </c>
      <c r="AC12" s="245">
        <v>2</v>
      </c>
      <c r="AD12" s="245">
        <v>3.9750000000000001</v>
      </c>
      <c r="AE12" s="245"/>
    </row>
    <row r="13" spans="2:58" x14ac:dyDescent="0.25">
      <c r="B13" s="198"/>
      <c r="C13" s="200" t="s">
        <v>534</v>
      </c>
      <c r="D13" s="288">
        <f>SUMPRODUCT(--(TEXT(Муром!$C$4:$C$201,"ММММ;;")=C13)*(Муром!$E$4:$E$201=$D$3))</f>
        <v>0</v>
      </c>
      <c r="E13" s="289"/>
      <c r="F13" s="288">
        <f>SUMPRODUCT(--(TEXT(Муром!$C$4:$C$201,"ММММ;;")=C13)*(Муром!$E$4:$E$201=$F$3))</f>
        <v>0</v>
      </c>
      <c r="G13" s="289"/>
      <c r="H13" s="288">
        <f>SUMPRODUCT(--(TEXT(Муром!$C$4:$C$201,"ММММ;;")=C13)*(Муром!$E$4:$E$201=$H$3))</f>
        <v>0</v>
      </c>
      <c r="I13" s="289"/>
      <c r="J13" s="288">
        <f>SUMPRODUCT(--(TEXT(Муром!$C$4:$C$201,"ММММ;;")=C13)*(Муром!$E$4:$E$201=$J$3))</f>
        <v>0</v>
      </c>
      <c r="K13" s="289"/>
      <c r="L13" s="288">
        <f>SUMPRODUCT(--(TEXT(Муром!$C$4:$C$201,"ММММ;;")=C13)*(Муром!$E$4:$E$201=$L$2))</f>
        <v>0</v>
      </c>
      <c r="M13" s="289"/>
      <c r="N13" s="288">
        <f>SUMPRODUCT(--(TEXT(Муром!$C$4:$C$201,"ММММ;;")=C13)*(Муром!$E$4:$E$201=$N$2))</f>
        <v>0</v>
      </c>
      <c r="O13" s="289"/>
      <c r="P13" s="288">
        <f>SUMPRODUCT(--(TEXT(Муром!$C$4:$C$201,"ММММ;;")=C13)*(Муром!$E$4:$E$201=$P$2))</f>
        <v>0</v>
      </c>
      <c r="Q13" s="289"/>
      <c r="R13" s="288">
        <f>SUMPRODUCT(--(TEXT(Муром!$C$4:$C$201,"ММММ;;")=C13)*(Муром!$E$4:$E$201=$R$2))</f>
        <v>0</v>
      </c>
      <c r="S13" s="289"/>
      <c r="T13" s="288">
        <f>SUMPRODUCT(--(TEXT(Муром!$C$4:$C$201,"ММММ;;")=C13)*(Муром!$E$4:$E$201=$T$2))</f>
        <v>0</v>
      </c>
      <c r="U13" s="289"/>
      <c r="V13" s="288">
        <f>SUMPRODUCT(--(TEXT(Муром!$C$4:$C$201,"ММММ;;")=C13)*(Муром!$E$4:$E$201=$V$2))</f>
        <v>0</v>
      </c>
      <c r="W13" s="289"/>
      <c r="X13" s="207">
        <f t="shared" si="0"/>
        <v>0</v>
      </c>
      <c r="AB13" s="244" t="s">
        <v>364</v>
      </c>
      <c r="AC13" s="245">
        <v>2</v>
      </c>
      <c r="AD13" s="245">
        <v>3.3</v>
      </c>
      <c r="AE13" s="245"/>
    </row>
    <row r="14" spans="2:58" x14ac:dyDescent="0.25">
      <c r="B14" s="198"/>
      <c r="C14" s="200" t="s">
        <v>535</v>
      </c>
      <c r="D14" s="286">
        <f>SUMPRODUCT(--(TEXT(Муром!$C$4:$C$201,"ММММ;;")=C14)*(Муром!$E$4:$E$201=$D$3))</f>
        <v>0</v>
      </c>
      <c r="E14" s="287"/>
      <c r="F14" s="286">
        <f>SUMPRODUCT(--(TEXT(Муром!$C$4:$C$201,"ММММ;;")=C14)*(Муром!$E$4:$E$201=$F$3))</f>
        <v>0</v>
      </c>
      <c r="G14" s="287"/>
      <c r="H14" s="286">
        <f>SUMPRODUCT(--(TEXT(Муром!$C$4:$C$201,"ММММ;;")=C14)*(Муром!$E$4:$E$201=$H$3))</f>
        <v>0</v>
      </c>
      <c r="I14" s="287"/>
      <c r="J14" s="286">
        <f>SUMPRODUCT(--(TEXT(Муром!$C$4:$C$201,"ММММ;;")=C14)*(Муром!$E$4:$E$201=$J$3))</f>
        <v>0</v>
      </c>
      <c r="K14" s="287"/>
      <c r="L14" s="286">
        <f>SUMPRODUCT(--(TEXT(Муром!$C$4:$C$201,"ММММ;;")=C14)*(Муром!$E$4:$E$201=$L$2))</f>
        <v>0</v>
      </c>
      <c r="M14" s="287"/>
      <c r="N14" s="286">
        <f>SUMPRODUCT(--(TEXT(Муром!$C$4:$C$201,"ММММ;;")=C14)*(Муром!$E$4:$E$201=$N$2))</f>
        <v>0</v>
      </c>
      <c r="O14" s="287"/>
      <c r="P14" s="286">
        <f>SUMPRODUCT(--(TEXT(Муром!$C$4:$C$201,"ММММ;;")=C14)*(Муром!$E$4:$E$201=$P$2))</f>
        <v>0</v>
      </c>
      <c r="Q14" s="287"/>
      <c r="R14" s="286">
        <f>SUMPRODUCT(--(TEXT(Муром!$C$4:$C$201,"ММММ;;")=C14)*(Муром!$E$4:$E$201=$R$2))</f>
        <v>0</v>
      </c>
      <c r="S14" s="287"/>
      <c r="T14" s="286">
        <f>SUMPRODUCT(--(TEXT(Муром!$C$4:$C$201,"ММММ;;")=C14)*(Муром!$E$4:$E$201=$T$2))</f>
        <v>0</v>
      </c>
      <c r="U14" s="287"/>
      <c r="V14" s="286">
        <f>SUMPRODUCT(--(TEXT(Муром!$C$4:$C$201,"ММММ;;")=C14)*(Муром!$E$4:$E$201=$V$2))</f>
        <v>0</v>
      </c>
      <c r="W14" s="287"/>
      <c r="X14" s="207">
        <f t="shared" si="0"/>
        <v>0</v>
      </c>
      <c r="AB14" s="244" t="s">
        <v>423</v>
      </c>
      <c r="AC14" s="245">
        <v>2</v>
      </c>
      <c r="AD14" s="245">
        <v>6.87</v>
      </c>
      <c r="AE14" s="245"/>
    </row>
    <row r="15" spans="2:58" ht="15.75" thickBot="1" x14ac:dyDescent="0.3">
      <c r="B15" s="198"/>
      <c r="C15" s="200" t="s">
        <v>536</v>
      </c>
      <c r="D15" s="288">
        <f>SUMPRODUCT(--(TEXT(Муром!$C$4:$C$201,"ММММ;;")=C15)*(Муром!$E$4:$E$201=$D$3))</f>
        <v>0</v>
      </c>
      <c r="E15" s="289"/>
      <c r="F15" s="288">
        <f>SUMPRODUCT(--(TEXT(Муром!$C$4:$C$201,"ММММ;;")=C15)*(Муром!$E$4:$E$201=$F$3))</f>
        <v>0</v>
      </c>
      <c r="G15" s="289"/>
      <c r="H15" s="288">
        <f>SUMPRODUCT(--(TEXT(Муром!$C$4:$C$201,"ММММ;;")=C15)*(Муром!$E$4:$E$201=$H$3))</f>
        <v>0</v>
      </c>
      <c r="I15" s="289"/>
      <c r="J15" s="288">
        <f>SUMPRODUCT(--(TEXT(Муром!$C$4:$C$201,"ММММ;;")=C15)*(Муром!$E$4:$E$201=$J$3))</f>
        <v>0</v>
      </c>
      <c r="K15" s="289"/>
      <c r="L15" s="288">
        <f>SUMPRODUCT(--(TEXT(Муром!$C$4:$C$201,"ММММ;;")=C15)*(Муром!$E$4:$E$201=$L$2))</f>
        <v>0</v>
      </c>
      <c r="M15" s="289"/>
      <c r="N15" s="288">
        <f>SUMPRODUCT(--(TEXT(Муром!$C$4:$C$201,"ММММ;;")=C15)*(Муром!$E$4:$E$201=$N$2))</f>
        <v>0</v>
      </c>
      <c r="O15" s="289"/>
      <c r="P15" s="288">
        <f>SUMPRODUCT(--(TEXT(Муром!$C$4:$C$201,"ММММ;;")=C15)*(Муром!$E$4:$E$201=$P$2))</f>
        <v>0</v>
      </c>
      <c r="Q15" s="289"/>
      <c r="R15" s="288">
        <f>SUMPRODUCT(--(TEXT(Муром!$C$4:$C$201,"ММММ;;")=C15)*(Муром!$E$4:$E$201=$R$2))</f>
        <v>0</v>
      </c>
      <c r="S15" s="289"/>
      <c r="T15" s="288">
        <f>SUMPRODUCT(--(TEXT(Муром!$C$4:$C$201,"ММММ;;")=C15)*(Муром!$E$4:$E$201=$T$2))</f>
        <v>0</v>
      </c>
      <c r="U15" s="289"/>
      <c r="V15" s="288">
        <f>SUMPRODUCT(--(TEXT(Муром!$C$4:$C$201,"ММММ;;")=C15)*(Муром!$E$4:$E$201=$V$2))</f>
        <v>0</v>
      </c>
      <c r="W15" s="289"/>
      <c r="X15" s="207">
        <f t="shared" si="0"/>
        <v>0</v>
      </c>
      <c r="AB15" s="244" t="s">
        <v>572</v>
      </c>
      <c r="AC15" s="245">
        <v>32</v>
      </c>
      <c r="AD15" s="245">
        <v>127.12500000000001</v>
      </c>
      <c r="AE15" s="245">
        <v>5.2350000000000003</v>
      </c>
    </row>
    <row r="16" spans="2:58" s="192" customFormat="1" ht="16.5" thickBot="1" x14ac:dyDescent="0.3">
      <c r="B16" s="199"/>
      <c r="C16" s="201" t="s">
        <v>538</v>
      </c>
      <c r="D16" s="290">
        <f>SUM(D4:D15)</f>
        <v>10</v>
      </c>
      <c r="E16" s="291"/>
      <c r="F16" s="290">
        <f t="shared" ref="F16" si="1">SUM(F4:F15)</f>
        <v>9</v>
      </c>
      <c r="G16" s="291"/>
      <c r="H16" s="290">
        <f t="shared" ref="H16" si="2">SUM(H4:H15)</f>
        <v>1</v>
      </c>
      <c r="I16" s="291"/>
      <c r="J16" s="290">
        <f t="shared" ref="J16" si="3">SUM(J4:J15)</f>
        <v>7</v>
      </c>
      <c r="K16" s="291"/>
      <c r="L16" s="292">
        <f t="shared" ref="L16" si="4">SUM(L4:L15)</f>
        <v>9</v>
      </c>
      <c r="M16" s="293"/>
      <c r="N16" s="292">
        <f t="shared" ref="N16" si="5">SUM(N4:N15)</f>
        <v>1</v>
      </c>
      <c r="O16" s="293"/>
      <c r="P16" s="292">
        <f t="shared" ref="P16" si="6">SUM(P4:P15)</f>
        <v>2</v>
      </c>
      <c r="Q16" s="293"/>
      <c r="R16" s="292">
        <f t="shared" ref="R16" si="7">SUM(R4:R15)</f>
        <v>7</v>
      </c>
      <c r="S16" s="293"/>
      <c r="T16" s="292">
        <f t="shared" ref="T16" si="8">SUM(T4:T15)</f>
        <v>0</v>
      </c>
      <c r="U16" s="293"/>
      <c r="V16" s="292">
        <f t="shared" ref="V16" si="9">SUM(V4:V15)</f>
        <v>1</v>
      </c>
      <c r="W16" s="296"/>
      <c r="X16" s="208">
        <f>SUM(X4:X15)</f>
        <v>47</v>
      </c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3:25" x14ac:dyDescent="0.25">
      <c r="D17" s="295">
        <f>SUM(D16:K16)</f>
        <v>27</v>
      </c>
      <c r="E17" s="295"/>
      <c r="F17" s="295"/>
      <c r="G17" s="295"/>
      <c r="H17" s="295"/>
      <c r="I17" s="295"/>
      <c r="J17" s="295"/>
      <c r="K17" s="295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</row>
    <row r="18" spans="3:25" ht="16.5" customHeight="1" x14ac:dyDescent="0.25"/>
    <row r="19" spans="3:25" ht="13.5" customHeight="1" x14ac:dyDescent="0.25"/>
    <row r="20" spans="3:25" x14ac:dyDescent="0.25">
      <c r="C20" s="196"/>
      <c r="D20" s="275" t="s">
        <v>541</v>
      </c>
      <c r="E20" s="275"/>
      <c r="F20" s="275"/>
      <c r="G20" s="275"/>
      <c r="H20" s="275"/>
      <c r="I20" s="275"/>
      <c r="J20" s="275"/>
      <c r="K20" s="297"/>
      <c r="L20" s="277" t="s">
        <v>485</v>
      </c>
      <c r="M20" s="298"/>
      <c r="N20" s="277" t="s">
        <v>319</v>
      </c>
      <c r="O20" s="298"/>
      <c r="P20" s="277" t="s">
        <v>311</v>
      </c>
      <c r="Q20" s="298"/>
      <c r="R20" s="277" t="s">
        <v>65</v>
      </c>
      <c r="S20" s="298"/>
      <c r="T20" s="277" t="s">
        <v>316</v>
      </c>
      <c r="U20" s="298"/>
      <c r="V20" s="281" t="s">
        <v>321</v>
      </c>
      <c r="W20" s="300"/>
      <c r="X20" s="294" t="s">
        <v>538</v>
      </c>
      <c r="Y20" s="294"/>
    </row>
    <row r="21" spans="3:25" x14ac:dyDescent="0.25">
      <c r="C21" s="196"/>
      <c r="D21" s="272" t="s">
        <v>435</v>
      </c>
      <c r="E21" s="302"/>
      <c r="F21" s="272" t="s">
        <v>466</v>
      </c>
      <c r="G21" s="302"/>
      <c r="H21" s="272" t="s">
        <v>482</v>
      </c>
      <c r="I21" s="302"/>
      <c r="J21" s="272" t="s">
        <v>484</v>
      </c>
      <c r="K21" s="302"/>
      <c r="L21" s="279"/>
      <c r="M21" s="299"/>
      <c r="N21" s="279"/>
      <c r="O21" s="299"/>
      <c r="P21" s="279"/>
      <c r="Q21" s="299"/>
      <c r="R21" s="279"/>
      <c r="S21" s="299"/>
      <c r="T21" s="279"/>
      <c r="U21" s="299"/>
      <c r="V21" s="283"/>
      <c r="W21" s="301"/>
      <c r="X21" s="294"/>
      <c r="Y21" s="294"/>
    </row>
    <row r="22" spans="3:25" x14ac:dyDescent="0.25">
      <c r="C22" s="196"/>
      <c r="D22" s="205" t="s">
        <v>8</v>
      </c>
      <c r="E22" s="213" t="s">
        <v>537</v>
      </c>
      <c r="F22" s="205" t="s">
        <v>8</v>
      </c>
      <c r="G22" s="213" t="s">
        <v>537</v>
      </c>
      <c r="H22" s="205" t="s">
        <v>8</v>
      </c>
      <c r="I22" s="213" t="s">
        <v>537</v>
      </c>
      <c r="J22" s="205" t="s">
        <v>8</v>
      </c>
      <c r="K22" s="213" t="s">
        <v>537</v>
      </c>
      <c r="L22" s="205" t="s">
        <v>8</v>
      </c>
      <c r="M22" s="219" t="s">
        <v>537</v>
      </c>
      <c r="N22" s="205" t="s">
        <v>8</v>
      </c>
      <c r="O22" s="219" t="s">
        <v>537</v>
      </c>
      <c r="P22" s="205" t="s">
        <v>8</v>
      </c>
      <c r="Q22" s="219" t="s">
        <v>537</v>
      </c>
      <c r="R22" s="205" t="s">
        <v>8</v>
      </c>
      <c r="S22" s="219" t="s">
        <v>537</v>
      </c>
      <c r="T22" s="205" t="s">
        <v>8</v>
      </c>
      <c r="U22" s="219" t="s">
        <v>537</v>
      </c>
      <c r="V22" s="205" t="s">
        <v>8</v>
      </c>
      <c r="W22" s="219" t="s">
        <v>537</v>
      </c>
      <c r="X22" s="228" t="s">
        <v>8</v>
      </c>
      <c r="Y22" s="209" t="s">
        <v>542</v>
      </c>
    </row>
    <row r="23" spans="3:25" x14ac:dyDescent="0.25">
      <c r="C23" s="200" t="s">
        <v>525</v>
      </c>
      <c r="D23" s="210">
        <f>SUMPRODUCT(--(TEXT(Муром!$C$4:$C$201,"ММММ;;")=C23)*(Муром!$N$4:$N$201)*(Муром!$E$4:$E$201=$D$21))</f>
        <v>0</v>
      </c>
      <c r="E23" s="214">
        <f>SUMPRODUCT(--(TEXT(Муром!$C$4:$C$201,"ММММ;;")=C23)*(Муром!$O$4:$O$201)*(Муром!$E$4:$E$201=$D$21))</f>
        <v>0</v>
      </c>
      <c r="F23" s="211">
        <f>SUMPRODUCT(--(TEXT(Муром!$C$4:$C$201,"ММММ;;")=C23)*(Муром!$N$4:$N$201)*(Муром!$E$4:$E$201=$F$21))</f>
        <v>0</v>
      </c>
      <c r="G23" s="214">
        <f>SUMPRODUCT(--(TEXT(Муром!$C$4:$C$201,"ММММ;;")=C23)*(Муром!$O$4:$O$201)*(Муром!$E$4:$E$201=$F$21))</f>
        <v>0</v>
      </c>
      <c r="H23" s="211">
        <f>SUMPRODUCT(--(TEXT(Муром!$C$4:$C$201,"ММММ;;")=C23)*(Муром!$N$4:$N$201)*(Муром!$E$4:$E$201=$H$21))</f>
        <v>0</v>
      </c>
      <c r="I23" s="214">
        <f>SUMPRODUCT(--(TEXT(Муром!$C$4:$C$201,"ММММ;;")=C23)*(Муром!$O$4:$O$201)*(Муром!$E$4:$E$201=$H$21))</f>
        <v>0</v>
      </c>
      <c r="J23" s="212">
        <f>SUMPRODUCT(--(TEXT(Муром!$C$4:$C$201,"ММММ;;")=C23)*(Муром!$N$4:$N$201)*(Муром!$E$4:$E$201=$J$21))</f>
        <v>0</v>
      </c>
      <c r="K23" s="217">
        <f>SUMPRODUCT(--(TEXT(Муром!$C$4:$C$201,"ММММ;;")=C23)*(Муром!$O$4:$O$201)*(Муром!$E$4:$E$201=$J$21))</f>
        <v>0</v>
      </c>
      <c r="L23" s="212">
        <f>SUMPRODUCT(--(TEXT(Муром!$C$4:$C$201,"ММММ;;")=C23)*(Муром!$N$4:$N$201)*(Муром!$E$4:$E$201=$L$20))</f>
        <v>0</v>
      </c>
      <c r="M23" s="217">
        <f>SUMPRODUCT(--(TEXT(Муром!$C$4:$C$201,"ММММ;;")=C23)*(Муром!$O$4:$O$201)*(Муром!$E$4:$E$201=$L$20))</f>
        <v>0</v>
      </c>
      <c r="N23" s="212">
        <f>SUMPRODUCT(--(TEXT(Муром!$C$4:$C$201,"ММММ;;")=C23)*(Муром!$N$4:$N$201)*(Муром!$E$4:$E$201=$N$20))</f>
        <v>0</v>
      </c>
      <c r="O23" s="217">
        <f>SUMPRODUCT(--(TEXT(Муром!$C$4:$C$201,"ММММ;;")=C23)*(Муром!$O$4:$O$201)*(Муром!$E$4:$E$201=$N$20))</f>
        <v>0</v>
      </c>
      <c r="P23" s="212">
        <f>SUMPRODUCT(--(TEXT(Муром!$C$4:$C$201,"ММММ;;")=C23)*(Муром!$N$4:$N$201)*(Муром!$E$4:$E$201=$P$20))</f>
        <v>0</v>
      </c>
      <c r="Q23" s="217">
        <f>SUMPRODUCT(--(TEXT(Муром!$C$4:$C$201,"ММММ;;")=C23)*(Муром!$O$4:$O$201)*(Муром!$E$4:$E$201=$P$20))</f>
        <v>0</v>
      </c>
      <c r="R23" s="212">
        <f>SUMPRODUCT(--(TEXT(Муром!$C$4:$C$201,"ММММ;;")=C23)*(Муром!$N$4:$N$201)*(Муром!$E$4:$E$201=$R$20))</f>
        <v>0</v>
      </c>
      <c r="S23" s="217">
        <f>SUMPRODUCT(--(TEXT(Муром!$C$4:$C$201,"ММММ;;")=C23)*(Муром!$O$4:$O$201)*(Муром!$E$4:$E$201=$R$20))</f>
        <v>0</v>
      </c>
      <c r="T23" s="212">
        <f>SUMPRODUCT(--(TEXT(Муром!$C$4:$C$201,"ММММ;;")=C23)*(Муром!$N$4:$N$201)*(Муром!$E$4:$E$201=$T$20))</f>
        <v>0</v>
      </c>
      <c r="U23" s="217">
        <f>SUMPRODUCT(--(TEXT(Муром!$C$4:$C$201,"ММММ;;")=C23)*(Муром!$O$4:$O$201)*(Муром!$E$4:$E$201=$T$20))</f>
        <v>0</v>
      </c>
      <c r="V23" s="212">
        <f>SUMPRODUCT(--(TEXT(Муром!$C$4:$C$201,"ММММ;;")=C23)*(Муром!$N$4:$N$201)*(Муром!$E$4:$E$201=$V$20))</f>
        <v>0</v>
      </c>
      <c r="W23" s="217">
        <f>SUMPRODUCT(--(TEXT(Муром!$C$4:$C$201,"ММММ;;")=C23)*(Муром!$O$4:$O$201)*(Муром!$E$4:$E$201=$V$20))</f>
        <v>0</v>
      </c>
      <c r="X23" s="229">
        <f>SUM(D23,F23,H23,J23,L23,N23,P23,R23,T23,V23)</f>
        <v>0</v>
      </c>
      <c r="Y23" s="207">
        <f>SUM(E23,G23,I23,K23,M23,O23,Q23,S23,U23,W23)</f>
        <v>0</v>
      </c>
    </row>
    <row r="24" spans="3:25" x14ac:dyDescent="0.25">
      <c r="C24" s="200" t="s">
        <v>526</v>
      </c>
      <c r="D24" s="203">
        <f>SUMPRODUCT(--(TEXT(Муром!$C$4:$C$201,"ММММ;;")=C24)*(Муром!$N$4:$N$201)*(Муром!$E$4:$E$201=$D$21))</f>
        <v>0</v>
      </c>
      <c r="E24" s="215">
        <f>SUMPRODUCT(--(TEXT(Муром!$C$4:$C$201,"ММММ;;")=C24)*(Муром!$O$4:$O$201)*(Муром!$E$4:$E$201=$D$21))</f>
        <v>0</v>
      </c>
      <c r="F24" s="204">
        <f>SUMPRODUCT(--(TEXT(Муром!$C$4:$C$201,"ММММ;;")=C24)*(Муром!$N$4:$N$201)*(Муром!$E$4:$E$201=$F$21))</f>
        <v>0</v>
      </c>
      <c r="G24" s="215">
        <f>SUMPRODUCT(--(TEXT(Муром!$C$4:$C$201,"ММММ;;")=C24)*(Муром!$O$4:$O$201)*(Муром!$E$4:$E$201=$F$21))</f>
        <v>0</v>
      </c>
      <c r="H24" s="204">
        <f>SUMPRODUCT(--(TEXT(Муром!$C$4:$C$201,"ММММ;;")=C24)*(Муром!$N$4:$N$201)*(Муром!$E$4:$E$201=$H$21))</f>
        <v>0</v>
      </c>
      <c r="I24" s="215">
        <f>SUMPRODUCT(--(TEXT(Муром!$C$4:$C$201,"ММММ;;")=C24)*(Муром!$O$4:$O$201)*(Муром!$E$4:$E$201=$H$21))</f>
        <v>0</v>
      </c>
      <c r="J24" s="206">
        <f>SUMPRODUCT(--(TEXT(Муром!$C$4:$C$201,"ММММ;;")=C24)*(Муром!$N$4:$N$201)*(Муром!$E$4:$E$201=$J$21))</f>
        <v>0</v>
      </c>
      <c r="K24" s="218">
        <f>SUMPRODUCT(--(TEXT(Муром!$C$4:$C$201,"ММММ;;")=C24)*(Муром!$O$4:$O$201)*(Муром!$E$4:$E$201=$J$21))</f>
        <v>0</v>
      </c>
      <c r="L24" s="206">
        <f>SUMPRODUCT(--(TEXT(Муром!$C$4:$C$201,"ММММ;;")=C24)*(Муром!$N$4:$N$201)*(Муром!$E$4:$E$201=$L$20))</f>
        <v>0</v>
      </c>
      <c r="M24" s="218">
        <f>SUMPRODUCT(--(TEXT(Муром!$C$4:$C$201,"ММММ;;")=C24)*(Муром!$O$4:$O$201)*(Муром!$E$4:$E$201=$L$20))</f>
        <v>0</v>
      </c>
      <c r="N24" s="206">
        <f>SUMPRODUCT(--(TEXT(Муром!$C$4:$C$201,"ММММ;;")=C24)*(Муром!$N$4:$N$201)*(Муром!$E$4:$E$201=$N$20))</f>
        <v>0</v>
      </c>
      <c r="O24" s="218">
        <f>SUMPRODUCT(--(TEXT(Муром!$C$4:$C$201,"ММММ;;")=C24)*(Муром!$O$4:$O$201)*(Муром!$E$4:$E$201=$N$20))</f>
        <v>0</v>
      </c>
      <c r="P24" s="206">
        <f>SUMPRODUCT(--(TEXT(Муром!$C$4:$C$201,"ММММ;;")=C24)*(Муром!$N$4:$N$201)*(Муром!$E$4:$E$201=$P$20))</f>
        <v>0</v>
      </c>
      <c r="Q24" s="218">
        <f>SUMPRODUCT(--(TEXT(Муром!$C$4:$C$201,"ММММ;;")=C24)*(Муром!$O$4:$O$201)*(Муром!$E$4:$E$201=$P$20))</f>
        <v>0</v>
      </c>
      <c r="R24" s="206">
        <f>SUMPRODUCT(--(TEXT(Муром!$C$4:$C$201,"ММММ;;")=C24)*(Муром!$N$4:$N$201)*(Муром!$E$4:$E$201=$R$20))</f>
        <v>0</v>
      </c>
      <c r="S24" s="218">
        <f>SUMPRODUCT(--(TEXT(Муром!$C$4:$C$201,"ММММ;;")=C24)*(Муром!$O$4:$O$201)*(Муром!$E$4:$E$201=$R$20))</f>
        <v>0</v>
      </c>
      <c r="T24" s="206">
        <f>SUMPRODUCT(--(TEXT(Муром!$C$4:$C$201,"ММММ;;")=C24)*(Муром!$N$4:$N$201)*(Муром!$E$4:$E$201=$T$20))</f>
        <v>0</v>
      </c>
      <c r="U24" s="218">
        <f>SUMPRODUCT(--(TEXT(Муром!$C$4:$C$201,"ММММ;;")=C24)*(Муром!$O$4:$O$201)*(Муром!$E$4:$E$201=$T$20))</f>
        <v>0</v>
      </c>
      <c r="V24" s="206">
        <f>SUMPRODUCT(--(TEXT(Муром!$C$4:$C$201,"ММММ;;")=C24)*(Муром!$N$4:$N$201)*(Муром!$E$4:$E$201=$V$20))</f>
        <v>0</v>
      </c>
      <c r="W24" s="218">
        <f>SUMPRODUCT(--(TEXT(Муром!$C$4:$C$201,"ММММ;;")=C24)*(Муром!$O$4:$O$201)*(Муром!$E$4:$E$201=$V$20))</f>
        <v>0</v>
      </c>
      <c r="X24" s="229">
        <f t="shared" ref="X24:X34" si="10">SUM(D24,F24,H24,J24,L24,N24,P24,R24,T24,V24)</f>
        <v>0</v>
      </c>
      <c r="Y24" s="207">
        <f t="shared" ref="Y24:Y34" si="11">SUM(E24,G24,I24,K24,M24,O24,Q24,S24,U24,W24)</f>
        <v>0</v>
      </c>
    </row>
    <row r="25" spans="3:25" x14ac:dyDescent="0.25">
      <c r="C25" s="200" t="s">
        <v>527</v>
      </c>
      <c r="D25" s="210">
        <f>SUMPRODUCT(--(TEXT(Муром!$C$4:$C$201,"ММММ;;")=C25)*(Муром!$N$4:$N$201)*(Муром!$E$4:$E$201=$D$21))</f>
        <v>0</v>
      </c>
      <c r="E25" s="214">
        <f>SUMPRODUCT(--(TEXT(Муром!$C$4:$C$201,"ММММ;;")=C25)*(Муром!$O$4:$O$201)*(Муром!$E$4:$E$201=$D$21))</f>
        <v>0</v>
      </c>
      <c r="F25" s="211">
        <f>SUMPRODUCT(--(TEXT(Муром!$C$4:$C$201,"ММММ;;")=C25)*(Муром!$N$4:$N$201)*(Муром!$E$4:$E$201=$F$21))</f>
        <v>0</v>
      </c>
      <c r="G25" s="214">
        <f>SUMPRODUCT(--(TEXT(Муром!$C$4:$C$201,"ММММ;;")=C25)*(Муром!$O$4:$O$201)*(Муром!$E$4:$E$201=$F$21))</f>
        <v>0</v>
      </c>
      <c r="H25" s="211">
        <f>SUMPRODUCT(--(TEXT(Муром!$C$4:$C$201,"ММММ;;")=C25)*(Муром!$N$4:$N$201)*(Муром!$E$4:$E$201=$H$21))</f>
        <v>0</v>
      </c>
      <c r="I25" s="214">
        <f>SUMPRODUCT(--(TEXT(Муром!$C$4:$C$201,"ММММ;;")=C25)*(Муром!$O$4:$O$201)*(Муром!$E$4:$E$201=$H$21))</f>
        <v>0</v>
      </c>
      <c r="J25" s="212">
        <f>SUMPRODUCT(--(TEXT(Муром!$C$4:$C$201,"ММММ;;")=C25)*(Муром!$N$4:$N$201)*(Муром!$E$4:$E$201=$J$21))</f>
        <v>0</v>
      </c>
      <c r="K25" s="217">
        <f>SUMPRODUCT(--(TEXT(Муром!$C$4:$C$201,"ММММ;;")=C25)*(Муром!$O$4:$O$201)*(Муром!$E$4:$E$201=$J$21))</f>
        <v>0</v>
      </c>
      <c r="L25" s="212">
        <f>SUMPRODUCT(--(TEXT(Муром!$C$4:$C$201,"ММММ;;")=C25)*(Муром!$N$4:$N$201)*(Муром!$E$4:$E$201=$L$20))</f>
        <v>0</v>
      </c>
      <c r="M25" s="217">
        <f>SUMPRODUCT(--(TEXT(Муром!$C$4:$C$201,"ММММ;;")=C25)*(Муром!$O$4:$O$201)*(Муром!$E$4:$E$201=$L$20))</f>
        <v>0</v>
      </c>
      <c r="N25" s="212">
        <f>SUMPRODUCT(--(TEXT(Муром!$C$4:$C$201,"ММММ;;")=C25)*(Муром!$N$4:$N$201)*(Муром!$E$4:$E$201=$N$20))</f>
        <v>0</v>
      </c>
      <c r="O25" s="217">
        <f>SUMPRODUCT(--(TEXT(Муром!$C$4:$C$201,"ММММ;;")=C25)*(Муром!$O$4:$O$201)*(Муром!$E$4:$E$201=$N$20))</f>
        <v>0</v>
      </c>
      <c r="P25" s="212">
        <f>SUMPRODUCT(--(TEXT(Муром!$C$4:$C$201,"ММММ;;")=C25)*(Муром!$N$4:$N$201)*(Муром!$E$4:$E$201=$P$20))</f>
        <v>0</v>
      </c>
      <c r="Q25" s="217">
        <f>SUMPRODUCT(--(TEXT(Муром!$C$4:$C$201,"ММММ;;")=C25)*(Муром!$O$4:$O$201)*(Муром!$E$4:$E$201=$P$20))</f>
        <v>0</v>
      </c>
      <c r="R25" s="212">
        <f>SUMPRODUCT(--(TEXT(Муром!$C$4:$C$201,"ММММ;;")=C25)*(Муром!$N$4:$N$201)*(Муром!$E$4:$E$201=$R$20))</f>
        <v>0</v>
      </c>
      <c r="S25" s="217">
        <f>SUMPRODUCT(--(TEXT(Муром!$C$4:$C$201,"ММММ;;")=C25)*(Муром!$O$4:$O$201)*(Муром!$E$4:$E$201=$R$20))</f>
        <v>0</v>
      </c>
      <c r="T25" s="212">
        <f>SUMPRODUCT(--(TEXT(Муром!$C$4:$C$201,"ММММ;;")=C25)*(Муром!$N$4:$N$201)*(Муром!$E$4:$E$201=$T$20))</f>
        <v>0</v>
      </c>
      <c r="U25" s="217">
        <f>SUMPRODUCT(--(TEXT(Муром!$C$4:$C$201,"ММММ;;")=C25)*(Муром!$O$4:$O$201)*(Муром!$E$4:$E$201=$T$20))</f>
        <v>0</v>
      </c>
      <c r="V25" s="212">
        <f>SUMPRODUCT(--(TEXT(Муром!$C$4:$C$201,"ММММ;;")=C25)*(Муром!$N$4:$N$201)*(Муром!$E$4:$E$201=$V$20))</f>
        <v>0</v>
      </c>
      <c r="W25" s="217">
        <f>SUMPRODUCT(--(TEXT(Муром!$C$4:$C$201,"ММММ;;")=C25)*(Муром!$O$4:$O$201)*(Муром!$E$4:$E$201=$V$20))</f>
        <v>0</v>
      </c>
      <c r="X25" s="229">
        <f t="shared" si="10"/>
        <v>0</v>
      </c>
      <c r="Y25" s="207">
        <f t="shared" si="11"/>
        <v>0</v>
      </c>
    </row>
    <row r="26" spans="3:25" x14ac:dyDescent="0.25">
      <c r="C26" s="200" t="s">
        <v>528</v>
      </c>
      <c r="D26" s="203">
        <f>SUMPRODUCT(--(TEXT(Муром!$C$4:$C$201,"ММММ;;")=C26)*(Муром!$N$4:$N$201)*(Муром!$E$4:$E$201=$D$21))</f>
        <v>0</v>
      </c>
      <c r="E26" s="215">
        <f>SUMPRODUCT(--(TEXT(Муром!$C$4:$C$201,"ММММ;;")=C26)*(Муром!$O$4:$O$201)*(Муром!$E$4:$E$201=$D$21))</f>
        <v>0</v>
      </c>
      <c r="F26" s="204">
        <f>SUMPRODUCT(--(TEXT(Муром!$C$4:$C$201,"ММММ;;")=C26)*(Муром!$N$4:$N$201)*(Муром!$E$4:$E$201=$F$21))</f>
        <v>0</v>
      </c>
      <c r="G26" s="215">
        <f>SUMPRODUCT(--(TEXT(Муром!$C$4:$C$201,"ММММ;;")=C26)*(Муром!$O$4:$O$201)*(Муром!$E$4:$E$201=$F$21))</f>
        <v>0</v>
      </c>
      <c r="H26" s="204">
        <f>SUMPRODUCT(--(TEXT(Муром!$C$4:$C$201,"ММММ;;")=C26)*(Муром!$N$4:$N$201)*(Муром!$E$4:$E$201=$H$21))</f>
        <v>0</v>
      </c>
      <c r="I26" s="215">
        <f>SUMPRODUCT(--(TEXT(Муром!$C$4:$C$201,"ММММ;;")=C26)*(Муром!$O$4:$O$201)*(Муром!$E$4:$E$201=$H$21))</f>
        <v>0</v>
      </c>
      <c r="J26" s="206">
        <f>SUMPRODUCT(--(TEXT(Муром!$C$4:$C$201,"ММММ;;")=C26)*(Муром!$N$4:$N$201)*(Муром!$E$4:$E$201=$J$21))</f>
        <v>0</v>
      </c>
      <c r="K26" s="218">
        <f>SUMPRODUCT(--(TEXT(Муром!$C$4:$C$201,"ММММ;;")=C26)*(Муром!$O$4:$O$201)*(Муром!$E$4:$E$201=$J$21))</f>
        <v>0</v>
      </c>
      <c r="L26" s="206">
        <f>SUMPRODUCT(--(TEXT(Муром!$C$4:$C$201,"ММММ;;")=C26)*(Муром!$N$4:$N$201)*(Муром!$E$4:$E$201=$L$20))</f>
        <v>0</v>
      </c>
      <c r="M26" s="218">
        <f>SUMPRODUCT(--(TEXT(Муром!$C$4:$C$201,"ММММ;;")=C26)*(Муром!$O$4:$O$201)*(Муром!$E$4:$E$201=$L$20))</f>
        <v>0</v>
      </c>
      <c r="N26" s="206">
        <f>SUMPRODUCT(--(TEXT(Муром!$C$4:$C$201,"ММММ;;")=C26)*(Муром!$N$4:$N$201)*(Муром!$E$4:$E$201=$N$20))</f>
        <v>0</v>
      </c>
      <c r="O26" s="218">
        <f>SUMPRODUCT(--(TEXT(Муром!$C$4:$C$201,"ММММ;;")=C26)*(Муром!$O$4:$O$201)*(Муром!$E$4:$E$201=$N$20))</f>
        <v>0</v>
      </c>
      <c r="P26" s="206">
        <f>SUMPRODUCT(--(TEXT(Муром!$C$4:$C$201,"ММММ;;")=C26)*(Муром!$N$4:$N$201)*(Муром!$E$4:$E$201=$P$20))</f>
        <v>0</v>
      </c>
      <c r="Q26" s="218">
        <f>SUMPRODUCT(--(TEXT(Муром!$C$4:$C$201,"ММММ;;")=C26)*(Муром!$O$4:$O$201)*(Муром!$E$4:$E$201=$P$20))</f>
        <v>0</v>
      </c>
      <c r="R26" s="206">
        <f>SUMPRODUCT(--(TEXT(Муром!$C$4:$C$201,"ММММ;;")=C26)*(Муром!$N$4:$N$201)*(Муром!$E$4:$E$201=$R$20))</f>
        <v>0</v>
      </c>
      <c r="S26" s="218">
        <f>SUMPRODUCT(--(TEXT(Муром!$C$4:$C$201,"ММММ;;")=C26)*(Муром!$O$4:$O$201)*(Муром!$E$4:$E$201=$R$20))</f>
        <v>0</v>
      </c>
      <c r="T26" s="206">
        <f>SUMPRODUCT(--(TEXT(Муром!$C$4:$C$201,"ММММ;;")=C26)*(Муром!$N$4:$N$201)*(Муром!$E$4:$E$201=$T$20))</f>
        <v>0</v>
      </c>
      <c r="U26" s="218">
        <f>SUMPRODUCT(--(TEXT(Муром!$C$4:$C$201,"ММММ;;")=C26)*(Муром!$O$4:$O$201)*(Муром!$E$4:$E$201=$T$20))</f>
        <v>0</v>
      </c>
      <c r="V26" s="206">
        <f>SUMPRODUCT(--(TEXT(Муром!$C$4:$C$201,"ММММ;;")=C26)*(Муром!$N$4:$N$201)*(Муром!$E$4:$E$201=$V$20))</f>
        <v>0</v>
      </c>
      <c r="W26" s="218">
        <f>SUMPRODUCT(--(TEXT(Муром!$C$4:$C$201,"ММММ;;")=C26)*(Муром!$O$4:$O$201)*(Муром!$E$4:$E$201=$V$20))</f>
        <v>0</v>
      </c>
      <c r="X26" s="229">
        <f t="shared" si="10"/>
        <v>0</v>
      </c>
      <c r="Y26" s="207">
        <f t="shared" si="11"/>
        <v>0</v>
      </c>
    </row>
    <row r="27" spans="3:25" x14ac:dyDescent="0.25">
      <c r="C27" s="200" t="s">
        <v>529</v>
      </c>
      <c r="D27" s="210">
        <f>SUMPRODUCT(--(TEXT(Муром!$C$4:$C$201,"ММММ;;")=C27)*(Муром!$N$4:$N$201)*(Муром!$E$4:$E$201=$D$21))</f>
        <v>0</v>
      </c>
      <c r="E27" s="214">
        <f>SUMPRODUCT(--(TEXT(Муром!$C$4:$C$201,"ММММ;;")=C27)*(Муром!$O$4:$O$201)*(Муром!$E$4:$E$201=$D$21))</f>
        <v>0</v>
      </c>
      <c r="F27" s="211">
        <f>SUMPRODUCT(--(TEXT(Муром!$C$4:$C$201,"ММММ;;")=C27)*(Муром!$N$4:$N$201)*(Муром!$E$4:$E$201=$F$21))</f>
        <v>0</v>
      </c>
      <c r="G27" s="214">
        <f>SUMPRODUCT(--(TEXT(Муром!$C$4:$C$201,"ММММ;;")=C27)*(Муром!$O$4:$O$201)*(Муром!$E$4:$E$201=$F$21))</f>
        <v>0</v>
      </c>
      <c r="H27" s="211">
        <f>SUMPRODUCT(--(TEXT(Муром!$C$4:$C$201,"ММММ;;")=C27)*(Муром!$N$4:$N$201)*(Муром!$E$4:$E$201=$H$21))</f>
        <v>0</v>
      </c>
      <c r="I27" s="214">
        <f>SUMPRODUCT(--(TEXT(Муром!$C$4:$C$201,"ММММ;;")=C27)*(Муром!$O$4:$O$201)*(Муром!$E$4:$E$201=$H$21))</f>
        <v>0</v>
      </c>
      <c r="J27" s="212">
        <f>SUMPRODUCT(--(TEXT(Муром!$C$4:$C$201,"ММММ;;")=C27)*(Муром!$N$4:$N$201)*(Муром!$E$4:$E$201=$J$21))</f>
        <v>0</v>
      </c>
      <c r="K27" s="217">
        <f>SUMPRODUCT(--(TEXT(Муром!$C$4:$C$201,"ММММ;;")=C27)*(Муром!$O$4:$O$201)*(Муром!$E$4:$E$201=$J$21))</f>
        <v>0</v>
      </c>
      <c r="L27" s="212">
        <f>SUMPRODUCT(--(TEXT(Муром!$C$4:$C$201,"ММММ;;")=C27)*(Муром!$N$4:$N$201)*(Муром!$E$4:$E$201=$L$20))</f>
        <v>0</v>
      </c>
      <c r="M27" s="217">
        <f>SUMPRODUCT(--(TEXT(Муром!$C$4:$C$201,"ММММ;;")=C27)*(Муром!$O$4:$O$201)*(Муром!$E$4:$E$201=$L$20))</f>
        <v>0</v>
      </c>
      <c r="N27" s="212">
        <f>SUMPRODUCT(--(TEXT(Муром!$C$4:$C$201,"ММММ;;")=C27)*(Муром!$N$4:$N$201)*(Муром!$E$4:$E$201=$N$20))</f>
        <v>0</v>
      </c>
      <c r="O27" s="217">
        <f>SUMPRODUCT(--(TEXT(Муром!$C$4:$C$201,"ММММ;;")=C27)*(Муром!$O$4:$O$201)*(Муром!$E$4:$E$201=$N$20))</f>
        <v>0</v>
      </c>
      <c r="P27" s="212">
        <f>SUMPRODUCT(--(TEXT(Муром!$C$4:$C$201,"ММММ;;")=C27)*(Муром!$N$4:$N$201)*(Муром!$E$4:$E$201=$P$20))</f>
        <v>0</v>
      </c>
      <c r="Q27" s="217">
        <f>SUMPRODUCT(--(TEXT(Муром!$C$4:$C$201,"ММММ;;")=C27)*(Муром!$O$4:$O$201)*(Муром!$E$4:$E$201=$P$20))</f>
        <v>0</v>
      </c>
      <c r="R27" s="212">
        <f>SUMPRODUCT(--(TEXT(Муром!$C$4:$C$201,"ММММ;;")=C27)*(Муром!$N$4:$N$201)*(Муром!$E$4:$E$201=$R$20))</f>
        <v>0</v>
      </c>
      <c r="S27" s="217">
        <f>SUMPRODUCT(--(TEXT(Муром!$C$4:$C$201,"ММММ;;")=C27)*(Муром!$O$4:$O$201)*(Муром!$E$4:$E$201=$R$20))</f>
        <v>0</v>
      </c>
      <c r="T27" s="212">
        <f>SUMPRODUCT(--(TEXT(Муром!$C$4:$C$201,"ММММ;;")=C27)*(Муром!$N$4:$N$201)*(Муром!$E$4:$E$201=$T$20))</f>
        <v>0</v>
      </c>
      <c r="U27" s="217">
        <f>SUMPRODUCT(--(TEXT(Муром!$C$4:$C$201,"ММММ;;")=C27)*(Муром!$O$4:$O$201)*(Муром!$E$4:$E$201=$T$20))</f>
        <v>0</v>
      </c>
      <c r="V27" s="212">
        <f>SUMPRODUCT(--(TEXT(Муром!$C$4:$C$201,"ММММ;;")=C27)*(Муром!$N$4:$N$201)*(Муром!$E$4:$E$201=$V$20))</f>
        <v>0</v>
      </c>
      <c r="W27" s="217">
        <f>SUMPRODUCT(--(TEXT(Муром!$C$4:$C$201,"ММММ;;")=C27)*(Муром!$O$4:$O$201)*(Муром!$E$4:$E$201=$V$20))</f>
        <v>0</v>
      </c>
      <c r="X27" s="229">
        <f t="shared" si="10"/>
        <v>0</v>
      </c>
      <c r="Y27" s="207">
        <f t="shared" si="11"/>
        <v>0</v>
      </c>
    </row>
    <row r="28" spans="3:25" x14ac:dyDescent="0.25">
      <c r="C28" s="200" t="s">
        <v>530</v>
      </c>
      <c r="D28" s="203">
        <f>SUMPRODUCT(--(TEXT(Муром!$C$4:$C$201,"ММММ;;")=C28)*(Муром!$N$4:$N$201)*(Муром!$E$4:$E$201=$D$21))</f>
        <v>0</v>
      </c>
      <c r="E28" s="215">
        <f>SUMPRODUCT(--(TEXT(Муром!$C$4:$C$201,"ММММ;;")=C28)*(Муром!$O$4:$O$201)*(Муром!$E$4:$E$201=$D$21))</f>
        <v>0</v>
      </c>
      <c r="F28" s="204">
        <f>SUMPRODUCT(--(TEXT(Муром!$C$4:$C$201,"ММММ;;")=C28)*(Муром!$N$4:$N$201)*(Муром!$E$4:$E$201=$F$21))</f>
        <v>0</v>
      </c>
      <c r="G28" s="215">
        <f>SUMPRODUCT(--(TEXT(Муром!$C$4:$C$201,"ММММ;;")=C28)*(Муром!$O$4:$O$201)*(Муром!$E$4:$E$201=$F$21))</f>
        <v>0</v>
      </c>
      <c r="H28" s="204">
        <f>SUMPRODUCT(--(TEXT(Муром!$C$4:$C$201,"ММММ;;")=C28)*(Муром!$N$4:$N$201)*(Муром!$E$4:$E$201=$H$21))</f>
        <v>0</v>
      </c>
      <c r="I28" s="215">
        <f>SUMPRODUCT(--(TEXT(Муром!$C$4:$C$201,"ММММ;;")=C28)*(Муром!$O$4:$O$201)*(Муром!$E$4:$E$201=$H$21))</f>
        <v>0</v>
      </c>
      <c r="J28" s="206">
        <f>SUMPRODUCT(--(TEXT(Муром!$C$4:$C$201,"ММММ;;")=C28)*(Муром!$N$4:$N$201)*(Муром!$E$4:$E$201=$J$21))</f>
        <v>0</v>
      </c>
      <c r="K28" s="218">
        <f>SUMPRODUCT(--(TEXT(Муром!$C$4:$C$201,"ММММ;;")=C28)*(Муром!$O$4:$O$201)*(Муром!$E$4:$E$201=$J$21))</f>
        <v>0</v>
      </c>
      <c r="L28" s="206">
        <f>SUMPRODUCT(--(TEXT(Муром!$C$4:$C$201,"ММММ;;")=C28)*(Муром!$N$4:$N$201)*(Муром!$E$4:$E$201=$L$20))</f>
        <v>0</v>
      </c>
      <c r="M28" s="218">
        <f>SUMPRODUCT(--(TEXT(Муром!$C$4:$C$201,"ММММ;;")=C28)*(Муром!$O$4:$O$201)*(Муром!$E$4:$E$201=$L$20))</f>
        <v>0</v>
      </c>
      <c r="N28" s="206">
        <f>SUMPRODUCT(--(TEXT(Муром!$C$4:$C$201,"ММММ;;")=C28)*(Муром!$N$4:$N$201)*(Муром!$E$4:$E$201=$N$20))</f>
        <v>0</v>
      </c>
      <c r="O28" s="218">
        <f>SUMPRODUCT(--(TEXT(Муром!$C$4:$C$201,"ММММ;;")=C28)*(Муром!$O$4:$O$201)*(Муром!$E$4:$E$201=$N$20))</f>
        <v>0</v>
      </c>
      <c r="P28" s="206">
        <f>SUMPRODUCT(--(TEXT(Муром!$C$4:$C$201,"ММММ;;")=C28)*(Муром!$N$4:$N$201)*(Муром!$E$4:$E$201=$P$20))</f>
        <v>0</v>
      </c>
      <c r="Q28" s="218">
        <f>SUMPRODUCT(--(TEXT(Муром!$C$4:$C$201,"ММММ;;")=C28)*(Муром!$O$4:$O$201)*(Муром!$E$4:$E$201=$P$20))</f>
        <v>0</v>
      </c>
      <c r="R28" s="206">
        <f>SUMPRODUCT(--(TEXT(Муром!$C$4:$C$201,"ММММ;;")=C28)*(Муром!$N$4:$N$201)*(Муром!$E$4:$E$201=$R$20))</f>
        <v>0</v>
      </c>
      <c r="S28" s="218">
        <f>SUMPRODUCT(--(TEXT(Муром!$C$4:$C$201,"ММММ;;")=C28)*(Муром!$O$4:$O$201)*(Муром!$E$4:$E$201=$R$20))</f>
        <v>0</v>
      </c>
      <c r="T28" s="206">
        <f>SUMPRODUCT(--(TEXT(Муром!$C$4:$C$201,"ММММ;;")=C28)*(Муром!$N$4:$N$201)*(Муром!$E$4:$E$201=$T$20))</f>
        <v>0</v>
      </c>
      <c r="U28" s="218">
        <f>SUMPRODUCT(--(TEXT(Муром!$C$4:$C$201,"ММММ;;")=C28)*(Муром!$O$4:$O$201)*(Муром!$E$4:$E$201=$T$20))</f>
        <v>0</v>
      </c>
      <c r="V28" s="206">
        <f>SUMPRODUCT(--(TEXT(Муром!$C$4:$C$201,"ММММ;;")=C28)*(Муром!$N$4:$N$201)*(Муром!$E$4:$E$201=$V$20))</f>
        <v>0</v>
      </c>
      <c r="W28" s="218">
        <f>SUMPRODUCT(--(TEXT(Муром!$C$4:$C$201,"ММММ;;")=C28)*(Муром!$O$4:$O$201)*(Муром!$E$4:$E$201=$V$20))</f>
        <v>0</v>
      </c>
      <c r="X28" s="229">
        <f t="shared" si="10"/>
        <v>0</v>
      </c>
      <c r="Y28" s="207">
        <f t="shared" si="11"/>
        <v>0</v>
      </c>
    </row>
    <row r="29" spans="3:25" x14ac:dyDescent="0.25">
      <c r="C29" s="200" t="s">
        <v>531</v>
      </c>
      <c r="D29" s="210">
        <f>SUMPRODUCT(--(TEXT(Муром!$C$4:$C$201,"ММММ;;")=C29)*(Муром!$N$4:$N$201)*(Муром!$E$4:$E$201=$D$21))</f>
        <v>0</v>
      </c>
      <c r="E29" s="214">
        <f>SUMPRODUCT(--(TEXT(Муром!$C$4:$C$201,"ММММ;;")=C29)*(Муром!$O$4:$O$201)*(Муром!$E$4:$E$201=$D$21))</f>
        <v>65.384999999999991</v>
      </c>
      <c r="F29" s="211">
        <f>SUMPRODUCT(--(TEXT(Муром!$C$4:$C$201,"ММММ;;")=C29)*(Муром!$N$4:$N$201)*(Муром!$E$4:$E$201=$F$21))</f>
        <v>0</v>
      </c>
      <c r="G29" s="214">
        <f>SUMPRODUCT(--(TEXT(Муром!$C$4:$C$201,"ММММ;;")=C29)*(Муром!$O$4:$O$201)*(Муром!$E$4:$E$201=$F$21))</f>
        <v>31.443999999999999</v>
      </c>
      <c r="H29" s="211">
        <f>SUMPRODUCT(--(TEXT(Муром!$C$4:$C$201,"ММММ;;")=C29)*(Муром!$N$4:$N$201)*(Муром!$E$4:$E$201=$H$21))</f>
        <v>0</v>
      </c>
      <c r="I29" s="214">
        <f>SUMPRODUCT(--(TEXT(Муром!$C$4:$C$201,"ММММ;;")=C29)*(Муром!$O$4:$O$201)*(Муром!$E$4:$E$201=$H$21))</f>
        <v>0</v>
      </c>
      <c r="J29" s="212">
        <f>SUMPRODUCT(--(TEXT(Муром!$C$4:$C$201,"ММММ;;")=C29)*(Муром!$N$4:$N$201)*(Муром!$E$4:$E$201=$J$21))</f>
        <v>0</v>
      </c>
      <c r="K29" s="217">
        <f>SUMPRODUCT(--(TEXT(Муром!$C$4:$C$201,"ММММ;;")=C29)*(Муром!$O$4:$O$201)*(Муром!$E$4:$E$201=$J$21))</f>
        <v>52.256</v>
      </c>
      <c r="L29" s="212">
        <f>SUMPRODUCT(--(TEXT(Муром!$C$4:$C$201,"ММММ;;")=C29)*(Муром!$N$4:$N$201)*(Муром!$E$4:$E$201=$L$20))</f>
        <v>0</v>
      </c>
      <c r="M29" s="217">
        <f>SUMPRODUCT(--(TEXT(Муром!$C$4:$C$201,"ММММ;;")=C29)*(Муром!$O$4:$O$201)*(Муром!$E$4:$E$201=$L$20))</f>
        <v>14.67</v>
      </c>
      <c r="N29" s="212">
        <f>SUMPRODUCT(--(TEXT(Муром!$C$4:$C$201,"ММММ;;")=C29)*(Муром!$N$4:$N$201)*(Муром!$E$4:$E$201=$N$20))</f>
        <v>0</v>
      </c>
      <c r="O29" s="217">
        <f>SUMPRODUCT(--(TEXT(Муром!$C$4:$C$201,"ММММ;;")=C29)*(Муром!$O$4:$O$201)*(Муром!$E$4:$E$201=$N$20))</f>
        <v>2.1</v>
      </c>
      <c r="P29" s="212">
        <f>SUMPRODUCT(--(TEXT(Муром!$C$4:$C$201,"ММММ;;")=C29)*(Муром!$N$4:$N$201)*(Муром!$E$4:$E$201=$P$20))</f>
        <v>0</v>
      </c>
      <c r="Q29" s="217">
        <f>SUMPRODUCT(--(TEXT(Муром!$C$4:$C$201,"ММММ;;")=C29)*(Муром!$O$4:$O$201)*(Муром!$E$4:$E$201=$P$20))</f>
        <v>13.629</v>
      </c>
      <c r="R29" s="212">
        <f>SUMPRODUCT(--(TEXT(Муром!$C$4:$C$201,"ММММ;;")=C29)*(Муром!$N$4:$N$201)*(Муром!$E$4:$E$201=$R$20))</f>
        <v>0</v>
      </c>
      <c r="S29" s="217">
        <f>SUMPRODUCT(--(TEXT(Муром!$C$4:$C$201,"ММММ;;")=C29)*(Муром!$O$4:$O$201)*(Муром!$E$4:$E$201=$R$20))</f>
        <v>6.5400000000000009</v>
      </c>
      <c r="T29" s="212">
        <f>SUMPRODUCT(--(TEXT(Муром!$C$4:$C$201,"ММММ;;")=C29)*(Муром!$N$4:$N$201)*(Муром!$E$4:$E$201=$T$20))</f>
        <v>0</v>
      </c>
      <c r="U29" s="217">
        <f>SUMPRODUCT(--(TEXT(Муром!$C$4:$C$201,"ММММ;;")=C29)*(Муром!$O$4:$O$201)*(Муром!$E$4:$E$201=$T$20))</f>
        <v>0</v>
      </c>
      <c r="V29" s="212">
        <f>SUMPRODUCT(--(TEXT(Муром!$C$4:$C$201,"ММММ;;")=C29)*(Муром!$N$4:$N$201)*(Муром!$E$4:$E$201=$V$20))</f>
        <v>0</v>
      </c>
      <c r="W29" s="217">
        <f>SUMPRODUCT(--(TEXT(Муром!$C$4:$C$201,"ММММ;;")=C29)*(Муром!$O$4:$O$201)*(Муром!$E$4:$E$201=$V$20))</f>
        <v>1.95</v>
      </c>
      <c r="X29" s="229">
        <f t="shared" si="10"/>
        <v>0</v>
      </c>
      <c r="Y29" s="207">
        <f t="shared" si="11"/>
        <v>187.97399999999993</v>
      </c>
    </row>
    <row r="30" spans="3:25" x14ac:dyDescent="0.25">
      <c r="C30" s="200" t="s">
        <v>532</v>
      </c>
      <c r="D30" s="203">
        <f>SUMPRODUCT(--(TEXT(Муром!$C$4:$C$201,"ММММ;;")=C30)*(Муром!$N$4:$N$201)*(Муром!$E$4:$E$201=$D$21))</f>
        <v>0</v>
      </c>
      <c r="E30" s="215">
        <f>SUMPRODUCT(--(TEXT(Муром!$C$4:$C$201,"ММММ;;")=C30)*(Муром!$O$4:$O$201)*(Муром!$E$4:$E$201=$D$21))</f>
        <v>3.3</v>
      </c>
      <c r="F30" s="204">
        <f>SUMPRODUCT(--(TEXT(Муром!$C$4:$C$201,"ММММ;;")=C30)*(Муром!$N$4:$N$201)*(Муром!$E$4:$E$201=$F$21))</f>
        <v>0</v>
      </c>
      <c r="G30" s="215">
        <f>SUMPRODUCT(--(TEXT(Муром!$C$4:$C$201,"ММММ;;")=C30)*(Муром!$O$4:$O$201)*(Муром!$E$4:$E$201=$F$21))</f>
        <v>0.9</v>
      </c>
      <c r="H30" s="204">
        <f>SUMPRODUCT(--(TEXT(Муром!$C$4:$C$201,"ММММ;;")=C30)*(Муром!$N$4:$N$201)*(Муром!$E$4:$E$201=$H$21))</f>
        <v>0</v>
      </c>
      <c r="I30" s="215">
        <f>SUMPRODUCT(--(TEXT(Муром!$C$4:$C$201,"ММММ;;")=C30)*(Муром!$O$4:$O$201)*(Муром!$E$4:$E$201=$H$21))</f>
        <v>0.67500000000000004</v>
      </c>
      <c r="J30" s="206">
        <f>SUMPRODUCT(--(TEXT(Муром!$C$4:$C$201,"ММММ;;")=C30)*(Муром!$N$4:$N$201)*(Муром!$E$4:$E$201=$J$21))</f>
        <v>0</v>
      </c>
      <c r="K30" s="218">
        <f>SUMPRODUCT(--(TEXT(Муром!$C$4:$C$201,"ММММ;;")=C30)*(Муром!$O$4:$O$201)*(Муром!$E$4:$E$201=$J$21))</f>
        <v>2.0249999999999999</v>
      </c>
      <c r="L30" s="206">
        <f>SUMPRODUCT(--(TEXT(Муром!$C$4:$C$201,"ММММ;;")=C30)*(Муром!$N$4:$N$201)*(Муром!$E$4:$E$201=$L$20))</f>
        <v>0</v>
      </c>
      <c r="M30" s="218">
        <f>SUMPRODUCT(--(TEXT(Муром!$C$4:$C$201,"ММММ;;")=C30)*(Муром!$O$4:$O$201)*(Муром!$E$4:$E$201=$L$20))</f>
        <v>4.0449999999999999</v>
      </c>
      <c r="N30" s="206">
        <f>SUMPRODUCT(--(TEXT(Муром!$C$4:$C$201,"ММММ;;")=C30)*(Муром!$N$4:$N$201)*(Муром!$E$4:$E$201=$N$20))</f>
        <v>0</v>
      </c>
      <c r="O30" s="218">
        <f>SUMPRODUCT(--(TEXT(Муром!$C$4:$C$201,"ММММ;;")=C30)*(Муром!$O$4:$O$201)*(Муром!$E$4:$E$201=$N$20))</f>
        <v>0</v>
      </c>
      <c r="P30" s="206">
        <f>SUMPRODUCT(--(TEXT(Муром!$C$4:$C$201,"ММММ;;")=C30)*(Муром!$N$4:$N$201)*(Муром!$E$4:$E$201=$P$20))</f>
        <v>5.2350000000000003</v>
      </c>
      <c r="Q30" s="218">
        <f>SUMPRODUCT(--(TEXT(Муром!$C$4:$C$201,"ММММ;;")=C30)*(Муром!$O$4:$O$201)*(Муром!$E$4:$E$201=$P$20))</f>
        <v>0</v>
      </c>
      <c r="R30" s="206">
        <f>SUMPRODUCT(--(TEXT(Муром!$C$4:$C$201,"ММММ;;")=C30)*(Муром!$N$4:$N$201)*(Муром!$E$4:$E$201=$R$20))</f>
        <v>5.2350000000000003</v>
      </c>
      <c r="S30" s="218">
        <f>SUMPRODUCT(--(TEXT(Муром!$C$4:$C$201,"ММММ;;")=C30)*(Муром!$O$4:$O$201)*(Муром!$E$4:$E$201=$R$20))</f>
        <v>8.1449999999999996</v>
      </c>
      <c r="T30" s="206">
        <f>SUMPRODUCT(--(TEXT(Муром!$C$4:$C$201,"ММММ;;")=C30)*(Муром!$N$4:$N$201)*(Муром!$E$4:$E$201=$T$20))</f>
        <v>0</v>
      </c>
      <c r="U30" s="218">
        <f>SUMPRODUCT(--(TEXT(Муром!$C$4:$C$201,"ММММ;;")=C30)*(Муром!$O$4:$O$201)*(Муром!$E$4:$E$201=$T$20))</f>
        <v>0</v>
      </c>
      <c r="V30" s="206">
        <f>SUMPRODUCT(--(TEXT(Муром!$C$4:$C$201,"ММММ;;")=C30)*(Муром!$N$4:$N$201)*(Муром!$E$4:$E$201=$V$20))</f>
        <v>0</v>
      </c>
      <c r="W30" s="218">
        <f>SUMPRODUCT(--(TEXT(Муром!$C$4:$C$201,"ММММ;;")=C30)*(Муром!$O$4:$O$201)*(Муром!$E$4:$E$201=$V$20))</f>
        <v>0</v>
      </c>
      <c r="X30" s="229">
        <f t="shared" si="10"/>
        <v>10.47</v>
      </c>
      <c r="Y30" s="207">
        <f t="shared" si="11"/>
        <v>19.09</v>
      </c>
    </row>
    <row r="31" spans="3:25" x14ac:dyDescent="0.25">
      <c r="C31" s="200" t="s">
        <v>533</v>
      </c>
      <c r="D31" s="210">
        <f>SUMPRODUCT(--(TEXT(Муром!$C$4:$C$201,"ММММ;;")=C31)*(Муром!$N$4:$N$201)*(Муром!$E$4:$E$201=$D$21))</f>
        <v>0</v>
      </c>
      <c r="E31" s="214">
        <f>SUMPRODUCT(--(TEXT(Муром!$C$4:$C$201,"ММММ;;")=C31)*(Муром!$O$4:$O$201)*(Муром!$E$4:$E$201=$D$21))</f>
        <v>0</v>
      </c>
      <c r="F31" s="211">
        <f>SUMPRODUCT(--(TEXT(Муром!$C$4:$C$201,"ММММ;;")=C31)*(Муром!$N$4:$N$201)*(Муром!$E$4:$E$201=$F$21))</f>
        <v>0</v>
      </c>
      <c r="G31" s="214">
        <f>SUMPRODUCT(--(TEXT(Муром!$C$4:$C$201,"ММММ;;")=C31)*(Муром!$O$4:$O$201)*(Муром!$E$4:$E$201=$F$21))</f>
        <v>0</v>
      </c>
      <c r="H31" s="211">
        <f>SUMPRODUCT(--(TEXT(Муром!$C$4:$C$201,"ММММ;;")=C31)*(Муром!$N$4:$N$201)*(Муром!$E$4:$E$201=$H$21))</f>
        <v>0</v>
      </c>
      <c r="I31" s="214">
        <f>SUMPRODUCT(--(TEXT(Муром!$C$4:$C$201,"ММММ;;")=C31)*(Муром!$O$4:$O$201)*(Муром!$E$4:$E$201=$H$21))</f>
        <v>0</v>
      </c>
      <c r="J31" s="212">
        <f>SUMPRODUCT(--(TEXT(Муром!$C$4:$C$201,"ММММ;;")=C31)*(Муром!$N$4:$N$201)*(Муром!$E$4:$E$201=$J$21))</f>
        <v>0</v>
      </c>
      <c r="K31" s="217">
        <f>SUMPRODUCT(--(TEXT(Муром!$C$4:$C$201,"ММММ;;")=C31)*(Муром!$O$4:$O$201)*(Муром!$E$4:$E$201=$J$21))</f>
        <v>0</v>
      </c>
      <c r="L31" s="212">
        <f>SUMPRODUCT(--(TEXT(Муром!$C$4:$C$201,"ММММ;;")=C31)*(Муром!$N$4:$N$201)*(Муром!$E$4:$E$201=$L$20))</f>
        <v>0</v>
      </c>
      <c r="M31" s="217">
        <f>SUMPRODUCT(--(TEXT(Муром!$C$4:$C$201,"ММММ;;")=C31)*(Муром!$O$4:$O$201)*(Муром!$E$4:$E$201=$L$20))</f>
        <v>0</v>
      </c>
      <c r="N31" s="212">
        <f>SUMPRODUCT(--(TEXT(Муром!$C$4:$C$201,"ММММ;;")=C31)*(Муром!$N$4:$N$201)*(Муром!$E$4:$E$201=$N$20))</f>
        <v>0</v>
      </c>
      <c r="O31" s="217">
        <f>SUMPRODUCT(--(TEXT(Муром!$C$4:$C$201,"ММММ;;")=C31)*(Муром!$O$4:$O$201)*(Муром!$E$4:$E$201=$N$20))</f>
        <v>0</v>
      </c>
      <c r="P31" s="212">
        <f>SUMPRODUCT(--(TEXT(Муром!$C$4:$C$201,"ММММ;;")=C31)*(Муром!$N$4:$N$201)*(Муром!$E$4:$E$201=$P$20))</f>
        <v>0</v>
      </c>
      <c r="Q31" s="217">
        <f>SUMPRODUCT(--(TEXT(Муром!$C$4:$C$201,"ММММ;;")=C31)*(Муром!$O$4:$O$201)*(Муром!$E$4:$E$201=$P$20))</f>
        <v>0</v>
      </c>
      <c r="R31" s="212">
        <f>SUMPRODUCT(--(TEXT(Муром!$C$4:$C$201,"ММММ;;")=C31)*(Муром!$N$4:$N$201)*(Муром!$E$4:$E$201=$R$20))</f>
        <v>0</v>
      </c>
      <c r="S31" s="217">
        <f>SUMPRODUCT(--(TEXT(Муром!$C$4:$C$201,"ММММ;;")=C31)*(Муром!$O$4:$O$201)*(Муром!$E$4:$E$201=$R$20))</f>
        <v>0</v>
      </c>
      <c r="T31" s="212">
        <f>SUMPRODUCT(--(TEXT(Муром!$C$4:$C$201,"ММММ;;")=C31)*(Муром!$N$4:$N$201)*(Муром!$E$4:$E$201=$T$20))</f>
        <v>0</v>
      </c>
      <c r="U31" s="217">
        <f>SUMPRODUCT(--(TEXT(Муром!$C$4:$C$201,"ММММ;;")=C31)*(Муром!$O$4:$O$201)*(Муром!$E$4:$E$201=$T$20))</f>
        <v>0</v>
      </c>
      <c r="V31" s="212">
        <f>SUMPRODUCT(--(TEXT(Муром!$C$4:$C$201,"ММММ;;")=C31)*(Муром!$N$4:$N$201)*(Муром!$E$4:$E$201=$V$20))</f>
        <v>0</v>
      </c>
      <c r="W31" s="217">
        <f>SUMPRODUCT(--(TEXT(Муром!$C$4:$C$201,"ММММ;;")=C31)*(Муром!$O$4:$O$201)*(Муром!$E$4:$E$201=$V$20))</f>
        <v>0</v>
      </c>
      <c r="X31" s="229">
        <f t="shared" si="10"/>
        <v>0</v>
      </c>
      <c r="Y31" s="207">
        <f t="shared" si="11"/>
        <v>0</v>
      </c>
    </row>
    <row r="32" spans="3:25" x14ac:dyDescent="0.25">
      <c r="C32" s="200" t="s">
        <v>534</v>
      </c>
      <c r="D32" s="203">
        <f>SUMPRODUCT(--(TEXT(Муром!$C$4:$C$201,"ММММ;;")=C32)*(Муром!$N$4:$N$201)*(Муром!$E$4:$E$201=$D$21))</f>
        <v>0</v>
      </c>
      <c r="E32" s="215">
        <f>SUMPRODUCT(--(TEXT(Муром!$C$4:$C$201,"ММММ;;")=C32)*(Муром!$O$4:$O$201)*(Муром!$E$4:$E$201=$D$21))</f>
        <v>0</v>
      </c>
      <c r="F32" s="204">
        <f>SUMPRODUCT(--(TEXT(Муром!$C$4:$C$201,"ММММ;;")=C32)*(Муром!$N$4:$N$201)*(Муром!$E$4:$E$201=$F$21))</f>
        <v>0</v>
      </c>
      <c r="G32" s="215">
        <f>SUMPRODUCT(--(TEXT(Муром!$C$4:$C$201,"ММММ;;")=C32)*(Муром!$O$4:$O$201)*(Муром!$E$4:$E$201=$F$21))</f>
        <v>0</v>
      </c>
      <c r="H32" s="204">
        <f>SUMPRODUCT(--(TEXT(Муром!$C$4:$C$201,"ММММ;;")=C32)*(Муром!$N$4:$N$201)*(Муром!$E$4:$E$201=$H$21))</f>
        <v>0</v>
      </c>
      <c r="I32" s="215">
        <f>SUMPRODUCT(--(TEXT(Муром!$C$4:$C$201,"ММММ;;")=C32)*(Муром!$O$4:$O$201)*(Муром!$E$4:$E$201=$H$21))</f>
        <v>0</v>
      </c>
      <c r="J32" s="206">
        <f>SUMPRODUCT(--(TEXT(Муром!$C$4:$C$201,"ММММ;;")=C32)*(Муром!$N$4:$N$201)*(Муром!$E$4:$E$201=$J$21))</f>
        <v>0</v>
      </c>
      <c r="K32" s="218">
        <f>SUMPRODUCT(--(TEXT(Муром!$C$4:$C$201,"ММММ;;")=C32)*(Муром!$O$4:$O$201)*(Муром!$E$4:$E$201=$J$21))</f>
        <v>0</v>
      </c>
      <c r="L32" s="206">
        <f>SUMPRODUCT(--(TEXT(Муром!$C$4:$C$201,"ММММ;;")=C32)*(Муром!$N$4:$N$201)*(Муром!$E$4:$E$201=$L$20))</f>
        <v>0</v>
      </c>
      <c r="M32" s="218">
        <f>SUMPRODUCT(--(TEXT(Муром!$C$4:$C$201,"ММММ;;")=C32)*(Муром!$O$4:$O$201)*(Муром!$E$4:$E$201=$L$20))</f>
        <v>0</v>
      </c>
      <c r="N32" s="206">
        <f>SUMPRODUCT(--(TEXT(Муром!$C$4:$C$201,"ММММ;;")=C32)*(Муром!$N$4:$N$201)*(Муром!$E$4:$E$201=$N$20))</f>
        <v>0</v>
      </c>
      <c r="O32" s="218">
        <f>SUMPRODUCT(--(TEXT(Муром!$C$4:$C$201,"ММММ;;")=C32)*(Муром!$O$4:$O$201)*(Муром!$E$4:$E$201=$N$20))</f>
        <v>0</v>
      </c>
      <c r="P32" s="206">
        <f>SUMPRODUCT(--(TEXT(Муром!$C$4:$C$201,"ММММ;;")=C32)*(Муром!$N$4:$N$201)*(Муром!$E$4:$E$201=$P$20))</f>
        <v>0</v>
      </c>
      <c r="Q32" s="218">
        <f>SUMPRODUCT(--(TEXT(Муром!$C$4:$C$201,"ММММ;;")=C32)*(Муром!$O$4:$O$201)*(Муром!$E$4:$E$201=$P$20))</f>
        <v>0</v>
      </c>
      <c r="R32" s="206">
        <f>SUMPRODUCT(--(TEXT(Муром!$C$4:$C$201,"ММММ;;")=C32)*(Муром!$N$4:$N$201)*(Муром!$E$4:$E$201=$R$20))</f>
        <v>0</v>
      </c>
      <c r="S32" s="218">
        <f>SUMPRODUCT(--(TEXT(Муром!$C$4:$C$201,"ММММ;;")=C32)*(Муром!$O$4:$O$201)*(Муром!$E$4:$E$201=$R$20))</f>
        <v>0</v>
      </c>
      <c r="T32" s="206">
        <f>SUMPRODUCT(--(TEXT(Муром!$C$4:$C$201,"ММММ;;")=C32)*(Муром!$N$4:$N$201)*(Муром!$E$4:$E$201=$T$20))</f>
        <v>0</v>
      </c>
      <c r="U32" s="218">
        <f>SUMPRODUCT(--(TEXT(Муром!$C$4:$C$201,"ММММ;;")=C32)*(Муром!$O$4:$O$201)*(Муром!$E$4:$E$201=$T$20))</f>
        <v>0</v>
      </c>
      <c r="V32" s="206">
        <f>SUMPRODUCT(--(TEXT(Муром!$C$4:$C$201,"ММММ;;")=C32)*(Муром!$N$4:$N$201)*(Муром!$E$4:$E$201=$V$20))</f>
        <v>0</v>
      </c>
      <c r="W32" s="218">
        <f>SUMPRODUCT(--(TEXT(Муром!$C$4:$C$201,"ММММ;;")=C32)*(Муром!$O$4:$O$201)*(Муром!$E$4:$E$201=$V$20))</f>
        <v>0</v>
      </c>
      <c r="X32" s="229">
        <f t="shared" si="10"/>
        <v>0</v>
      </c>
      <c r="Y32" s="207">
        <f t="shared" si="11"/>
        <v>0</v>
      </c>
    </row>
    <row r="33" spans="3:26" x14ac:dyDescent="0.25">
      <c r="C33" s="200" t="s">
        <v>535</v>
      </c>
      <c r="D33" s="210">
        <f>SUMPRODUCT(--(TEXT(Муром!$C$4:$C$201,"ММММ;;")=C33)*(Муром!$N$4:$N$201)*(Муром!$E$4:$E$201=$D$21))</f>
        <v>0</v>
      </c>
      <c r="E33" s="214">
        <f>SUMPRODUCT(--(TEXT(Муром!$C$4:$C$201,"ММММ;;")=C33)*(Муром!$O$4:$O$201)*(Муром!$E$4:$E$201=$D$21))</f>
        <v>0</v>
      </c>
      <c r="F33" s="211">
        <f>SUMPRODUCT(--(TEXT(Муром!$C$4:$C$201,"ММММ;;")=C33)*(Муром!$N$4:$N$201)*(Муром!$E$4:$E$201=$F$21))</f>
        <v>0</v>
      </c>
      <c r="G33" s="214">
        <f>SUMPRODUCT(--(TEXT(Муром!$C$4:$C$201,"ММММ;;")=C33)*(Муром!$O$4:$O$201)*(Муром!$E$4:$E$201=$F$21))</f>
        <v>0</v>
      </c>
      <c r="H33" s="211">
        <f>SUMPRODUCT(--(TEXT(Муром!$C$4:$C$201,"ММММ;;")=C33)*(Муром!$N$4:$N$201)*(Муром!$E$4:$E$201=$H$21))</f>
        <v>0</v>
      </c>
      <c r="I33" s="214">
        <f>SUMPRODUCT(--(TEXT(Муром!$C$4:$C$201,"ММММ;;")=C33)*(Муром!$O$4:$O$201)*(Муром!$E$4:$E$201=$H$21))</f>
        <v>0</v>
      </c>
      <c r="J33" s="212">
        <f>SUMPRODUCT(--(TEXT(Муром!$C$4:$C$201,"ММММ;;")=C33)*(Муром!$N$4:$N$201)*(Муром!$E$4:$E$201=$J$21))</f>
        <v>0</v>
      </c>
      <c r="K33" s="217">
        <f>SUMPRODUCT(--(TEXT(Муром!$C$4:$C$201,"ММММ;;")=C33)*(Муром!$O$4:$O$201)*(Муром!$E$4:$E$201=$J$21))</f>
        <v>0</v>
      </c>
      <c r="L33" s="212">
        <f>SUMPRODUCT(--(TEXT(Муром!$C$4:$C$201,"ММММ;;")=C33)*(Муром!$N$4:$N$201)*(Муром!$E$4:$E$201=$L$20))</f>
        <v>0</v>
      </c>
      <c r="M33" s="217">
        <f>SUMPRODUCT(--(TEXT(Муром!$C$4:$C$201,"ММММ;;")=C33)*(Муром!$O$4:$O$201)*(Муром!$E$4:$E$201=$L$20))</f>
        <v>0</v>
      </c>
      <c r="N33" s="212">
        <f>SUMPRODUCT(--(TEXT(Муром!$C$4:$C$201,"ММММ;;")=C33)*(Муром!$N$4:$N$201)*(Муром!$E$4:$E$201=$N$20))</f>
        <v>0</v>
      </c>
      <c r="O33" s="217">
        <f>SUMPRODUCT(--(TEXT(Муром!$C$4:$C$201,"ММММ;;")=C33)*(Муром!$O$4:$O$201)*(Муром!$E$4:$E$201=$N$20))</f>
        <v>0</v>
      </c>
      <c r="P33" s="212">
        <f>SUMPRODUCT(--(TEXT(Муром!$C$4:$C$201,"ММММ;;")=C33)*(Муром!$N$4:$N$201)*(Муром!$E$4:$E$201=$P$20))</f>
        <v>0</v>
      </c>
      <c r="Q33" s="217">
        <f>SUMPRODUCT(--(TEXT(Муром!$C$4:$C$201,"ММММ;;")=C33)*(Муром!$O$4:$O$201)*(Муром!$E$4:$E$201=$P$20))</f>
        <v>0</v>
      </c>
      <c r="R33" s="212">
        <f>SUMPRODUCT(--(TEXT(Муром!$C$4:$C$201,"ММММ;;")=C33)*(Муром!$N$4:$N$201)*(Муром!$E$4:$E$201=$R$20))</f>
        <v>0</v>
      </c>
      <c r="S33" s="217">
        <f>SUMPRODUCT(--(TEXT(Муром!$C$4:$C$201,"ММММ;;")=C33)*(Муром!$O$4:$O$201)*(Муром!$E$4:$E$201=$R$20))</f>
        <v>0</v>
      </c>
      <c r="T33" s="212">
        <f>SUMPRODUCT(--(TEXT(Муром!$C$4:$C$201,"ММММ;;")=C33)*(Муром!$N$4:$N$201)*(Муром!$E$4:$E$201=$T$20))</f>
        <v>0</v>
      </c>
      <c r="U33" s="217">
        <f>SUMPRODUCT(--(TEXT(Муром!$C$4:$C$201,"ММММ;;")=C33)*(Муром!$O$4:$O$201)*(Муром!$E$4:$E$201=$T$20))</f>
        <v>0</v>
      </c>
      <c r="V33" s="212">
        <f>SUMPRODUCT(--(TEXT(Муром!$C$4:$C$201,"ММММ;;")=C33)*(Муром!$N$4:$N$201)*(Муром!$E$4:$E$201=$V$20))</f>
        <v>0</v>
      </c>
      <c r="W33" s="217">
        <f>SUMPRODUCT(--(TEXT(Муром!$C$4:$C$201,"ММММ;;")=C33)*(Муром!$O$4:$O$201)*(Муром!$E$4:$E$201=$V$20))</f>
        <v>0</v>
      </c>
      <c r="X33" s="229">
        <f t="shared" si="10"/>
        <v>0</v>
      </c>
      <c r="Y33" s="207">
        <f t="shared" si="11"/>
        <v>0</v>
      </c>
    </row>
    <row r="34" spans="3:26" ht="15.75" thickBot="1" x14ac:dyDescent="0.3">
      <c r="C34" s="200" t="s">
        <v>536</v>
      </c>
      <c r="D34" s="203">
        <f>SUMPRODUCT(--(TEXT(Муром!$C$4:$C$201,"ММММ;;")=C34)*(Муром!$N$4:$N$201)*(Муром!$E$4:$E$201=$D$21))</f>
        <v>0</v>
      </c>
      <c r="E34" s="215">
        <f>SUMPRODUCT(--(TEXT(Муром!$C$4:$C$201,"ММММ;;")=C34)*(Муром!$O$4:$O$201)*(Муром!$E$4:$E$201=$D$21))</f>
        <v>0</v>
      </c>
      <c r="F34" s="204">
        <f>SUMPRODUCT(--(TEXT(Муром!$C$4:$C$201,"ММММ;;")=C34)*(Муром!$N$4:$N$201)*(Муром!$E$4:$E$201=$F$21))</f>
        <v>0</v>
      </c>
      <c r="G34" s="215">
        <f>SUMPRODUCT(--(TEXT(Муром!$C$4:$C$201,"ММММ;;")=C34)*(Муром!$O$4:$O$201)*(Муром!$E$4:$E$201=$F$21))</f>
        <v>0</v>
      </c>
      <c r="H34" s="204">
        <f>SUMPRODUCT(--(TEXT(Муром!$C$4:$C$201,"ММММ;;")=C34)*(Муром!$N$4:$N$201)*(Муром!$E$4:$E$201=$H$21))</f>
        <v>0</v>
      </c>
      <c r="I34" s="215">
        <f>SUMPRODUCT(--(TEXT(Муром!$C$4:$C$201,"ММММ;;")=C34)*(Муром!$O$4:$O$201)*(Муром!$E$4:$E$201=$H$21))</f>
        <v>0</v>
      </c>
      <c r="J34" s="206">
        <f>SUMPRODUCT(--(TEXT(Муром!$C$4:$C$201,"ММММ;;")=C34)*(Муром!$N$4:$N$201)*(Муром!$E$4:$E$201=$J$21))</f>
        <v>0</v>
      </c>
      <c r="K34" s="218">
        <f>SUMPRODUCT(--(TEXT(Муром!$C$4:$C$201,"ММММ;;")=C34)*(Муром!$O$4:$O$201)*(Муром!$E$4:$E$201=$J$21))</f>
        <v>0</v>
      </c>
      <c r="L34" s="206">
        <f>SUMPRODUCT(--(TEXT(Муром!$C$4:$C$201,"ММММ;;")=C34)*(Муром!$N$4:$N$201)*(Муром!$E$4:$E$201=$L$20))</f>
        <v>0</v>
      </c>
      <c r="M34" s="218">
        <f>SUMPRODUCT(--(TEXT(Муром!$C$4:$C$201,"ММММ;;")=C34)*(Муром!$O$4:$O$201)*(Муром!$E$4:$E$201=$L$20))</f>
        <v>0</v>
      </c>
      <c r="N34" s="206">
        <f>SUMPRODUCT(--(TEXT(Муром!$C$4:$C$201,"ММММ;;")=C34)*(Муром!$N$4:$N$201)*(Муром!$E$4:$E$201=$N$20))</f>
        <v>0</v>
      </c>
      <c r="O34" s="218">
        <f>SUMPRODUCT(--(TEXT(Муром!$C$4:$C$201,"ММММ;;")=C34)*(Муром!$O$4:$O$201)*(Муром!$E$4:$E$201=$N$20))</f>
        <v>0</v>
      </c>
      <c r="P34" s="206">
        <f>SUMPRODUCT(--(TEXT(Муром!$C$4:$C$201,"ММММ;;")=C34)*(Муром!$N$4:$N$201)*(Муром!$E$4:$E$201=$P$20))</f>
        <v>0</v>
      </c>
      <c r="Q34" s="218">
        <f>SUMPRODUCT(--(TEXT(Муром!$C$4:$C$201,"ММММ;;")=C34)*(Муром!$O$4:$O$201)*(Муром!$E$4:$E$201=$P$20))</f>
        <v>0</v>
      </c>
      <c r="R34" s="206">
        <f>SUMPRODUCT(--(TEXT(Муром!$C$4:$C$201,"ММММ;;")=C34)*(Муром!$N$4:$N$201)*(Муром!$E$4:$E$201=$R$20))</f>
        <v>0</v>
      </c>
      <c r="S34" s="218">
        <f>SUMPRODUCT(--(TEXT(Муром!$C$4:$C$201,"ММММ;;")=C34)*(Муром!$O$4:$O$201)*(Муром!$E$4:$E$201=$R$20))</f>
        <v>0</v>
      </c>
      <c r="T34" s="206">
        <f>SUMPRODUCT(--(TEXT(Муром!$C$4:$C$201,"ММММ;;")=C34)*(Муром!$N$4:$N$201)*(Муром!$E$4:$E$201=$T$20))</f>
        <v>0</v>
      </c>
      <c r="U34" s="218">
        <f>SUMPRODUCT(--(TEXT(Муром!$C$4:$C$201,"ММММ;;")=C34)*(Муром!$O$4:$O$201)*(Муром!$E$4:$E$201=$T$20))</f>
        <v>0</v>
      </c>
      <c r="V34" s="206">
        <f>SUMPRODUCT(--(TEXT(Муром!$C$4:$C$201,"ММММ;;")=C34)*(Муром!$N$4:$N$201)*(Муром!$E$4:$E$201=$V$20))</f>
        <v>0</v>
      </c>
      <c r="W34" s="218">
        <f>SUMPRODUCT(--(TEXT(Муром!$C$4:$C$201,"ММММ;;")=C34)*(Муром!$O$4:$O$201)*(Муром!$E$4:$E$201=$V$20))</f>
        <v>0</v>
      </c>
      <c r="X34" s="230">
        <f t="shared" si="10"/>
        <v>0</v>
      </c>
      <c r="Y34" s="225">
        <f t="shared" si="11"/>
        <v>0</v>
      </c>
    </row>
    <row r="35" spans="3:26" ht="16.5" thickBot="1" x14ac:dyDescent="0.3">
      <c r="C35" s="201" t="s">
        <v>538</v>
      </c>
      <c r="D35" s="202">
        <f>SUM(D23:D34)</f>
        <v>0</v>
      </c>
      <c r="E35" s="216">
        <f t="shared" ref="E35:W35" si="12">SUM(E23:E34)</f>
        <v>68.684999999999988</v>
      </c>
      <c r="F35" s="202">
        <f t="shared" si="12"/>
        <v>0</v>
      </c>
      <c r="G35" s="216">
        <f t="shared" si="12"/>
        <v>32.344000000000001</v>
      </c>
      <c r="H35" s="202">
        <f t="shared" si="12"/>
        <v>0</v>
      </c>
      <c r="I35" s="216">
        <f t="shared" si="12"/>
        <v>0.67500000000000004</v>
      </c>
      <c r="J35" s="202">
        <f t="shared" si="12"/>
        <v>0</v>
      </c>
      <c r="K35" s="216">
        <f t="shared" si="12"/>
        <v>54.280999999999999</v>
      </c>
      <c r="L35" s="202">
        <f t="shared" si="12"/>
        <v>0</v>
      </c>
      <c r="M35" s="216">
        <f t="shared" si="12"/>
        <v>18.715</v>
      </c>
      <c r="N35" s="202">
        <f t="shared" si="12"/>
        <v>0</v>
      </c>
      <c r="O35" s="216">
        <f t="shared" si="12"/>
        <v>2.1</v>
      </c>
      <c r="P35" s="202">
        <f t="shared" si="12"/>
        <v>5.2350000000000003</v>
      </c>
      <c r="Q35" s="216">
        <f t="shared" si="12"/>
        <v>13.629</v>
      </c>
      <c r="R35" s="202">
        <f t="shared" si="12"/>
        <v>5.2350000000000003</v>
      </c>
      <c r="S35" s="216">
        <f t="shared" si="12"/>
        <v>14.685</v>
      </c>
      <c r="T35" s="202">
        <f t="shared" si="12"/>
        <v>0</v>
      </c>
      <c r="U35" s="216">
        <f t="shared" si="12"/>
        <v>0</v>
      </c>
      <c r="V35" s="202">
        <f t="shared" si="12"/>
        <v>0</v>
      </c>
      <c r="W35" s="222">
        <f t="shared" si="12"/>
        <v>1.95</v>
      </c>
      <c r="X35" s="231">
        <f>SUM(X23:X34)</f>
        <v>10.47</v>
      </c>
      <c r="Y35" s="227">
        <f>SUM(Y23:Y34)</f>
        <v>207.06399999999994</v>
      </c>
      <c r="Z35" s="226"/>
    </row>
    <row r="36" spans="3:26" ht="13.5" customHeight="1" thickBot="1" x14ac:dyDescent="0.3">
      <c r="C36" s="223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</row>
    <row r="37" spans="3:26" ht="30.75" customHeight="1" thickBot="1" x14ac:dyDescent="0.3">
      <c r="J37" s="221">
        <f>SUM(D35,F35,H35,J35)</f>
        <v>0</v>
      </c>
      <c r="K37" s="221">
        <f>SUM(E35,G35,I35,K35)</f>
        <v>155.98499999999999</v>
      </c>
    </row>
  </sheetData>
  <mergeCells count="155">
    <mergeCell ref="X2:X3"/>
    <mergeCell ref="X20:Y21"/>
    <mergeCell ref="D17:K17"/>
    <mergeCell ref="V15:W15"/>
    <mergeCell ref="V16:W16"/>
    <mergeCell ref="D20:K20"/>
    <mergeCell ref="L20:M21"/>
    <mergeCell ref="N20:O21"/>
    <mergeCell ref="P20:Q21"/>
    <mergeCell ref="R20:S21"/>
    <mergeCell ref="T20:U21"/>
    <mergeCell ref="V20:W21"/>
    <mergeCell ref="D21:E21"/>
    <mergeCell ref="F21:G21"/>
    <mergeCell ref="H21:I21"/>
    <mergeCell ref="J21:K21"/>
    <mergeCell ref="V10:W10"/>
    <mergeCell ref="V11:W11"/>
    <mergeCell ref="V12:W12"/>
    <mergeCell ref="V13:W13"/>
    <mergeCell ref="V14:W14"/>
    <mergeCell ref="V5:W5"/>
    <mergeCell ref="V6:W6"/>
    <mergeCell ref="V7:W7"/>
    <mergeCell ref="R15:S15"/>
    <mergeCell ref="R16:S16"/>
    <mergeCell ref="T4:U4"/>
    <mergeCell ref="T5:U5"/>
    <mergeCell ref="T6:U6"/>
    <mergeCell ref="T7:U7"/>
    <mergeCell ref="T8:U8"/>
    <mergeCell ref="T9:U9"/>
    <mergeCell ref="T10:U10"/>
    <mergeCell ref="T11:U11"/>
    <mergeCell ref="T12:U12"/>
    <mergeCell ref="T13:U13"/>
    <mergeCell ref="T14:U14"/>
    <mergeCell ref="T15:U15"/>
    <mergeCell ref="T16:U16"/>
    <mergeCell ref="R10:S10"/>
    <mergeCell ref="R11:S11"/>
    <mergeCell ref="R12:S12"/>
    <mergeCell ref="R13:S13"/>
    <mergeCell ref="R14:S14"/>
    <mergeCell ref="R5:S5"/>
    <mergeCell ref="R6:S6"/>
    <mergeCell ref="N15:O15"/>
    <mergeCell ref="N16:O16"/>
    <mergeCell ref="P4:Q4"/>
    <mergeCell ref="P5:Q5"/>
    <mergeCell ref="P6:Q6"/>
    <mergeCell ref="P7:Q7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N10:O10"/>
    <mergeCell ref="N11:O11"/>
    <mergeCell ref="N12:O12"/>
    <mergeCell ref="N13:O13"/>
    <mergeCell ref="N14:O14"/>
    <mergeCell ref="N5:O5"/>
    <mergeCell ref="J15:K15"/>
    <mergeCell ref="J16:K16"/>
    <mergeCell ref="L4:M4"/>
    <mergeCell ref="L5:M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J10:K10"/>
    <mergeCell ref="J11:K11"/>
    <mergeCell ref="J12:K12"/>
    <mergeCell ref="J13:K13"/>
    <mergeCell ref="J14:K14"/>
    <mergeCell ref="F15:G15"/>
    <mergeCell ref="J5:K5"/>
    <mergeCell ref="J6:K6"/>
    <mergeCell ref="J7:K7"/>
    <mergeCell ref="J8:K8"/>
    <mergeCell ref="J9:K9"/>
    <mergeCell ref="D16:E16"/>
    <mergeCell ref="F16:G16"/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D15:E15"/>
    <mergeCell ref="F4:G4"/>
    <mergeCell ref="F5:G5"/>
    <mergeCell ref="D14:E14"/>
    <mergeCell ref="D5:E5"/>
    <mergeCell ref="D6:E6"/>
    <mergeCell ref="D7:E7"/>
    <mergeCell ref="D8:E8"/>
    <mergeCell ref="D9:E9"/>
    <mergeCell ref="F7:G7"/>
    <mergeCell ref="F8:G8"/>
    <mergeCell ref="F9:G9"/>
    <mergeCell ref="F10:G10"/>
    <mergeCell ref="F11:G11"/>
    <mergeCell ref="F12:G12"/>
    <mergeCell ref="F13:G13"/>
    <mergeCell ref="F14:G14"/>
    <mergeCell ref="F6:G6"/>
    <mergeCell ref="D4:E4"/>
    <mergeCell ref="J4:K4"/>
    <mergeCell ref="N4:O4"/>
    <mergeCell ref="R4:S4"/>
    <mergeCell ref="V4:W4"/>
    <mergeCell ref="D10:E10"/>
    <mergeCell ref="D11:E11"/>
    <mergeCell ref="D12:E12"/>
    <mergeCell ref="D13:E13"/>
    <mergeCell ref="N6:O6"/>
    <mergeCell ref="N7:O7"/>
    <mergeCell ref="N8:O8"/>
    <mergeCell ref="N9:O9"/>
    <mergeCell ref="R7:S7"/>
    <mergeCell ref="R8:S8"/>
    <mergeCell ref="R9:S9"/>
    <mergeCell ref="V8:W8"/>
    <mergeCell ref="V9:W9"/>
    <mergeCell ref="D3:E3"/>
    <mergeCell ref="F3:G3"/>
    <mergeCell ref="H3:I3"/>
    <mergeCell ref="J3:K3"/>
    <mergeCell ref="D2:K2"/>
    <mergeCell ref="L2:M3"/>
    <mergeCell ref="V2:W3"/>
    <mergeCell ref="N2:O3"/>
    <mergeCell ref="P2:Q3"/>
    <mergeCell ref="R2:S3"/>
    <mergeCell ref="T2:U3"/>
  </mergeCells>
  <conditionalFormatting sqref="D4:D15 F4:F15 H4:H15 J4:J15 L4:L15 N4:N15 P4:P15 R4:R15 T4:T15 V4:V15 B4:B15">
    <cfRule type="cellIs" dxfId="1" priority="5" operator="equal">
      <formula>0</formula>
    </cfRule>
  </conditionalFormatting>
  <conditionalFormatting sqref="D23:W3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Муром</vt:lpstr>
      <vt:lpstr>Меленки</vt:lpstr>
      <vt:lpstr>Селиваново</vt:lpstr>
      <vt:lpstr>списки</vt:lpstr>
      <vt:lpstr>расчеты</vt:lpstr>
      <vt:lpstr>категория</vt:lpstr>
      <vt:lpstr>Муром!Область_печати</vt:lpstr>
      <vt:lpstr>объект</vt:lpstr>
      <vt:lpstr>рабочий_категория</vt:lpstr>
    </vt:vector>
  </TitlesOfParts>
  <Company>*Питер-Company*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Ладышкины</dc:creator>
  <cp:lastModifiedBy>Client</cp:lastModifiedBy>
  <cp:lastPrinted>2018-08-13T11:31:27Z</cp:lastPrinted>
  <dcterms:created xsi:type="dcterms:W3CDTF">2015-03-20T15:45:33Z</dcterms:created>
  <dcterms:modified xsi:type="dcterms:W3CDTF">2018-08-14T07:48:38Z</dcterms:modified>
</cp:coreProperties>
</file>