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6" r:id="rId1"/>
  </sheets>
  <calcPr calcId="152511"/>
</workbook>
</file>

<file path=xl/calcChain.xml><?xml version="1.0" encoding="utf-8"?>
<calcChain xmlns="http://schemas.openxmlformats.org/spreadsheetml/2006/main">
  <c r="A6" i="6" l="1"/>
  <c r="A7" i="6" l="1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M7" i="6" l="1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6" i="6"/>
  <c r="N6" i="6" s="1"/>
  <c r="H7" i="6" l="1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6" i="6"/>
  <c r="N42" i="6" l="1"/>
  <c r="O42" i="6" s="1"/>
  <c r="P42" i="6" s="1"/>
  <c r="Q42" i="6" s="1"/>
  <c r="R42" i="6" s="1"/>
  <c r="N8" i="6"/>
  <c r="N50" i="6"/>
  <c r="O50" i="6" s="1"/>
  <c r="P50" i="6" s="1"/>
  <c r="Q50" i="6" s="1"/>
  <c r="R50" i="6" s="1"/>
  <c r="N18" i="6"/>
  <c r="N38" i="6"/>
  <c r="O38" i="6" s="1"/>
  <c r="P38" i="6" s="1"/>
  <c r="Q38" i="6" s="1"/>
  <c r="R38" i="6" s="1"/>
  <c r="N22" i="6"/>
  <c r="N48" i="6"/>
  <c r="O48" i="6" s="1"/>
  <c r="P48" i="6" s="1"/>
  <c r="Q48" i="6" s="1"/>
  <c r="R48" i="6" s="1"/>
  <c r="N40" i="6"/>
  <c r="O40" i="6" s="1"/>
  <c r="P40" i="6" s="1"/>
  <c r="Q40" i="6" s="1"/>
  <c r="R40" i="6" s="1"/>
  <c r="N32" i="6"/>
  <c r="O32" i="6" s="1"/>
  <c r="P32" i="6" s="1"/>
  <c r="Q32" i="6" s="1"/>
  <c r="R32" i="6" s="1"/>
  <c r="N24" i="6"/>
  <c r="N16" i="6"/>
  <c r="N47" i="6"/>
  <c r="O47" i="6" s="1"/>
  <c r="P47" i="6" s="1"/>
  <c r="Q47" i="6" s="1"/>
  <c r="R47" i="6" s="1"/>
  <c r="N43" i="6"/>
  <c r="O43" i="6" s="1"/>
  <c r="P43" i="6" s="1"/>
  <c r="Q43" i="6" s="1"/>
  <c r="R43" i="6" s="1"/>
  <c r="N39" i="6"/>
  <c r="O39" i="6" s="1"/>
  <c r="P39" i="6" s="1"/>
  <c r="Q39" i="6" s="1"/>
  <c r="R39" i="6" s="1"/>
  <c r="N35" i="6"/>
  <c r="O35" i="6" s="1"/>
  <c r="P35" i="6" s="1"/>
  <c r="Q35" i="6" s="1"/>
  <c r="R35" i="6" s="1"/>
  <c r="N31" i="6"/>
  <c r="O31" i="6" s="1"/>
  <c r="P31" i="6" s="1"/>
  <c r="Q31" i="6" s="1"/>
  <c r="R31" i="6" s="1"/>
  <c r="N27" i="6"/>
  <c r="N23" i="6"/>
  <c r="N19" i="6"/>
  <c r="N15" i="6"/>
  <c r="N11" i="6"/>
  <c r="N7" i="6"/>
  <c r="N10" i="6"/>
  <c r="N26" i="6"/>
  <c r="N34" i="6"/>
  <c r="O34" i="6" s="1"/>
  <c r="P34" i="6" s="1"/>
  <c r="Q34" i="6" s="1"/>
  <c r="R34" i="6" s="1"/>
  <c r="N46" i="6"/>
  <c r="O46" i="6" s="1"/>
  <c r="P46" i="6" s="1"/>
  <c r="Q46" i="6" s="1"/>
  <c r="R46" i="6" s="1"/>
  <c r="N30" i="6"/>
  <c r="O30" i="6" s="1"/>
  <c r="P30" i="6" s="1"/>
  <c r="Q30" i="6" s="1"/>
  <c r="R30" i="6" s="1"/>
  <c r="N14" i="6"/>
  <c r="N44" i="6"/>
  <c r="O44" i="6" s="1"/>
  <c r="P44" i="6" s="1"/>
  <c r="Q44" i="6" s="1"/>
  <c r="R44" i="6" s="1"/>
  <c r="N36" i="6"/>
  <c r="O36" i="6" s="1"/>
  <c r="P36" i="6" s="1"/>
  <c r="Q36" i="6" s="1"/>
  <c r="R36" i="6" s="1"/>
  <c r="N28" i="6"/>
  <c r="N20" i="6"/>
  <c r="N12" i="6"/>
  <c r="N49" i="6"/>
  <c r="O49" i="6" s="1"/>
  <c r="P49" i="6" s="1"/>
  <c r="Q49" i="6" s="1"/>
  <c r="R49" i="6" s="1"/>
  <c r="N45" i="6"/>
  <c r="O45" i="6" s="1"/>
  <c r="P45" i="6" s="1"/>
  <c r="Q45" i="6" s="1"/>
  <c r="R45" i="6" s="1"/>
  <c r="N41" i="6"/>
  <c r="O41" i="6" s="1"/>
  <c r="P41" i="6" s="1"/>
  <c r="Q41" i="6" s="1"/>
  <c r="R41" i="6" s="1"/>
  <c r="N37" i="6"/>
  <c r="O37" i="6" s="1"/>
  <c r="P37" i="6" s="1"/>
  <c r="Q37" i="6" s="1"/>
  <c r="R37" i="6" s="1"/>
  <c r="N33" i="6"/>
  <c r="O33" i="6" s="1"/>
  <c r="P33" i="6" s="1"/>
  <c r="Q33" i="6" s="1"/>
  <c r="R33" i="6" s="1"/>
  <c r="N29" i="6"/>
  <c r="O29" i="6" s="1"/>
  <c r="P29" i="6" s="1"/>
  <c r="Q29" i="6" s="1"/>
  <c r="R29" i="6" s="1"/>
  <c r="N25" i="6"/>
  <c r="N21" i="6"/>
  <c r="N17" i="6"/>
  <c r="N13" i="6"/>
  <c r="N9" i="6"/>
  <c r="O28" i="6" l="1"/>
  <c r="O9" i="6"/>
  <c r="O17" i="6"/>
  <c r="O25" i="6"/>
  <c r="O20" i="6"/>
  <c r="O14" i="6"/>
  <c r="O26" i="6"/>
  <c r="O7" i="6"/>
  <c r="O15" i="6"/>
  <c r="O23" i="6"/>
  <c r="O24" i="6"/>
  <c r="O22" i="6"/>
  <c r="O18" i="6"/>
  <c r="O8" i="6"/>
  <c r="O13" i="6"/>
  <c r="O21" i="6"/>
  <c r="O12" i="6"/>
  <c r="O10" i="6"/>
  <c r="O11" i="6"/>
  <c r="O19" i="6"/>
  <c r="O27" i="6"/>
  <c r="O16" i="6"/>
  <c r="P16" i="6" l="1"/>
  <c r="P27" i="6"/>
  <c r="P19" i="6"/>
  <c r="P11" i="6"/>
  <c r="P10" i="6"/>
  <c r="P12" i="6"/>
  <c r="P21" i="6"/>
  <c r="P13" i="6"/>
  <c r="P8" i="6"/>
  <c r="P18" i="6"/>
  <c r="P22" i="6"/>
  <c r="P24" i="6"/>
  <c r="P23" i="6"/>
  <c r="P15" i="6"/>
  <c r="P7" i="6"/>
  <c r="P26" i="6"/>
  <c r="P14" i="6"/>
  <c r="P20" i="6"/>
  <c r="P25" i="6"/>
  <c r="P17" i="6"/>
  <c r="P9" i="6"/>
  <c r="P28" i="6"/>
  <c r="O6" i="6"/>
  <c r="J6" i="6"/>
  <c r="K6" i="6" s="1"/>
  <c r="P6" i="6" l="1"/>
  <c r="Q28" i="6"/>
  <c r="Q9" i="6"/>
  <c r="Q17" i="6"/>
  <c r="Q25" i="6"/>
  <c r="Q20" i="6"/>
  <c r="Q14" i="6"/>
  <c r="Q26" i="6"/>
  <c r="Q7" i="6"/>
  <c r="Q15" i="6"/>
  <c r="Q23" i="6"/>
  <c r="Q24" i="6"/>
  <c r="Q22" i="6"/>
  <c r="Q18" i="6"/>
  <c r="Q8" i="6"/>
  <c r="Q13" i="6"/>
  <c r="Q21" i="6"/>
  <c r="Q12" i="6"/>
  <c r="Q10" i="6"/>
  <c r="Q11" i="6"/>
  <c r="Q19" i="6"/>
  <c r="Q27" i="6"/>
  <c r="Q16" i="6"/>
  <c r="L6" i="6"/>
  <c r="J7" i="6" s="1"/>
  <c r="K7" i="6" s="1"/>
  <c r="R16" i="6" l="1"/>
  <c r="R27" i="6"/>
  <c r="R19" i="6"/>
  <c r="R11" i="6"/>
  <c r="R10" i="6"/>
  <c r="R12" i="6"/>
  <c r="R21" i="6"/>
  <c r="R13" i="6"/>
  <c r="R8" i="6"/>
  <c r="R18" i="6"/>
  <c r="R22" i="6"/>
  <c r="R24" i="6"/>
  <c r="R23" i="6"/>
  <c r="R15" i="6"/>
  <c r="R7" i="6"/>
  <c r="R26" i="6"/>
  <c r="R14" i="6"/>
  <c r="R20" i="6"/>
  <c r="R25" i="6"/>
  <c r="R17" i="6"/>
  <c r="R9" i="6"/>
  <c r="R28" i="6"/>
  <c r="Q6" i="6"/>
  <c r="L7" i="6"/>
  <c r="J8" i="6" s="1"/>
  <c r="L8" i="6" s="1"/>
  <c r="R6" i="6" l="1"/>
  <c r="J9" i="6"/>
  <c r="K9" i="6" s="1"/>
  <c r="K8" i="6"/>
  <c r="L9" i="6"/>
  <c r="J10" i="6" l="1"/>
  <c r="K10" i="6" s="1"/>
  <c r="L10" i="6" l="1"/>
  <c r="J11" i="6" l="1"/>
  <c r="K11" i="6" l="1"/>
  <c r="L11" i="6"/>
  <c r="J12" i="6" l="1"/>
  <c r="K12" i="6" l="1"/>
  <c r="L12" i="6"/>
  <c r="J13" i="6" s="1"/>
  <c r="K13" i="6" l="1"/>
  <c r="L13" i="6"/>
  <c r="J14" i="6" s="1"/>
  <c r="L14" i="6" l="1"/>
  <c r="J15" i="6" s="1"/>
  <c r="K14" i="6"/>
</calcChain>
</file>

<file path=xl/sharedStrings.xml><?xml version="1.0" encoding="utf-8"?>
<sst xmlns="http://schemas.openxmlformats.org/spreadsheetml/2006/main" count="163" uniqueCount="88">
  <si>
    <t>Деятельность судебных приставов</t>
  </si>
  <si>
    <t>Органы внутренних дел</t>
  </si>
  <si>
    <t>Переработка вторичного сырья и бытовых отходов. Полигоны бытовых отходов</t>
  </si>
  <si>
    <t>Участие в долевом строительстве</t>
  </si>
  <si>
    <t>Своевременность и качество пенсионного обеспечения</t>
  </si>
  <si>
    <t>Ответственность за нарушение законодательства</t>
  </si>
  <si>
    <t>Деятельность органов дознания и следствия</t>
  </si>
  <si>
    <t>Просьба о приеме в гражданство Российской Федерации</t>
  </si>
  <si>
    <t>Перерасчет размеров пенсий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</si>
  <si>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</si>
  <si>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Назначение пенсии</t>
  </si>
  <si>
    <t>Образовательные стандарты, требования к образовательному процессу</t>
  </si>
  <si>
    <t>Трудоустройство. Безработица. Органы службы занятости. Государственные услуги в области содействия занятости населения</t>
  </si>
  <si>
    <t>Транспортное обслуживание населения, пассажирские перевозки</t>
  </si>
  <si>
    <t>II квартал 2018 года</t>
  </si>
  <si>
    <t>Цены и ценообразование</t>
  </si>
  <si>
    <t>Прохождение военной службы по контракту, продление контракта, увольнение с военной службы, в том числе досрочное</t>
  </si>
  <si>
    <t>Алиментные обязательства членов семьи</t>
  </si>
  <si>
    <t>Обращения, касающиеся проектов федеральных конституционных законов и проектов федеральных законов, находящихся на рассмотрении</t>
  </si>
  <si>
    <t>Рассмотрение в рамках уголовно-процессуального законодательства</t>
  </si>
  <si>
    <t>I квартал 2018 года</t>
  </si>
  <si>
    <t>период</t>
  </si>
  <si>
    <t>ФССП России</t>
  </si>
  <si>
    <t>2</t>
  </si>
  <si>
    <t>(5389)
[100,000]</t>
  </si>
  <si>
    <t>МВД России</t>
  </si>
  <si>
    <t>1</t>
  </si>
  <si>
    <t>(3466)
[100,000]</t>
  </si>
  <si>
    <t>Минстрой России</t>
  </si>
  <si>
    <t>(459)
[100,000]</t>
  </si>
  <si>
    <t>Минприроды России</t>
  </si>
  <si>
    <t>(274)
[100,000]</t>
  </si>
  <si>
    <t>орган</t>
  </si>
  <si>
    <t>вопрос</t>
  </si>
  <si>
    <t>рейтинг</t>
  </si>
  <si>
    <t>кол-во</t>
  </si>
  <si>
    <t>3</t>
  </si>
  <si>
    <t>(1565)
[100,000]</t>
  </si>
  <si>
    <t>(1527)
[100,000]</t>
  </si>
  <si>
    <t>13</t>
  </si>
  <si>
    <t>(1499)
[100,000]</t>
  </si>
  <si>
    <t>53</t>
  </si>
  <si>
    <t>(1293)
[100,000]</t>
  </si>
  <si>
    <t>7</t>
  </si>
  <si>
    <t>(33)
[100,000]</t>
  </si>
  <si>
    <t>89-92</t>
  </si>
  <si>
    <t>(10)
[100,000]</t>
  </si>
  <si>
    <t>Пенсионный фонд Российской Федерации</t>
  </si>
  <si>
    <t>(930)
[100,000]</t>
  </si>
  <si>
    <t>(490)
[100,000]</t>
  </si>
  <si>
    <t>(340)
[100,000]</t>
  </si>
  <si>
    <t>48-49</t>
  </si>
  <si>
    <t>(64)
[100,000]</t>
  </si>
  <si>
    <t>ФАС России</t>
  </si>
  <si>
    <t>(1184)
[100,000]</t>
  </si>
  <si>
    <t>Благоустройство</t>
  </si>
  <si>
    <t>(224)
[100,000]</t>
  </si>
  <si>
    <t>(1604)
[100,000]</t>
  </si>
  <si>
    <t>(1520)
[100,000]</t>
  </si>
  <si>
    <t>39</t>
  </si>
  <si>
    <t>(1376)
[100,000]</t>
  </si>
  <si>
    <t>26</t>
  </si>
  <si>
    <t>(1355)
[100,000]</t>
  </si>
  <si>
    <t>47-48</t>
  </si>
  <si>
    <t>(101)
[100,000]</t>
  </si>
  <si>
    <t>16</t>
  </si>
  <si>
    <t>(30)
[100,000]</t>
  </si>
  <si>
    <t>160-169</t>
  </si>
  <si>
    <t>144-161</t>
  </si>
  <si>
    <t>(2359)
[100,000]</t>
  </si>
  <si>
    <t>11</t>
  </si>
  <si>
    <t>(390)
[100,000]</t>
  </si>
  <si>
    <t>III квартал 2018 года</t>
  </si>
  <si>
    <t>5</t>
  </si>
  <si>
    <t>(143)
[100,000]</t>
  </si>
  <si>
    <t>Минтранс России</t>
  </si>
  <si>
    <t>(133)
[100,000]</t>
  </si>
  <si>
    <t>Минобороны России</t>
  </si>
  <si>
    <t>(96)
[100,000]</t>
  </si>
  <si>
    <t>58-117</t>
  </si>
  <si>
    <t>(28)
[100,000]</t>
  </si>
  <si>
    <t>Минстрой</t>
  </si>
  <si>
    <t>IV квартал 2018 года</t>
  </si>
  <si>
    <t>ИЗНАЧАЛЬНЫЕ ДАННЫЕ</t>
  </si>
  <si>
    <t>уникаольные органы из столбца B</t>
  </si>
  <si>
    <t>кол-во и доля</t>
  </si>
  <si>
    <t>общее кол-во</t>
  </si>
  <si>
    <t>кол-воповторяющихся 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</si>
</sst>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[$-419]mmmm\ yyyy;@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/>
    <xf numFmtId="164" fontId="18" fillId="33" borderId="0" applyNumberFormat="0" applyBorder="0" applyAlignment="0" applyProtection="0"/>
    <xf numFmtId="0" fontId="1" fillId="10" borderId="0" applyNumberFormat="0" applyBorder="0" applyAlignment="0" applyProtection="0"/>
    <xf numFmtId="164" fontId="1" fillId="10" borderId="0" applyNumberFormat="0" applyBorder="0" applyAlignment="0" applyProtection="0"/>
    <xf numFmtId="164" fontId="18" fillId="34" borderId="0" applyNumberFormat="0" applyBorder="0" applyAlignment="0" applyProtection="0"/>
    <xf numFmtId="0" fontId="1" fillId="14" borderId="0" applyNumberFormat="0" applyBorder="0" applyAlignment="0" applyProtection="0"/>
    <xf numFmtId="164" fontId="1" fillId="14" borderId="0" applyNumberFormat="0" applyBorder="0" applyAlignment="0" applyProtection="0"/>
    <xf numFmtId="164" fontId="18" fillId="35" borderId="0" applyNumberFormat="0" applyBorder="0" applyAlignment="0" applyProtection="0"/>
    <xf numFmtId="0" fontId="1" fillId="18" borderId="0" applyNumberFormat="0" applyBorder="0" applyAlignment="0" applyProtection="0"/>
    <xf numFmtId="164" fontId="1" fillId="18" borderId="0" applyNumberFormat="0" applyBorder="0" applyAlignment="0" applyProtection="0"/>
    <xf numFmtId="164" fontId="18" fillId="36" borderId="0" applyNumberFormat="0" applyBorder="0" applyAlignment="0" applyProtection="0"/>
    <xf numFmtId="0" fontId="1" fillId="22" borderId="0" applyNumberFormat="0" applyBorder="0" applyAlignment="0" applyProtection="0"/>
    <xf numFmtId="164" fontId="1" fillId="22" borderId="0" applyNumberFormat="0" applyBorder="0" applyAlignment="0" applyProtection="0"/>
    <xf numFmtId="164" fontId="18" fillId="37" borderId="0" applyNumberFormat="0" applyBorder="0" applyAlignment="0" applyProtection="0"/>
    <xf numFmtId="0" fontId="1" fillId="26" borderId="0" applyNumberFormat="0" applyBorder="0" applyAlignment="0" applyProtection="0"/>
    <xf numFmtId="164" fontId="1" fillId="26" borderId="0" applyNumberFormat="0" applyBorder="0" applyAlignment="0" applyProtection="0"/>
    <xf numFmtId="164" fontId="18" fillId="38" borderId="0" applyNumberFormat="0" applyBorder="0" applyAlignment="0" applyProtection="0"/>
    <xf numFmtId="0" fontId="1" fillId="30" borderId="0" applyNumberFormat="0" applyBorder="0" applyAlignment="0" applyProtection="0"/>
    <xf numFmtId="164" fontId="1" fillId="30" borderId="0" applyNumberFormat="0" applyBorder="0" applyAlignment="0" applyProtection="0"/>
    <xf numFmtId="164" fontId="18" fillId="39" borderId="0" applyNumberFormat="0" applyBorder="0" applyAlignment="0" applyProtection="0"/>
    <xf numFmtId="0" fontId="1" fillId="11" borderId="0" applyNumberFormat="0" applyBorder="0" applyAlignment="0" applyProtection="0"/>
    <xf numFmtId="164" fontId="1" fillId="11" borderId="0" applyNumberFormat="0" applyBorder="0" applyAlignment="0" applyProtection="0"/>
    <xf numFmtId="164" fontId="18" fillId="40" borderId="0" applyNumberFormat="0" applyBorder="0" applyAlignment="0" applyProtection="0"/>
    <xf numFmtId="0" fontId="1" fillId="15" borderId="0" applyNumberFormat="0" applyBorder="0" applyAlignment="0" applyProtection="0"/>
    <xf numFmtId="164" fontId="1" fillId="15" borderId="0" applyNumberFormat="0" applyBorder="0" applyAlignment="0" applyProtection="0"/>
    <xf numFmtId="164" fontId="18" fillId="41" borderId="0" applyNumberFormat="0" applyBorder="0" applyAlignment="0" applyProtection="0"/>
    <xf numFmtId="0" fontId="1" fillId="19" borderId="0" applyNumberFormat="0" applyBorder="0" applyAlignment="0" applyProtection="0"/>
    <xf numFmtId="164" fontId="1" fillId="19" borderId="0" applyNumberFormat="0" applyBorder="0" applyAlignment="0" applyProtection="0"/>
    <xf numFmtId="164" fontId="18" fillId="36" borderId="0" applyNumberFormat="0" applyBorder="0" applyAlignment="0" applyProtection="0"/>
    <xf numFmtId="0" fontId="1" fillId="23" borderId="0" applyNumberFormat="0" applyBorder="0" applyAlignment="0" applyProtection="0"/>
    <xf numFmtId="164" fontId="1" fillId="23" borderId="0" applyNumberFormat="0" applyBorder="0" applyAlignment="0" applyProtection="0"/>
    <xf numFmtId="164" fontId="18" fillId="39" borderId="0" applyNumberFormat="0" applyBorder="0" applyAlignment="0" applyProtection="0"/>
    <xf numFmtId="0" fontId="1" fillId="27" borderId="0" applyNumberFormat="0" applyBorder="0" applyAlignment="0" applyProtection="0"/>
    <xf numFmtId="164" fontId="1" fillId="27" borderId="0" applyNumberFormat="0" applyBorder="0" applyAlignment="0" applyProtection="0"/>
    <xf numFmtId="164" fontId="18" fillId="42" borderId="0" applyNumberFormat="0" applyBorder="0" applyAlignment="0" applyProtection="0"/>
    <xf numFmtId="0" fontId="1" fillId="31" borderId="0" applyNumberFormat="0" applyBorder="0" applyAlignment="0" applyProtection="0"/>
    <xf numFmtId="164" fontId="1" fillId="31" borderId="0" applyNumberFormat="0" applyBorder="0" applyAlignment="0" applyProtection="0"/>
    <xf numFmtId="164" fontId="19" fillId="43" borderId="0" applyNumberFormat="0" applyBorder="0" applyAlignment="0" applyProtection="0"/>
    <xf numFmtId="0" fontId="17" fillId="12" borderId="0" applyNumberFormat="0" applyBorder="0" applyAlignment="0" applyProtection="0"/>
    <xf numFmtId="164" fontId="17" fillId="12" borderId="0" applyNumberFormat="0" applyBorder="0" applyAlignment="0" applyProtection="0"/>
    <xf numFmtId="164" fontId="19" fillId="40" borderId="0" applyNumberFormat="0" applyBorder="0" applyAlignment="0" applyProtection="0"/>
    <xf numFmtId="0" fontId="17" fillId="16" borderId="0" applyNumberFormat="0" applyBorder="0" applyAlignment="0" applyProtection="0"/>
    <xf numFmtId="164" fontId="17" fillId="16" borderId="0" applyNumberFormat="0" applyBorder="0" applyAlignment="0" applyProtection="0"/>
    <xf numFmtId="164" fontId="19" fillId="41" borderId="0" applyNumberFormat="0" applyBorder="0" applyAlignment="0" applyProtection="0"/>
    <xf numFmtId="0" fontId="17" fillId="20" borderId="0" applyNumberFormat="0" applyBorder="0" applyAlignment="0" applyProtection="0"/>
    <xf numFmtId="164" fontId="17" fillId="20" borderId="0" applyNumberFormat="0" applyBorder="0" applyAlignment="0" applyProtection="0"/>
    <xf numFmtId="164" fontId="19" fillId="44" borderId="0" applyNumberFormat="0" applyBorder="0" applyAlignment="0" applyProtection="0"/>
    <xf numFmtId="0" fontId="17" fillId="24" borderId="0" applyNumberFormat="0" applyBorder="0" applyAlignment="0" applyProtection="0"/>
    <xf numFmtId="164" fontId="17" fillId="24" borderId="0" applyNumberFormat="0" applyBorder="0" applyAlignment="0" applyProtection="0"/>
    <xf numFmtId="164" fontId="19" fillId="45" borderId="0" applyNumberFormat="0" applyBorder="0" applyAlignment="0" applyProtection="0"/>
    <xf numFmtId="0" fontId="17" fillId="28" borderId="0" applyNumberFormat="0" applyBorder="0" applyAlignment="0" applyProtection="0"/>
    <xf numFmtId="164" fontId="17" fillId="28" borderId="0" applyNumberFormat="0" applyBorder="0" applyAlignment="0" applyProtection="0"/>
    <xf numFmtId="164" fontId="19" fillId="46" borderId="0" applyNumberFormat="0" applyBorder="0" applyAlignment="0" applyProtection="0"/>
    <xf numFmtId="0" fontId="17" fillId="32" borderId="0" applyNumberFormat="0" applyBorder="0" applyAlignment="0" applyProtection="0"/>
    <xf numFmtId="164" fontId="17" fillId="32" borderId="0" applyNumberFormat="0" applyBorder="0" applyAlignment="0" applyProtection="0"/>
    <xf numFmtId="164" fontId="20" fillId="0" borderId="0"/>
    <xf numFmtId="164" fontId="19" fillId="47" borderId="0" applyNumberFormat="0" applyBorder="0" applyAlignment="0" applyProtection="0"/>
    <xf numFmtId="0" fontId="17" fillId="9" borderId="0" applyNumberFormat="0" applyBorder="0" applyAlignment="0" applyProtection="0"/>
    <xf numFmtId="164" fontId="17" fillId="9" borderId="0" applyNumberFormat="0" applyBorder="0" applyAlignment="0" applyProtection="0"/>
    <xf numFmtId="164" fontId="19" fillId="48" borderId="0" applyNumberFormat="0" applyBorder="0" applyAlignment="0" applyProtection="0"/>
    <xf numFmtId="0" fontId="17" fillId="13" borderId="0" applyNumberFormat="0" applyBorder="0" applyAlignment="0" applyProtection="0"/>
    <xf numFmtId="164" fontId="17" fillId="13" borderId="0" applyNumberFormat="0" applyBorder="0" applyAlignment="0" applyProtection="0"/>
    <xf numFmtId="164" fontId="19" fillId="49" borderId="0" applyNumberFormat="0" applyBorder="0" applyAlignment="0" applyProtection="0"/>
    <xf numFmtId="0" fontId="17" fillId="17" borderId="0" applyNumberFormat="0" applyBorder="0" applyAlignment="0" applyProtection="0"/>
    <xf numFmtId="164" fontId="17" fillId="17" borderId="0" applyNumberFormat="0" applyBorder="0" applyAlignment="0" applyProtection="0"/>
    <xf numFmtId="164" fontId="19" fillId="44" borderId="0" applyNumberFormat="0" applyBorder="0" applyAlignment="0" applyProtection="0"/>
    <xf numFmtId="0" fontId="17" fillId="21" borderId="0" applyNumberFormat="0" applyBorder="0" applyAlignment="0" applyProtection="0"/>
    <xf numFmtId="164" fontId="17" fillId="21" borderId="0" applyNumberFormat="0" applyBorder="0" applyAlignment="0" applyProtection="0"/>
    <xf numFmtId="164" fontId="19" fillId="45" borderId="0" applyNumberFormat="0" applyBorder="0" applyAlignment="0" applyProtection="0"/>
    <xf numFmtId="0" fontId="17" fillId="25" borderId="0" applyNumberFormat="0" applyBorder="0" applyAlignment="0" applyProtection="0"/>
    <xf numFmtId="164" fontId="17" fillId="25" borderId="0" applyNumberFormat="0" applyBorder="0" applyAlignment="0" applyProtection="0"/>
    <xf numFmtId="164" fontId="19" fillId="50" borderId="0" applyNumberFormat="0" applyBorder="0" applyAlignment="0" applyProtection="0"/>
    <xf numFmtId="0" fontId="17" fillId="29" borderId="0" applyNumberFormat="0" applyBorder="0" applyAlignment="0" applyProtection="0"/>
    <xf numFmtId="164" fontId="17" fillId="29" borderId="0" applyNumberFormat="0" applyBorder="0" applyAlignment="0" applyProtection="0"/>
    <xf numFmtId="164" fontId="21" fillId="38" borderId="11" applyNumberFormat="0" applyAlignment="0" applyProtection="0"/>
    <xf numFmtId="0" fontId="9" fillId="5" borderId="4" applyNumberFormat="0" applyAlignment="0" applyProtection="0"/>
    <xf numFmtId="164" fontId="9" fillId="5" borderId="4" applyNumberFormat="0" applyAlignment="0" applyProtection="0"/>
    <xf numFmtId="164" fontId="22" fillId="51" borderId="12" applyNumberFormat="0" applyAlignment="0" applyProtection="0"/>
    <xf numFmtId="0" fontId="10" fillId="6" borderId="5" applyNumberFormat="0" applyAlignment="0" applyProtection="0"/>
    <xf numFmtId="164" fontId="10" fillId="6" borderId="5" applyNumberFormat="0" applyAlignment="0" applyProtection="0"/>
    <xf numFmtId="164" fontId="23" fillId="51" borderId="11" applyNumberFormat="0" applyAlignment="0" applyProtection="0"/>
    <xf numFmtId="0" fontId="11" fillId="6" borderId="4" applyNumberFormat="0" applyAlignment="0" applyProtection="0"/>
    <xf numFmtId="164" fontId="11" fillId="6" borderId="4" applyNumberFormat="0" applyAlignment="0" applyProtection="0"/>
    <xf numFmtId="164" fontId="24" fillId="0" borderId="13" applyNumberFormat="0" applyFill="0" applyAlignment="0" applyProtection="0"/>
    <xf numFmtId="0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25" fillId="0" borderId="14" applyNumberFormat="0" applyFill="0" applyAlignment="0" applyProtection="0"/>
    <xf numFmtId="0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26" fillId="0" borderId="15" applyNumberFormat="0" applyFill="0" applyAlignment="0" applyProtection="0"/>
    <xf numFmtId="0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2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27" fillId="0" borderId="16" applyNumberFormat="0" applyFill="0" applyAlignment="0" applyProtection="0"/>
    <xf numFmtId="0" fontId="16" fillId="0" borderId="9" applyNumberFormat="0" applyFill="0" applyAlignment="0" applyProtection="0"/>
    <xf numFmtId="164" fontId="16" fillId="0" borderId="9" applyNumberFormat="0" applyFill="0" applyAlignment="0" applyProtection="0"/>
    <xf numFmtId="164" fontId="28" fillId="52" borderId="17" applyNumberFormat="0" applyAlignment="0" applyProtection="0"/>
    <xf numFmtId="0" fontId="13" fillId="7" borderId="7" applyNumberFormat="0" applyAlignment="0" applyProtection="0"/>
    <xf numFmtId="164" fontId="13" fillId="7" borderId="7" applyNumberFormat="0" applyAlignment="0" applyProtection="0"/>
    <xf numFmtId="164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30" fillId="53" borderId="0" applyNumberFormat="0" applyBorder="0" applyAlignment="0" applyProtection="0"/>
    <xf numFmtId="0" fontId="8" fillId="4" borderId="0" applyNumberFormat="0" applyBorder="0" applyAlignment="0" applyProtection="0"/>
    <xf numFmtId="164" fontId="8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8" fillId="0" borderId="0"/>
    <xf numFmtId="164" fontId="18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1" fillId="0" borderId="0"/>
    <xf numFmtId="0" fontId="1" fillId="0" borderId="0"/>
    <xf numFmtId="164" fontId="31" fillId="0" borderId="0"/>
    <xf numFmtId="164" fontId="31" fillId="0" borderId="0"/>
    <xf numFmtId="0" fontId="1" fillId="0" borderId="0"/>
    <xf numFmtId="0" fontId="1" fillId="0" borderId="0"/>
    <xf numFmtId="164" fontId="32" fillId="34" borderId="0" applyNumberFormat="0" applyBorder="0" applyAlignment="0" applyProtection="0"/>
    <xf numFmtId="0" fontId="7" fillId="3" borderId="0" applyNumberFormat="0" applyBorder="0" applyAlignment="0" applyProtection="0"/>
    <xf numFmtId="164" fontId="7" fillId="3" borderId="0" applyNumberFormat="0" applyBorder="0" applyAlignment="0" applyProtection="0"/>
    <xf numFmtId="164" fontId="3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34" fillId="54" borderId="18" applyNumberFormat="0" applyFont="0" applyAlignment="0" applyProtection="0"/>
    <xf numFmtId="0" fontId="1" fillId="8" borderId="8" applyNumberFormat="0" applyFont="0" applyAlignment="0" applyProtection="0"/>
    <xf numFmtId="164" fontId="1" fillId="8" borderId="8" applyNumberFormat="0" applyFont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64" fontId="35" fillId="0" borderId="19" applyNumberFormat="0" applyFill="0" applyAlignment="0" applyProtection="0"/>
    <xf numFmtId="0" fontId="12" fillId="0" borderId="6" applyNumberFormat="0" applyFill="0" applyAlignment="0" applyProtection="0"/>
    <xf numFmtId="164" fontId="12" fillId="0" borderId="6" applyNumberFormat="0" applyFill="0" applyAlignment="0" applyProtection="0"/>
    <xf numFmtId="164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35" borderId="0" applyNumberFormat="0" applyBorder="0" applyAlignment="0" applyProtection="0"/>
    <xf numFmtId="0" fontId="6" fillId="2" borderId="0" applyNumberFormat="0" applyBorder="0" applyAlignment="0" applyProtection="0"/>
    <xf numFmtId="164" fontId="6" fillId="2" borderId="0" applyNumberFormat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10" xfId="0" applyBorder="1"/>
    <xf numFmtId="0" fontId="0" fillId="55" borderId="0" xfId="0" applyFill="1"/>
    <xf numFmtId="0" fontId="0" fillId="56" borderId="0" xfId="0" applyFill="1"/>
    <xf numFmtId="0" fontId="0" fillId="56" borderId="0" xfId="0" applyFill="1" applyAlignment="1">
      <alignment horizontal="center"/>
    </xf>
    <xf numFmtId="0" fontId="16" fillId="56" borderId="10" xfId="0" applyFont="1" applyFill="1" applyBorder="1"/>
    <xf numFmtId="0" fontId="16" fillId="56" borderId="10" xfId="0" applyFont="1" applyFill="1" applyBorder="1" applyAlignment="1">
      <alignment horizontal="center"/>
    </xf>
    <xf numFmtId="0" fontId="0" fillId="56" borderId="10" xfId="0" applyFill="1" applyBorder="1"/>
    <xf numFmtId="0" fontId="0" fillId="56" borderId="10" xfId="0" applyFill="1" applyBorder="1" applyAlignment="1">
      <alignment horizontal="center"/>
    </xf>
    <xf numFmtId="0" fontId="0" fillId="56" borderId="10" xfId="0" applyFill="1" applyBorder="1" applyAlignment="1">
      <alignment horizontal="center" vertical="center"/>
    </xf>
    <xf numFmtId="0" fontId="0" fillId="56" borderId="10" xfId="0" applyFill="1" applyBorder="1" applyAlignment="1">
      <alignment horizontal="left" vertical="center"/>
    </xf>
    <xf numFmtId="0" fontId="0" fillId="55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/>
    <xf numFmtId="0" fontId="0" fillId="55" borderId="10" xfId="0" applyFill="1" applyBorder="1"/>
    <xf numFmtId="0" fontId="16" fillId="55" borderId="1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 applyAlignment="1"/>
    <xf numFmtId="0" fontId="0" fillId="0" borderId="0" xfId="0" applyFill="1" applyBorder="1"/>
    <xf numFmtId="0" fontId="0" fillId="57" borderId="10" xfId="0" applyFill="1" applyBorder="1"/>
    <xf numFmtId="0" fontId="0" fillId="0" borderId="20" xfId="0" applyBorder="1"/>
    <xf numFmtId="0" fontId="0" fillId="0" borderId="21" xfId="0" applyBorder="1"/>
    <xf numFmtId="0" fontId="0" fillId="55" borderId="10" xfId="0" applyFill="1" applyBorder="1" applyAlignment="1">
      <alignment horizontal="center" vertical="center" wrapText="1"/>
    </xf>
    <xf numFmtId="0" fontId="14" fillId="0" borderId="0" xfId="0" applyFont="1"/>
    <xf numFmtId="0" fontId="0" fillId="58" borderId="10" xfId="0" applyFill="1" applyBorder="1"/>
    <xf numFmtId="0" fontId="0" fillId="57" borderId="10" xfId="0" applyFill="1" applyBorder="1" applyAlignment="1"/>
    <xf numFmtId="0" fontId="16" fillId="56" borderId="0" xfId="0" applyFont="1" applyFill="1" applyAlignment="1">
      <alignment horizontal="center"/>
    </xf>
    <xf numFmtId="0" fontId="0" fillId="0" borderId="0" xfId="0" applyAlignment="1">
      <alignment wrapText="1"/>
    </xf>
  </cellXfs>
  <cellStyles count="197">
    <cellStyle name="20% — акцент1" xfId="19" builtinId="30" customBuiltin="1"/>
    <cellStyle name="20% - Акцент1 2" xfId="43"/>
    <cellStyle name="20% - Акцент1 3" xfId="44"/>
    <cellStyle name="20% - Акцент1 4" xfId="45"/>
    <cellStyle name="20% — акцент2" xfId="23" builtinId="34" customBuiltin="1"/>
    <cellStyle name="20% - Акцент2 2" xfId="46"/>
    <cellStyle name="20% - Акцент2 3" xfId="47"/>
    <cellStyle name="20% - Акцент2 4" xfId="48"/>
    <cellStyle name="20% — акцент3" xfId="27" builtinId="38" customBuiltin="1"/>
    <cellStyle name="20% - Акцент3 2" xfId="49"/>
    <cellStyle name="20% - Акцент3 3" xfId="50"/>
    <cellStyle name="20% - Акцент3 4" xfId="51"/>
    <cellStyle name="20% — акцент4" xfId="31" builtinId="42" customBuiltin="1"/>
    <cellStyle name="20% - Акцент4 2" xfId="52"/>
    <cellStyle name="20% - Акцент4 3" xfId="53"/>
    <cellStyle name="20% - Акцент4 4" xfId="54"/>
    <cellStyle name="20% — акцент5" xfId="35" builtinId="46" customBuiltin="1"/>
    <cellStyle name="20% - Акцент5 2" xfId="55"/>
    <cellStyle name="20% - Акцент5 3" xfId="56"/>
    <cellStyle name="20% - Акцент5 4" xfId="57"/>
    <cellStyle name="20% — акцент6" xfId="39" builtinId="50" customBuiltin="1"/>
    <cellStyle name="20% - Акцент6 2" xfId="58"/>
    <cellStyle name="20% - Акцент6 3" xfId="59"/>
    <cellStyle name="20% - Акцент6 4" xfId="60"/>
    <cellStyle name="40% — акцент1" xfId="20" builtinId="31" customBuiltin="1"/>
    <cellStyle name="40% - Акцент1 2" xfId="61"/>
    <cellStyle name="40% - Акцент1 3" xfId="62"/>
    <cellStyle name="40% - Акцент1 4" xfId="63"/>
    <cellStyle name="40% — акцент2" xfId="24" builtinId="35" customBuiltin="1"/>
    <cellStyle name="40% - Акцент2 2" xfId="64"/>
    <cellStyle name="40% - Акцент2 3" xfId="65"/>
    <cellStyle name="40% - Акцент2 4" xfId="66"/>
    <cellStyle name="40% — акцент3" xfId="28" builtinId="39" customBuiltin="1"/>
    <cellStyle name="40% - Акцент3 2" xfId="67"/>
    <cellStyle name="40% - Акцент3 3" xfId="68"/>
    <cellStyle name="40% - Акцент3 4" xfId="69"/>
    <cellStyle name="40% — акцент4" xfId="32" builtinId="43" customBuiltin="1"/>
    <cellStyle name="40% - Акцент4 2" xfId="70"/>
    <cellStyle name="40% - Акцент4 3" xfId="71"/>
    <cellStyle name="40% - Акцент4 4" xfId="72"/>
    <cellStyle name="40% — акцент5" xfId="36" builtinId="47" customBuiltin="1"/>
    <cellStyle name="40% - Акцент5 2" xfId="73"/>
    <cellStyle name="40% - Акцент5 3" xfId="74"/>
    <cellStyle name="40% - Акцент5 4" xfId="75"/>
    <cellStyle name="40% — акцент6" xfId="40" builtinId="51" customBuiltin="1"/>
    <cellStyle name="40% - Акцент6 2" xfId="76"/>
    <cellStyle name="40% - Акцент6 3" xfId="77"/>
    <cellStyle name="40% - Акцент6 4" xfId="78"/>
    <cellStyle name="60% — акцент1" xfId="21" builtinId="32" customBuiltin="1"/>
    <cellStyle name="60% - Акцент1 2" xfId="79"/>
    <cellStyle name="60% - Акцент1 3" xfId="80"/>
    <cellStyle name="60% - Акцент1 4" xfId="81"/>
    <cellStyle name="60% — акцент2" xfId="25" builtinId="36" customBuiltin="1"/>
    <cellStyle name="60% - Акцент2 2" xfId="82"/>
    <cellStyle name="60% - Акцент2 3" xfId="83"/>
    <cellStyle name="60% - Акцент2 4" xfId="84"/>
    <cellStyle name="60% — акцент3" xfId="29" builtinId="40" customBuiltin="1"/>
    <cellStyle name="60% - Акцент3 2" xfId="85"/>
    <cellStyle name="60% - Акцент3 3" xfId="86"/>
    <cellStyle name="60% - Акцент3 4" xfId="87"/>
    <cellStyle name="60% — акцент4" xfId="33" builtinId="44" customBuiltin="1"/>
    <cellStyle name="60% - Акцент4 2" xfId="88"/>
    <cellStyle name="60% - Акцент4 3" xfId="89"/>
    <cellStyle name="60% - Акцент4 4" xfId="90"/>
    <cellStyle name="60% — акцент5" xfId="37" builtinId="48" customBuiltin="1"/>
    <cellStyle name="60% - Акцент5 2" xfId="91"/>
    <cellStyle name="60% - Акцент5 3" xfId="92"/>
    <cellStyle name="60% - Акцент5 4" xfId="93"/>
    <cellStyle name="60% — акцент6" xfId="41" builtinId="52" customBuiltin="1"/>
    <cellStyle name="60% - Акцент6 2" xfId="94"/>
    <cellStyle name="60% - Акцент6 3" xfId="95"/>
    <cellStyle name="60% - Акцент6 4" xfId="96"/>
    <cellStyle name="Excel Built-in Normal" xfId="97"/>
    <cellStyle name="Акцент1" xfId="18" builtinId="29" customBuiltin="1"/>
    <cellStyle name="Акцент1 2" xfId="98"/>
    <cellStyle name="Акцент1 3" xfId="99"/>
    <cellStyle name="Акцент1 4" xfId="100"/>
    <cellStyle name="Акцент2" xfId="22" builtinId="33" customBuiltin="1"/>
    <cellStyle name="Акцент2 2" xfId="101"/>
    <cellStyle name="Акцент2 3" xfId="102"/>
    <cellStyle name="Акцент2 4" xfId="103"/>
    <cellStyle name="Акцент3" xfId="26" builtinId="37" customBuiltin="1"/>
    <cellStyle name="Акцент3 2" xfId="104"/>
    <cellStyle name="Акцент3 3" xfId="105"/>
    <cellStyle name="Акцент3 4" xfId="106"/>
    <cellStyle name="Акцент4" xfId="30" builtinId="41" customBuiltin="1"/>
    <cellStyle name="Акцент4 2" xfId="107"/>
    <cellStyle name="Акцент4 3" xfId="108"/>
    <cellStyle name="Акцент4 4" xfId="109"/>
    <cellStyle name="Акцент5" xfId="34" builtinId="45" customBuiltin="1"/>
    <cellStyle name="Акцент5 2" xfId="110"/>
    <cellStyle name="Акцент5 3" xfId="111"/>
    <cellStyle name="Акцент5 4" xfId="112"/>
    <cellStyle name="Акцент6" xfId="38" builtinId="49" customBuiltin="1"/>
    <cellStyle name="Акцент6 2" xfId="113"/>
    <cellStyle name="Акцент6 3" xfId="114"/>
    <cellStyle name="Акцент6 4" xfId="115"/>
    <cellStyle name="Ввод " xfId="9" builtinId="20" customBuiltin="1"/>
    <cellStyle name="Ввод  2" xfId="116"/>
    <cellStyle name="Ввод  3" xfId="117"/>
    <cellStyle name="Ввод  4" xfId="118"/>
    <cellStyle name="Вывод" xfId="10" builtinId="21" customBuiltin="1"/>
    <cellStyle name="Вывод 2" xfId="119"/>
    <cellStyle name="Вывод 3" xfId="120"/>
    <cellStyle name="Вывод 4" xfId="121"/>
    <cellStyle name="Вычисление" xfId="11" builtinId="22" customBuiltin="1"/>
    <cellStyle name="Вычисление 2" xfId="122"/>
    <cellStyle name="Вычисление 3" xfId="123"/>
    <cellStyle name="Вычисление 4" xfId="124"/>
    <cellStyle name="Заголовок 1" xfId="2" builtinId="16" customBuiltin="1"/>
    <cellStyle name="Заголовок 1 2" xfId="125"/>
    <cellStyle name="Заголовок 1 3" xfId="126"/>
    <cellStyle name="Заголовок 1 4" xfId="127"/>
    <cellStyle name="Заголовок 2" xfId="3" builtinId="17" customBuiltin="1"/>
    <cellStyle name="Заголовок 2 2" xfId="128"/>
    <cellStyle name="Заголовок 2 3" xfId="129"/>
    <cellStyle name="Заголовок 2 4" xfId="130"/>
    <cellStyle name="Заголовок 3" xfId="4" builtinId="18" customBuiltin="1"/>
    <cellStyle name="Заголовок 3 2" xfId="131"/>
    <cellStyle name="Заголовок 3 3" xfId="132"/>
    <cellStyle name="Заголовок 3 4" xfId="133"/>
    <cellStyle name="Заголовок 4" xfId="5" builtinId="19" customBuiltin="1"/>
    <cellStyle name="Заголовок 4 2" xfId="134"/>
    <cellStyle name="Заголовок 4 3" xfId="135"/>
    <cellStyle name="Заголовок 4 4" xfId="136"/>
    <cellStyle name="Итог" xfId="17" builtinId="25" customBuiltin="1"/>
    <cellStyle name="Итог 2" xfId="137"/>
    <cellStyle name="Итог 3" xfId="138"/>
    <cellStyle name="Итог 4" xfId="139"/>
    <cellStyle name="Контрольная ячейка" xfId="13" builtinId="23" customBuiltin="1"/>
    <cellStyle name="Контрольная ячейка 2" xfId="140"/>
    <cellStyle name="Контрольная ячейка 3" xfId="141"/>
    <cellStyle name="Контрольная ячейка 4" xfId="142"/>
    <cellStyle name="Название" xfId="1" builtinId="15" customBuiltin="1"/>
    <cellStyle name="Название 2" xfId="143"/>
    <cellStyle name="Название 3" xfId="144"/>
    <cellStyle name="Название 4" xfId="145"/>
    <cellStyle name="Нейтральный" xfId="8" builtinId="28" customBuiltin="1"/>
    <cellStyle name="Нейтральный 2" xfId="146"/>
    <cellStyle name="Нейтральный 3" xfId="147"/>
    <cellStyle name="Нейтральный 4" xfId="148"/>
    <cellStyle name="Обычный" xfId="0" builtinId="0"/>
    <cellStyle name="Обычный 10" xfId="149"/>
    <cellStyle name="Обычный 11" xfId="150"/>
    <cellStyle name="Обычный 12" xfId="151"/>
    <cellStyle name="Обычный 13" xfId="152"/>
    <cellStyle name="Обычный 14" xfId="153"/>
    <cellStyle name="Обычный 2" xfId="42"/>
    <cellStyle name="Обычный 2 2" xfId="154"/>
    <cellStyle name="Обычный 2 3" xfId="155"/>
    <cellStyle name="Обычный 2 4" xfId="156"/>
    <cellStyle name="Обычный 3" xfId="157"/>
    <cellStyle name="Обычный 3 2" xfId="158"/>
    <cellStyle name="Обычный 3 2 2" xfId="159"/>
    <cellStyle name="Обычный 3 2 2 2" xfId="160"/>
    <cellStyle name="Обычный 3 2 3" xfId="161"/>
    <cellStyle name="Обычный 3 2 3 2" xfId="162"/>
    <cellStyle name="Обычный 3 2 4" xfId="163"/>
    <cellStyle name="Обычный 3 3" xfId="164"/>
    <cellStyle name="Обычный 3 3 2" xfId="165"/>
    <cellStyle name="Обычный 3 4" xfId="166"/>
    <cellStyle name="Обычный 3 4 2" xfId="167"/>
    <cellStyle name="Обычный 3 5" xfId="168"/>
    <cellStyle name="Обычный 4" xfId="169"/>
    <cellStyle name="Обычный 5" xfId="170"/>
    <cellStyle name="Обычный 6" xfId="171"/>
    <cellStyle name="Обычный 7" xfId="172"/>
    <cellStyle name="Обычный 8" xfId="173"/>
    <cellStyle name="Обычный 9" xfId="174"/>
    <cellStyle name="Плохой" xfId="7" builtinId="27" customBuiltin="1"/>
    <cellStyle name="Плохой 2" xfId="175"/>
    <cellStyle name="Плохой 3" xfId="176"/>
    <cellStyle name="Плохой 4" xfId="177"/>
    <cellStyle name="Пояснение" xfId="16" builtinId="53" customBuiltin="1"/>
    <cellStyle name="Пояснение 2" xfId="178"/>
    <cellStyle name="Пояснение 3" xfId="179"/>
    <cellStyle name="Пояснение 4" xfId="180"/>
    <cellStyle name="Примечание" xfId="15" builtinId="10" customBuiltin="1"/>
    <cellStyle name="Примечание 2" xfId="181"/>
    <cellStyle name="Примечание 3" xfId="182"/>
    <cellStyle name="Примечание 4" xfId="183"/>
    <cellStyle name="Процентный 2" xfId="184"/>
    <cellStyle name="Процентный 3" xfId="185"/>
    <cellStyle name="Связанная ячейка" xfId="12" builtinId="24" customBuiltin="1"/>
    <cellStyle name="Связанная ячейка 2" xfId="186"/>
    <cellStyle name="Связанная ячейка 3" xfId="187"/>
    <cellStyle name="Связанная ячейка 4" xfId="188"/>
    <cellStyle name="Текст предупреждения" xfId="14" builtinId="11" customBuiltin="1"/>
    <cellStyle name="Текст предупреждения 2" xfId="189"/>
    <cellStyle name="Текст предупреждения 3" xfId="190"/>
    <cellStyle name="Текст предупреждения 4" xfId="191"/>
    <cellStyle name="Финансовый 2" xfId="192"/>
    <cellStyle name="Финансовый 3" xfId="193"/>
    <cellStyle name="Хороший" xfId="6" builtinId="26" customBuiltin="1"/>
    <cellStyle name="Хороший 2" xfId="194"/>
    <cellStyle name="Хороший 3" xfId="195"/>
    <cellStyle name="Хороший 4" xfId="1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zoomScale="85" zoomScaleNormal="85" workbookViewId="0"/>
  </sheetViews>
  <sheetFormatPr defaultRowHeight="15" x14ac:dyDescent="0.25"/>
  <cols>
    <col min="2" max="2" width="28.7109375" customWidth="1"/>
    <col min="3" max="3" width="19.7109375" customWidth="1"/>
    <col min="4" max="4" width="32.42578125" customWidth="1"/>
    <col min="5" max="5" width="14.7109375" style="2" customWidth="1"/>
    <col min="6" max="6" width="15.85546875" customWidth="1"/>
    <col min="8" max="8" width="10.28515625" style="1" bestFit="1" customWidth="1"/>
    <col min="9" max="9" width="10.28515625" style="1" customWidth="1"/>
    <col min="10" max="10" width="26.28515625" style="15" customWidth="1"/>
    <col min="11" max="11" width="8.85546875" style="3"/>
    <col min="12" max="12" width="12.7109375" customWidth="1"/>
    <col min="13" max="13" width="10.28515625" bestFit="1" customWidth="1"/>
    <col min="14" max="14" width="17.5703125" customWidth="1"/>
    <col min="15" max="15" width="25.28515625" customWidth="1"/>
    <col min="16" max="16" width="25.7109375" customWidth="1"/>
    <col min="17" max="17" width="19.140625" customWidth="1"/>
    <col min="18" max="18" width="21.28515625" customWidth="1"/>
  </cols>
  <sheetData>
    <row r="1" spans="1:24" x14ac:dyDescent="0.25">
      <c r="S1" s="18"/>
      <c r="T1" s="18"/>
      <c r="U1" s="18"/>
      <c r="V1" s="18"/>
    </row>
    <row r="2" spans="1:24" x14ac:dyDescent="0.25">
      <c r="H2" s="4"/>
      <c r="I2" s="4"/>
      <c r="J2" s="16"/>
      <c r="S2" s="18"/>
      <c r="T2" s="18"/>
      <c r="U2" s="18"/>
      <c r="V2" s="18"/>
    </row>
    <row r="3" spans="1:24" x14ac:dyDescent="0.25">
      <c r="B3" s="28" t="s">
        <v>83</v>
      </c>
      <c r="C3" s="28"/>
      <c r="D3" s="28"/>
      <c r="E3" s="28"/>
      <c r="F3" s="28"/>
      <c r="H3" s="4"/>
      <c r="I3" s="4"/>
      <c r="J3" s="16"/>
      <c r="S3" s="19"/>
      <c r="T3" s="19"/>
      <c r="U3" s="19"/>
      <c r="V3" s="20"/>
      <c r="W3" s="1"/>
    </row>
    <row r="4" spans="1:24" x14ac:dyDescent="0.25">
      <c r="B4" s="5"/>
      <c r="C4" s="5"/>
      <c r="D4" s="5"/>
      <c r="E4" s="6"/>
      <c r="F4" s="5"/>
      <c r="H4" s="4"/>
      <c r="I4" s="4"/>
      <c r="J4" s="16"/>
      <c r="K4" s="22"/>
      <c r="S4" s="20"/>
      <c r="T4" s="20"/>
      <c r="U4" s="20"/>
      <c r="V4" s="20"/>
      <c r="W4" s="1"/>
    </row>
    <row r="5" spans="1:24" ht="45" x14ac:dyDescent="0.25">
      <c r="B5" s="7" t="s">
        <v>32</v>
      </c>
      <c r="C5" s="7" t="s">
        <v>21</v>
      </c>
      <c r="D5" s="7" t="s">
        <v>33</v>
      </c>
      <c r="E5" s="8" t="s">
        <v>34</v>
      </c>
      <c r="F5" s="7" t="s">
        <v>85</v>
      </c>
      <c r="H5" s="13" t="s">
        <v>35</v>
      </c>
      <c r="I5" s="4"/>
      <c r="J5" s="17" t="s">
        <v>84</v>
      </c>
      <c r="K5" s="16" t="s">
        <v>86</v>
      </c>
      <c r="L5" s="24" t="s">
        <v>87</v>
      </c>
      <c r="N5" s="27"/>
      <c r="O5" s="27"/>
      <c r="P5" s="27"/>
      <c r="Q5" s="27"/>
      <c r="R5" s="27"/>
    </row>
    <row r="6" spans="1:24" x14ac:dyDescent="0.25">
      <c r="A6" s="25">
        <f>IF(B6&lt;&gt;"",SUMIF(B:B,B6,H:H)-ROW()/1000000+0.5-_xlfn.ARABIC(LEFTB(C6,SEARCH(" ",C6)-1))/10,"")</f>
        <v>8281.3999939999994</v>
      </c>
      <c r="B6" s="9" t="s">
        <v>22</v>
      </c>
      <c r="C6" s="9" t="s">
        <v>20</v>
      </c>
      <c r="D6" s="9" t="s">
        <v>0</v>
      </c>
      <c r="E6" s="10" t="s">
        <v>23</v>
      </c>
      <c r="F6" s="9" t="s">
        <v>24</v>
      </c>
      <c r="H6" s="13">
        <f>IFERROR(VALUE(MID(F6,1+SEARCH("(",F6),SEARCH(")",F6)-SEARCH("(",F6)-1)),"")</f>
        <v>5389</v>
      </c>
      <c r="I6" s="4"/>
      <c r="J6" s="26" t="str">
        <f>IFERROR(VLOOKUP(LARGE(M:M,SUM(L$5:L5)+1),M:N,2,),"")</f>
        <v>МВД России</v>
      </c>
      <c r="K6" s="26">
        <f>SUMIF($B$6:$B$42,J6,$H$6:$H$42)</f>
        <v>15485</v>
      </c>
      <c r="L6" s="26">
        <f>COUNTIF($B$6:$B$42,J6)</f>
        <v>15</v>
      </c>
      <c r="M6" s="25">
        <f>IFERROR(LARGE(A:A,ROW(M1)),"")</f>
        <v>15485.399992999999</v>
      </c>
      <c r="N6" s="21" t="str">
        <f>IF(M6&lt;&gt;"",VLOOKUP($M6,$A:B,COLUMN(B1),),"")</f>
        <v>МВД России</v>
      </c>
      <c r="O6" s="21" t="str">
        <f>IF(N6&lt;&gt;"",VLOOKUP($M6,$A:C,COLUMN(C1),),"")</f>
        <v>I квартал 2018 года</v>
      </c>
      <c r="P6" s="21" t="str">
        <f>IF(O6&lt;&gt;"",VLOOKUP($M6,$A:D,COLUMN(D1),),"")</f>
        <v>Органы внутренних дел</v>
      </c>
      <c r="Q6" s="21" t="str">
        <f>IF(P6&lt;&gt;"",VLOOKUP($M6,$A:E,COLUMN(E1),),"")</f>
        <v>1</v>
      </c>
      <c r="R6" s="21" t="str">
        <f>IF(Q6&lt;&gt;"",VLOOKUP($M6,$A:F,COLUMN(F1),),"")</f>
        <v>(3466)
[100,000]</v>
      </c>
      <c r="X6" s="29"/>
    </row>
    <row r="7" spans="1:24" x14ac:dyDescent="0.25">
      <c r="A7" s="25">
        <f t="shared" ref="A7:A42" si="0">IF(B7&lt;&gt;"",SUMIF(B:B,B7,H:H)-ROW()/1000000+0.5-_xlfn.ARABIC(LEFTB(C7,SEARCH(" ",C7)-1))/10,"")</f>
        <v>15485.399992999999</v>
      </c>
      <c r="B7" s="9" t="s">
        <v>25</v>
      </c>
      <c r="C7" s="9" t="s">
        <v>20</v>
      </c>
      <c r="D7" s="9" t="s">
        <v>1</v>
      </c>
      <c r="E7" s="10" t="s">
        <v>26</v>
      </c>
      <c r="F7" s="9" t="s">
        <v>27</v>
      </c>
      <c r="H7" s="13">
        <f>IFERROR(VALUE(MID(F7,1+SEARCH("(",F7),SEARCH(")",F7)-SEARCH("(",F7)-1)),"")</f>
        <v>3466</v>
      </c>
      <c r="I7" s="4"/>
      <c r="J7" s="26" t="str">
        <f>IFERROR(VLOOKUP(LARGE(M:M,SUM(L$5:L6)+1),M:N,2,),"")</f>
        <v>ФССП России</v>
      </c>
      <c r="K7" s="26">
        <f t="shared" ref="K7:K14" si="1">SUMIF($B$6:$B$42,J7,$H$6:$H$42)</f>
        <v>8281</v>
      </c>
      <c r="L7" s="26">
        <f t="shared" ref="L7:L14" si="2">COUNTIF($B$6:$B$42,J7)</f>
        <v>4</v>
      </c>
      <c r="M7" s="25">
        <f t="shared" ref="M7:M50" si="3">IFERROR(LARGE(A:A,ROW(M2)),"")</f>
        <v>15485.299987999999</v>
      </c>
      <c r="N7" s="21" t="str">
        <f>IF(M7&lt;&gt;"",VLOOKUP($M7,$A:B,COLUMN(B2),),"")</f>
        <v>МВД России</v>
      </c>
      <c r="O7" s="21" t="str">
        <f>IF(N7&lt;&gt;"",VLOOKUP($M7,$A:C,COLUMN(C2),),"")</f>
        <v>II квартал 2018 года</v>
      </c>
      <c r="P7" s="21" t="str">
        <f>IF(O7&lt;&gt;"",VLOOKUP($M7,$A:D,COLUMN(D2),),"")</f>
        <v>Деятельность органов дознания и следствия</v>
      </c>
      <c r="Q7" s="21" t="str">
        <f>IF(P7&lt;&gt;"",VLOOKUP($M7,$A:E,COLUMN(E2),),"")</f>
        <v>3</v>
      </c>
      <c r="R7" s="21" t="str">
        <f>IF(Q7&lt;&gt;"",VLOOKUP($M7,$A:F,COLUMN(F2),),"")</f>
        <v>(1565)
[100,000]</v>
      </c>
      <c r="X7" s="29"/>
    </row>
    <row r="8" spans="1:24" x14ac:dyDescent="0.25">
      <c r="A8" s="25">
        <f t="shared" si="0"/>
        <v>459.399992</v>
      </c>
      <c r="B8" s="9" t="s">
        <v>28</v>
      </c>
      <c r="C8" s="9" t="s">
        <v>20</v>
      </c>
      <c r="D8" s="9" t="s">
        <v>3</v>
      </c>
      <c r="E8" s="10" t="s">
        <v>23</v>
      </c>
      <c r="F8" s="9" t="s">
        <v>29</v>
      </c>
      <c r="H8" s="13">
        <f t="shared" ref="H8:H42" si="4">IFERROR(VALUE(MID(F8,1+SEARCH("(",F8),SEARCH(")",F8)-SEARCH("(",F8)-1)),"")</f>
        <v>459</v>
      </c>
      <c r="I8" s="4"/>
      <c r="J8" s="26" t="str">
        <f>IFERROR(VLOOKUP(LARGE(M:M,SUM(L$5:L7)+1),M:N,2,),"")</f>
        <v>Пенсионный фонд Российской Федерации</v>
      </c>
      <c r="K8" s="26">
        <f t="shared" si="1"/>
        <v>1824</v>
      </c>
      <c r="L8" s="26">
        <f t="shared" si="2"/>
        <v>4</v>
      </c>
      <c r="M8" s="25">
        <f t="shared" si="3"/>
        <v>15485.299986999999</v>
      </c>
      <c r="N8" s="21" t="str">
        <f>IF(M8&lt;&gt;"",VLOOKUP($M8,$A:B,COLUMN(B3),),"")</f>
        <v>МВД России</v>
      </c>
      <c r="O8" s="21" t="str">
        <f>IF(N8&lt;&gt;"",VLOOKUP($M8,$A:C,COLUMN(C3),),"")</f>
        <v>II квартал 2018 года</v>
      </c>
      <c r="P8" s="21" t="str">
        <f>IF(O8&lt;&gt;"",VLOOKUP($M8,$A:D,COLUMN(D3),),"")</f>
        <v>Органы внутренних дел</v>
      </c>
      <c r="Q8" s="21" t="str">
        <f>IF(P8&lt;&gt;"",VLOOKUP($M8,$A:E,COLUMN(E3),),"")</f>
        <v>1</v>
      </c>
      <c r="R8" s="21" t="str">
        <f>IF(Q8&lt;&gt;"",VLOOKUP($M8,$A:F,COLUMN(F3),),"")</f>
        <v>(1527)
[100,000]</v>
      </c>
      <c r="X8" s="29"/>
    </row>
    <row r="9" spans="1:24" x14ac:dyDescent="0.25">
      <c r="A9" s="25">
        <f t="shared" si="0"/>
        <v>498.399991</v>
      </c>
      <c r="B9" s="9" t="s">
        <v>30</v>
      </c>
      <c r="C9" s="9" t="s">
        <v>20</v>
      </c>
      <c r="D9" s="9" t="s">
        <v>2</v>
      </c>
      <c r="E9" s="10" t="s">
        <v>26</v>
      </c>
      <c r="F9" s="9" t="s">
        <v>31</v>
      </c>
      <c r="H9" s="13">
        <f t="shared" si="4"/>
        <v>274</v>
      </c>
      <c r="I9" s="4"/>
      <c r="J9" s="26" t="str">
        <f>IFERROR(VLOOKUP(LARGE(M:M,SUM(L$5:L8)+1),M:N,2,),"")</f>
        <v>ФАС России</v>
      </c>
      <c r="K9" s="26">
        <f t="shared" si="1"/>
        <v>1184</v>
      </c>
      <c r="L9" s="26">
        <f t="shared" si="2"/>
        <v>1</v>
      </c>
      <c r="M9" s="25">
        <f t="shared" si="3"/>
        <v>15485.299986</v>
      </c>
      <c r="N9" s="21" t="str">
        <f>IF(M9&lt;&gt;"",VLOOKUP($M9,$A:B,COLUMN(B4),),"")</f>
        <v>МВД России</v>
      </c>
      <c r="O9" s="21" t="str">
        <f>IF(N9&lt;&gt;"",VLOOKUP($M9,$A:C,COLUMN(C4),),"")</f>
        <v>II квартал 2018 года</v>
      </c>
      <c r="P9" s="21" t="str">
        <f>IF(O9&lt;&gt;"",VLOOKUP($M9,$A:D,COLUMN(D4),),"")</f>
        <v>Ответственность за нарушение законодательства</v>
      </c>
      <c r="Q9" s="21" t="str">
        <f>IF(P9&lt;&gt;"",VLOOKUP($M9,$A:E,COLUMN(E4),),"")</f>
        <v>13</v>
      </c>
      <c r="R9" s="21" t="str">
        <f>IF(Q9&lt;&gt;"",VLOOKUP($M9,$A:F,COLUMN(F4),),"")</f>
        <v>(1499)
[100,000]</v>
      </c>
      <c r="X9" s="29"/>
    </row>
    <row r="10" spans="1:24" x14ac:dyDescent="0.25">
      <c r="A10" s="25" t="str">
        <f t="shared" si="0"/>
        <v/>
      </c>
      <c r="B10" s="5"/>
      <c r="C10" s="5"/>
      <c r="D10" s="5"/>
      <c r="E10" s="6"/>
      <c r="F10" s="5"/>
      <c r="H10" s="13" t="str">
        <f t="shared" si="4"/>
        <v/>
      </c>
      <c r="I10" s="4"/>
      <c r="J10" s="26" t="str">
        <f>IFERROR(VLOOKUP(LARGE(M:M,SUM(L$5:L9)+1),M:N,2,),"")</f>
        <v>Минприроды России</v>
      </c>
      <c r="K10" s="26">
        <f t="shared" si="1"/>
        <v>498</v>
      </c>
      <c r="L10" s="26">
        <f t="shared" si="2"/>
        <v>2</v>
      </c>
      <c r="M10" s="25">
        <f t="shared" si="3"/>
        <v>15485.299985</v>
      </c>
      <c r="N10" s="21" t="str">
        <f>IF(M10&lt;&gt;"",VLOOKUP($M10,$A:B,COLUMN(B5),),"")</f>
        <v>МВД России</v>
      </c>
      <c r="O10" s="21" t="str">
        <f>IF(N10&lt;&gt;"",VLOOKUP($M10,$A:C,COLUMN(C5),),"")</f>
        <v>II квартал 2018 года</v>
      </c>
      <c r="P10" s="21" t="str">
        <f>IF(O10&lt;&gt;"",VLOOKUP($M10,$A:D,COLUMN(D5),),"")</f>
        <v>Просьба о приеме в гражданство Российской Федерации</v>
      </c>
      <c r="Q10" s="21" t="str">
        <f>IF(P10&lt;&gt;"",VLOOKUP($M10,$A:E,COLUMN(E5),),"")</f>
        <v>53</v>
      </c>
      <c r="R10" s="21" t="str">
        <f>IF(Q10&lt;&gt;"",VLOOKUP($M10,$A:F,COLUMN(F5),),"")</f>
        <v>(1293)
[100,000]</v>
      </c>
      <c r="X10" s="29"/>
    </row>
    <row r="11" spans="1:24" x14ac:dyDescent="0.25">
      <c r="A11" s="25" t="str">
        <f t="shared" si="0"/>
        <v/>
      </c>
      <c r="B11" s="5"/>
      <c r="C11" s="5"/>
      <c r="D11" s="5"/>
      <c r="E11" s="6"/>
      <c r="F11" s="5"/>
      <c r="H11" s="13" t="str">
        <f t="shared" si="4"/>
        <v/>
      </c>
      <c r="I11" s="4"/>
      <c r="J11" s="26" t="str">
        <f>IFERROR(VLOOKUP(LARGE(M:M,SUM(L$5:L10)+1),M:N,2,),"")</f>
        <v>Минстрой России</v>
      </c>
      <c r="K11" s="26">
        <f t="shared" si="1"/>
        <v>459</v>
      </c>
      <c r="L11" s="26">
        <f t="shared" si="2"/>
        <v>1</v>
      </c>
      <c r="M11" s="25">
        <f t="shared" si="3"/>
        <v>15485.299983999999</v>
      </c>
      <c r="N11" s="21" t="str">
        <f>IF(M11&lt;&gt;"",VLOOKUP($M11,$A:B,COLUMN(B6),),"")</f>
        <v>МВД России</v>
      </c>
      <c r="O11" s="21" t="str">
        <f>IF(N11&lt;&gt;"",VLOOKUP($M11,$A:C,COLUMN(C6),),"")</f>
        <v>II квартал 2018 года</v>
      </c>
      <c r="P11" s="21" t="str">
        <f>IF(O11&lt;&gt;"",VLOOKUP($M11,$A:D,COLUMN(D6),),"")</f>
        <v>Деятельность федеральных государственных органов, министерств и других федеральных органов исполнительной власти. Принимаемые решения</v>
      </c>
      <c r="Q11" s="21" t="str">
        <f>IF(P11&lt;&gt;"",VLOOKUP($M11,$A:E,COLUMN(E6),),"")</f>
        <v>7</v>
      </c>
      <c r="R11" s="21" t="str">
        <f>IF(Q11&lt;&gt;"",VLOOKUP($M11,$A:F,COLUMN(F6),),"")</f>
        <v>(33)
[100,000]</v>
      </c>
      <c r="X11" s="29"/>
    </row>
    <row r="12" spans="1:24" x14ac:dyDescent="0.25">
      <c r="A12" s="25">
        <f t="shared" si="0"/>
        <v>15485.299987999999</v>
      </c>
      <c r="B12" s="9" t="s">
        <v>25</v>
      </c>
      <c r="C12" s="9" t="s">
        <v>14</v>
      </c>
      <c r="D12" s="9" t="s">
        <v>6</v>
      </c>
      <c r="E12" s="11" t="s">
        <v>36</v>
      </c>
      <c r="F12" s="10" t="s">
        <v>37</v>
      </c>
      <c r="H12" s="13">
        <f t="shared" si="4"/>
        <v>1565</v>
      </c>
      <c r="I12" s="4"/>
      <c r="J12" s="26" t="str">
        <f>IFERROR(VLOOKUP(LARGE(M:M,SUM(L$5:L11)+1),M:N,2,),"")</f>
        <v>Минтранс России</v>
      </c>
      <c r="K12" s="26">
        <f t="shared" si="1"/>
        <v>133</v>
      </c>
      <c r="L12" s="26">
        <f t="shared" si="2"/>
        <v>1</v>
      </c>
      <c r="M12" s="25">
        <f t="shared" si="3"/>
        <v>15485.299982999999</v>
      </c>
      <c r="N12" s="21" t="str">
        <f>IF(M12&lt;&gt;"",VLOOKUP($M12,$A:B,COLUMN(B7),),"")</f>
        <v>МВД России</v>
      </c>
      <c r="O12" s="21" t="str">
        <f>IF(N12&lt;&gt;"",VLOOKUP($M12,$A:C,COLUMN(C7),),"")</f>
        <v>II квартал 2018 года</v>
      </c>
      <c r="P12" s="21" t="str">
        <f>IF(O12&lt;&gt;"",VLOOKUP($M12,$A:D,COLUMN(D7),),"")</f>
        <v>Трудоустройство. Безработица. Органы службы занятости. Государственные услуги в области содействия занятости населения</v>
      </c>
      <c r="Q12" s="21" t="str">
        <f>IF(P12&lt;&gt;"",VLOOKUP($M12,$A:E,COLUMN(E7),),"")</f>
        <v>89-92</v>
      </c>
      <c r="R12" s="21" t="str">
        <f>IF(Q12&lt;&gt;"",VLOOKUP($M12,$A:F,COLUMN(F7),),"")</f>
        <v>(10)
[100,000]</v>
      </c>
      <c r="X12" s="29"/>
    </row>
    <row r="13" spans="1:24" x14ac:dyDescent="0.25">
      <c r="A13" s="25">
        <f t="shared" si="0"/>
        <v>15485.299986999999</v>
      </c>
      <c r="B13" s="9" t="s">
        <v>25</v>
      </c>
      <c r="C13" s="9" t="s">
        <v>14</v>
      </c>
      <c r="D13" s="9" t="s">
        <v>1</v>
      </c>
      <c r="E13" s="11" t="s">
        <v>26</v>
      </c>
      <c r="F13" s="10" t="s">
        <v>38</v>
      </c>
      <c r="H13" s="13">
        <f t="shared" si="4"/>
        <v>1527</v>
      </c>
      <c r="I13" s="4"/>
      <c r="J13" s="26" t="str">
        <f>IFERROR(VLOOKUP(LARGE(M:M,SUM(L$5:L12)+1),M:N,2,),"")</f>
        <v>Минстрой</v>
      </c>
      <c r="K13" s="26">
        <f t="shared" si="1"/>
        <v>133</v>
      </c>
      <c r="L13" s="26">
        <f t="shared" si="2"/>
        <v>1</v>
      </c>
      <c r="M13" s="25">
        <f t="shared" si="3"/>
        <v>15485.199973000001</v>
      </c>
      <c r="N13" s="21" t="str">
        <f>IF(M13&lt;&gt;"",VLOOKUP($M13,$A:B,COLUMN(B8),),"")</f>
        <v>МВД России</v>
      </c>
      <c r="O13" s="21" t="str">
        <f>IF(N13&lt;&gt;"",VLOOKUP($M13,$A:C,COLUMN(C8),),"")</f>
        <v>III квартал 2018 года</v>
      </c>
      <c r="P13" s="21" t="str">
        <f>IF(O13&lt;&gt;"",VLOOKUP($M13,$A:D,COLUMN(D8),),"")</f>
        <v>Деятельность органов дознания и следствия</v>
      </c>
      <c r="Q13" s="21" t="str">
        <f>IF(P13&lt;&gt;"",VLOOKUP($M13,$A:E,COLUMN(E8),),"")</f>
        <v>7</v>
      </c>
      <c r="R13" s="21" t="str">
        <f>IF(Q13&lt;&gt;"",VLOOKUP($M13,$A:F,COLUMN(F8),),"")</f>
        <v>(1604)
[100,000]</v>
      </c>
      <c r="X13" s="29"/>
    </row>
    <row r="14" spans="1:24" x14ac:dyDescent="0.25">
      <c r="A14" s="25">
        <f t="shared" si="0"/>
        <v>15485.299986</v>
      </c>
      <c r="B14" s="9" t="s">
        <v>25</v>
      </c>
      <c r="C14" s="9" t="s">
        <v>14</v>
      </c>
      <c r="D14" s="9" t="s">
        <v>5</v>
      </c>
      <c r="E14" s="11" t="s">
        <v>39</v>
      </c>
      <c r="F14" s="10" t="s">
        <v>40</v>
      </c>
      <c r="H14" s="13">
        <f t="shared" si="4"/>
        <v>1499</v>
      </c>
      <c r="I14" s="4"/>
      <c r="J14" s="26" t="str">
        <f>IFERROR(VLOOKUP(LARGE(M:M,SUM(L$5:L13)+1),M:N,2,),"")</f>
        <v>Минобороны России</v>
      </c>
      <c r="K14" s="26">
        <f t="shared" si="1"/>
        <v>28</v>
      </c>
      <c r="L14" s="26">
        <f t="shared" si="2"/>
        <v>1</v>
      </c>
      <c r="M14" s="25">
        <f t="shared" si="3"/>
        <v>15485.199972</v>
      </c>
      <c r="N14" s="21" t="str">
        <f>IF(M14&lt;&gt;"",VLOOKUP($M14,$A:B,COLUMN(B9),),"")</f>
        <v>МВД России</v>
      </c>
      <c r="O14" s="21" t="str">
        <f>IF(N14&lt;&gt;"",VLOOKUP($M14,$A:C,COLUMN(C9),),"")</f>
        <v>III квартал 2018 года</v>
      </c>
      <c r="P14" s="21" t="str">
        <f>IF(O14&lt;&gt;"",VLOOKUP($M14,$A:D,COLUMN(D9),),"")</f>
        <v>Органы внутренних дел</v>
      </c>
      <c r="Q14" s="21" t="str">
        <f>IF(P14&lt;&gt;"",VLOOKUP($M14,$A:E,COLUMN(E9),),"")</f>
        <v>1</v>
      </c>
      <c r="R14" s="21" t="str">
        <f>IF(Q14&lt;&gt;"",VLOOKUP($M14,$A:F,COLUMN(F9),),"")</f>
        <v>(1520)
[100,000]</v>
      </c>
      <c r="X14" s="29"/>
    </row>
    <row r="15" spans="1:24" x14ac:dyDescent="0.25">
      <c r="A15" s="25">
        <f t="shared" si="0"/>
        <v>15485.299985</v>
      </c>
      <c r="B15" s="9" t="s">
        <v>25</v>
      </c>
      <c r="C15" s="9" t="s">
        <v>14</v>
      </c>
      <c r="D15" s="9" t="s">
        <v>7</v>
      </c>
      <c r="E15" s="11" t="s">
        <v>41</v>
      </c>
      <c r="F15" s="10" t="s">
        <v>42</v>
      </c>
      <c r="H15" s="13">
        <f t="shared" si="4"/>
        <v>1293</v>
      </c>
      <c r="I15" s="4"/>
      <c r="J15" s="26" t="str">
        <f>IFERROR(VLOOKUP(LARGE(M:M,SUM(L$5:L14)+1),M:N,2,),"")</f>
        <v/>
      </c>
      <c r="K15" s="26"/>
      <c r="L15" s="26"/>
      <c r="M15" s="25">
        <f t="shared" si="3"/>
        <v>15485.199971</v>
      </c>
      <c r="N15" s="21" t="str">
        <f>IF(M15&lt;&gt;"",VLOOKUP($M15,$A:B,COLUMN(B10),),"")</f>
        <v>МВД России</v>
      </c>
      <c r="O15" s="21" t="str">
        <f>IF(N15&lt;&gt;"",VLOOKUP($M15,$A:C,COLUMN(C10),),"")</f>
        <v>III квартал 2018 года</v>
      </c>
      <c r="P15" s="21" t="str">
        <f>IF(O15&lt;&gt;"",VLOOKUP($M15,$A:D,COLUMN(D10),),"")</f>
        <v>Просьба о приеме в гражданство Российской Федерации</v>
      </c>
      <c r="Q15" s="21" t="str">
        <f>IF(P15&lt;&gt;"",VLOOKUP($M15,$A:E,COLUMN(E10),),"")</f>
        <v>39</v>
      </c>
      <c r="R15" s="21" t="str">
        <f>IF(Q15&lt;&gt;"",VLOOKUP($M15,$A:F,COLUMN(F10),),"")</f>
        <v>(1376)
[100,000]</v>
      </c>
      <c r="X15" s="29"/>
    </row>
    <row r="16" spans="1:24" x14ac:dyDescent="0.25">
      <c r="A16" s="25">
        <f t="shared" si="0"/>
        <v>15485.299983999999</v>
      </c>
      <c r="B16" s="9" t="s">
        <v>25</v>
      </c>
      <c r="C16" s="9" t="s">
        <v>14</v>
      </c>
      <c r="D16" s="9" t="s">
        <v>9</v>
      </c>
      <c r="E16" s="11" t="s">
        <v>43</v>
      </c>
      <c r="F16" s="10" t="s">
        <v>44</v>
      </c>
      <c r="H16" s="13">
        <f t="shared" si="4"/>
        <v>33</v>
      </c>
      <c r="I16" s="4"/>
      <c r="J16" s="16"/>
      <c r="K16" s="16"/>
      <c r="L16" s="16"/>
      <c r="M16" s="25">
        <f t="shared" si="3"/>
        <v>15485.199970000001</v>
      </c>
      <c r="N16" s="21" t="str">
        <f>IF(M16&lt;&gt;"",VLOOKUP($M16,$A:B,COLUMN(B11),),"")</f>
        <v>МВД России</v>
      </c>
      <c r="O16" s="21" t="str">
        <f>IF(N16&lt;&gt;"",VLOOKUP($M16,$A:C,COLUMN(C11),),"")</f>
        <v>III квартал 2018 года</v>
      </c>
      <c r="P16" s="21" t="str">
        <f>IF(O16&lt;&gt;"",VLOOKUP($M16,$A:D,COLUMN(D11),),"")</f>
        <v>Ответственность за нарушение законодательства</v>
      </c>
      <c r="Q16" s="21" t="str">
        <f>IF(P16&lt;&gt;"",VLOOKUP($M16,$A:E,COLUMN(E11),),"")</f>
        <v>26</v>
      </c>
      <c r="R16" s="21" t="str">
        <f>IF(Q16&lt;&gt;"",VLOOKUP($M16,$A:F,COLUMN(F11),),"")</f>
        <v>(1355)
[100,000]</v>
      </c>
      <c r="X16" s="29"/>
    </row>
    <row r="17" spans="1:24" x14ac:dyDescent="0.25">
      <c r="A17" s="25">
        <f t="shared" si="0"/>
        <v>15485.299982999999</v>
      </c>
      <c r="B17" s="9" t="s">
        <v>25</v>
      </c>
      <c r="C17" s="9" t="s">
        <v>14</v>
      </c>
      <c r="D17" s="9" t="s">
        <v>12</v>
      </c>
      <c r="E17" s="11" t="s">
        <v>45</v>
      </c>
      <c r="F17" s="10" t="s">
        <v>46</v>
      </c>
      <c r="H17" s="13">
        <f t="shared" si="4"/>
        <v>10</v>
      </c>
      <c r="I17" s="4"/>
      <c r="J17" s="16"/>
      <c r="K17" s="16"/>
      <c r="L17" s="16"/>
      <c r="M17" s="25">
        <f t="shared" si="3"/>
        <v>15485.199969000001</v>
      </c>
      <c r="N17" s="21" t="str">
        <f>IF(M17&lt;&gt;"",VLOOKUP($M17,$A:B,COLUMN(B12),),"")</f>
        <v>МВД России</v>
      </c>
      <c r="O17" s="21" t="str">
        <f>IF(N17&lt;&gt;"",VLOOKUP($M17,$A:C,COLUMN(C12),),"")</f>
        <v>III квартал 2018 года</v>
      </c>
      <c r="P17" s="21" t="str">
        <f>IF(O17&lt;&gt;"",VLOOKUP($M17,$A:D,COLUMN(D12),),"")</f>
        <v>Рассмотрение в рамках уголовно-процессуального законодательства</v>
      </c>
      <c r="Q17" s="21" t="str">
        <f>IF(P17&lt;&gt;"",VLOOKUP($M17,$A:E,COLUMN(E12),),"")</f>
        <v>47-48</v>
      </c>
      <c r="R17" s="21" t="str">
        <f>IF(Q17&lt;&gt;"",VLOOKUP($M17,$A:F,COLUMN(F12),),"")</f>
        <v>(101)
[100,000]</v>
      </c>
      <c r="X17" s="29"/>
    </row>
    <row r="18" spans="1:24" x14ac:dyDescent="0.25">
      <c r="A18" s="25">
        <f t="shared" si="0"/>
        <v>1824.299982</v>
      </c>
      <c r="B18" s="9" t="s">
        <v>47</v>
      </c>
      <c r="C18" s="9" t="s">
        <v>14</v>
      </c>
      <c r="D18" s="9" t="s">
        <v>8</v>
      </c>
      <c r="E18" s="11" t="s">
        <v>26</v>
      </c>
      <c r="F18" s="10" t="s">
        <v>48</v>
      </c>
      <c r="H18" s="13">
        <f t="shared" si="4"/>
        <v>930</v>
      </c>
      <c r="I18" s="4"/>
      <c r="J18" s="26" t="s">
        <v>20</v>
      </c>
      <c r="K18" s="16"/>
      <c r="L18" s="16"/>
      <c r="M18" s="25">
        <f t="shared" si="3"/>
        <v>15485.199968000001</v>
      </c>
      <c r="N18" s="21" t="str">
        <f>IF(M18&lt;&gt;"",VLOOKUP($M18,$A:B,COLUMN(B13),),"")</f>
        <v>МВД России</v>
      </c>
      <c r="O18" s="21" t="str">
        <f>IF(N18&lt;&gt;"",VLOOKUP($M18,$A:C,COLUMN(C13),),"")</f>
        <v>III квартал 2018 года</v>
      </c>
      <c r="P18" s="21" t="str">
        <f>IF(O18&lt;&gt;"",VLOOKUP($M18,$A:D,COLUMN(D13),),"")</f>
        <v>Деятельность федеральных государственных органов, министерств и других федеральных органов исполнительной власти. Принимаемые решения</v>
      </c>
      <c r="Q18" s="21" t="str">
        <f>IF(P18&lt;&gt;"",VLOOKUP($M18,$A:E,COLUMN(E13),),"")</f>
        <v>16</v>
      </c>
      <c r="R18" s="21" t="str">
        <f>IF(Q18&lt;&gt;"",VLOOKUP($M18,$A:F,COLUMN(F13),),"")</f>
        <v>(30)
[100,000]</v>
      </c>
      <c r="X18" s="29"/>
    </row>
    <row r="19" spans="1:24" x14ac:dyDescent="0.25">
      <c r="A19" s="25">
        <f t="shared" si="0"/>
        <v>1824.2999809999999</v>
      </c>
      <c r="B19" s="9" t="s">
        <v>47</v>
      </c>
      <c r="C19" s="9" t="s">
        <v>14</v>
      </c>
      <c r="D19" s="9" t="s">
        <v>10</v>
      </c>
      <c r="E19" s="11" t="s">
        <v>23</v>
      </c>
      <c r="F19" s="10" t="s">
        <v>49</v>
      </c>
      <c r="H19" s="13">
        <f t="shared" si="4"/>
        <v>490</v>
      </c>
      <c r="I19" s="4"/>
      <c r="J19" s="26" t="s">
        <v>14</v>
      </c>
      <c r="K19" s="16"/>
      <c r="L19" s="16"/>
      <c r="M19" s="25">
        <f t="shared" si="3"/>
        <v>15485.199967</v>
      </c>
      <c r="N19" s="21" t="str">
        <f>IF(M19&lt;&gt;"",VLOOKUP($M19,$A:B,COLUMN(B14),),"")</f>
        <v>МВД России</v>
      </c>
      <c r="O19" s="21" t="str">
        <f>IF(N19&lt;&gt;"",VLOOKUP($M19,$A:C,COLUMN(C14),),"")</f>
        <v>III квартал 2018 года</v>
      </c>
      <c r="P19" s="21" t="str">
        <f>IF(O19&lt;&gt;"",VLOOKUP($M19,$A:D,COLUMN(D14),),"")</f>
        <v>Трудоустройство. Безработица. Органы службы занятости. Государственные услуги в области содействия занятости населения</v>
      </c>
      <c r="Q19" s="21" t="str">
        <f>IF(P19&lt;&gt;"",VLOOKUP($M19,$A:E,COLUMN(E14),),"")</f>
        <v>160-169</v>
      </c>
      <c r="R19" s="21" t="str">
        <f>IF(Q19&lt;&gt;"",VLOOKUP($M19,$A:F,COLUMN(F14),),"")</f>
        <v>(10)
[100,000]</v>
      </c>
      <c r="X19" s="29"/>
    </row>
    <row r="20" spans="1:24" x14ac:dyDescent="0.25">
      <c r="A20" s="25">
        <f t="shared" si="0"/>
        <v>1824.29998</v>
      </c>
      <c r="B20" s="9" t="s">
        <v>47</v>
      </c>
      <c r="C20" s="9" t="s">
        <v>14</v>
      </c>
      <c r="D20" s="9" t="s">
        <v>4</v>
      </c>
      <c r="E20" s="11" t="s">
        <v>36</v>
      </c>
      <c r="F20" s="10" t="s">
        <v>50</v>
      </c>
      <c r="H20" s="13">
        <f t="shared" si="4"/>
        <v>340</v>
      </c>
      <c r="I20" s="4"/>
      <c r="J20" s="26" t="s">
        <v>72</v>
      </c>
      <c r="K20" s="16"/>
      <c r="L20" s="16"/>
      <c r="M20" s="25">
        <f t="shared" si="3"/>
        <v>15485.099959000001</v>
      </c>
      <c r="N20" s="21" t="str">
        <f>IF(M20&lt;&gt;"",VLOOKUP($M20,$A:B,COLUMN(B15),),"")</f>
        <v>МВД России</v>
      </c>
      <c r="O20" s="21" t="str">
        <f>IF(N20&lt;&gt;"",VLOOKUP($M20,$A:C,COLUMN(C15),),"")</f>
        <v>IV квартал 2018 года</v>
      </c>
      <c r="P20" s="21" t="str">
        <f>IF(O20&lt;&gt;"",VLOOKUP($M20,$A:D,COLUMN(D15),),"")</f>
        <v>Прохождение военной службы по контракту, продление контракта, увольнение с военной службы, в том числе досрочное</v>
      </c>
      <c r="Q20" s="21" t="str">
        <f>IF(P20&lt;&gt;"",VLOOKUP($M20,$A:E,COLUMN(E15),),"")</f>
        <v>1</v>
      </c>
      <c r="R20" s="21" t="str">
        <f>IF(Q20&lt;&gt;"",VLOOKUP($M20,$A:F,COLUMN(F15),),"")</f>
        <v>(96)
[100,000]</v>
      </c>
      <c r="X20" s="29"/>
    </row>
    <row r="21" spans="1:24" x14ac:dyDescent="0.25">
      <c r="A21" s="25">
        <f t="shared" si="0"/>
        <v>1824.2999789999999</v>
      </c>
      <c r="B21" s="9" t="s">
        <v>47</v>
      </c>
      <c r="C21" s="9" t="s">
        <v>14</v>
      </c>
      <c r="D21" s="9" t="s">
        <v>9</v>
      </c>
      <c r="E21" s="11" t="s">
        <v>51</v>
      </c>
      <c r="F21" s="10" t="s">
        <v>52</v>
      </c>
      <c r="H21" s="13">
        <f t="shared" si="4"/>
        <v>64</v>
      </c>
      <c r="I21" s="4"/>
      <c r="J21" s="26" t="s">
        <v>82</v>
      </c>
      <c r="K21" s="16"/>
      <c r="L21" s="16"/>
      <c r="M21" s="25">
        <f t="shared" si="3"/>
        <v>8281.3999939999994</v>
      </c>
      <c r="N21" s="21" t="str">
        <f>IF(M21&lt;&gt;"",VLOOKUP($M21,$A:B,COLUMN(B16),),"")</f>
        <v>ФССП России</v>
      </c>
      <c r="O21" s="21" t="str">
        <f>IF(N21&lt;&gt;"",VLOOKUP($M21,$A:C,COLUMN(C16),),"")</f>
        <v>I квартал 2018 года</v>
      </c>
      <c r="P21" s="21" t="str">
        <f>IF(O21&lt;&gt;"",VLOOKUP($M21,$A:D,COLUMN(D16),),"")</f>
        <v>Деятельность судебных приставов</v>
      </c>
      <c r="Q21" s="21" t="str">
        <f>IF(P21&lt;&gt;"",VLOOKUP($M21,$A:E,COLUMN(E16),),"")</f>
        <v>2</v>
      </c>
      <c r="R21" s="21" t="str">
        <f>IF(Q21&lt;&gt;"",VLOOKUP($M21,$A:F,COLUMN(F16),),"")</f>
        <v>(5389)
[100,000]</v>
      </c>
      <c r="X21" s="29"/>
    </row>
    <row r="22" spans="1:24" x14ac:dyDescent="0.25">
      <c r="A22" s="25">
        <f t="shared" si="0"/>
        <v>1184.299978</v>
      </c>
      <c r="B22" s="9" t="s">
        <v>53</v>
      </c>
      <c r="C22" s="9" t="s">
        <v>14</v>
      </c>
      <c r="D22" s="9" t="s">
        <v>15</v>
      </c>
      <c r="E22" s="11" t="s">
        <v>23</v>
      </c>
      <c r="F22" s="10" t="s">
        <v>54</v>
      </c>
      <c r="H22" s="13">
        <f t="shared" si="4"/>
        <v>1184</v>
      </c>
      <c r="I22" s="4"/>
      <c r="J22" s="16"/>
      <c r="K22" s="16"/>
      <c r="L22" s="16"/>
      <c r="M22" s="25">
        <f t="shared" si="3"/>
        <v>8281.1999660000001</v>
      </c>
      <c r="N22" s="21" t="str">
        <f>IF(M22&lt;&gt;"",VLOOKUP($M22,$A:B,COLUMN(B17),),"")</f>
        <v>ФССП России</v>
      </c>
      <c r="O22" s="21" t="str">
        <f>IF(N22&lt;&gt;"",VLOOKUP($M22,$A:C,COLUMN(C17),),"")</f>
        <v>III квартал 2018 года</v>
      </c>
      <c r="P22" s="21" t="str">
        <f>IF(O22&lt;&gt;"",VLOOKUP($M22,$A:D,COLUMN(D17),),"")</f>
        <v>Своевременность и качество пенсионного обеспечения</v>
      </c>
      <c r="Q22" s="21" t="str">
        <f>IF(P22&lt;&gt;"",VLOOKUP($M22,$A:E,COLUMN(E17),),"")</f>
        <v>144-161</v>
      </c>
      <c r="R22" s="21" t="str">
        <f>IF(Q22&lt;&gt;"",VLOOKUP($M22,$A:F,COLUMN(F17),),"")</f>
        <v>(2359)
[100,000]</v>
      </c>
      <c r="X22" s="29"/>
    </row>
    <row r="23" spans="1:24" x14ac:dyDescent="0.25">
      <c r="A23" s="25">
        <f t="shared" si="0"/>
        <v>498.29997700000001</v>
      </c>
      <c r="B23" s="9" t="s">
        <v>30</v>
      </c>
      <c r="C23" s="9" t="s">
        <v>14</v>
      </c>
      <c r="D23" s="9" t="s">
        <v>55</v>
      </c>
      <c r="E23" s="11">
        <v>1</v>
      </c>
      <c r="F23" s="10" t="s">
        <v>56</v>
      </c>
      <c r="H23" s="13">
        <f t="shared" si="4"/>
        <v>224</v>
      </c>
      <c r="I23" s="4"/>
      <c r="J23" s="16"/>
      <c r="K23" s="16"/>
      <c r="L23" s="16"/>
      <c r="M23" s="25">
        <f t="shared" si="3"/>
        <v>8281.1999650000016</v>
      </c>
      <c r="N23" s="21" t="str">
        <f>IF(M23&lt;&gt;"",VLOOKUP($M23,$A:B,COLUMN(B18),),"")</f>
        <v>ФССП России</v>
      </c>
      <c r="O23" s="21" t="str">
        <f>IF(N23&lt;&gt;"",VLOOKUP($M23,$A:C,COLUMN(C18),),"")</f>
        <v>III квартал 2018 года</v>
      </c>
      <c r="P23" s="21" t="str">
        <f>IF(O23&lt;&gt;"",VLOOKUP($M23,$A:D,COLUMN(D18),),"")</f>
        <v>Обращения, касающиеся проектов федеральных конституционных законов и проектов федеральных законов, находящихся на рассмотрении</v>
      </c>
      <c r="Q23" s="21" t="str">
        <f>IF(P23&lt;&gt;"",VLOOKUP($M23,$A:E,COLUMN(E18),),"")</f>
        <v>11</v>
      </c>
      <c r="R23" s="21" t="str">
        <f>IF(Q23&lt;&gt;"",VLOOKUP($M23,$A:F,COLUMN(F18),),"")</f>
        <v>(390)
[100,000]</v>
      </c>
      <c r="X23" s="29"/>
    </row>
    <row r="24" spans="1:24" x14ac:dyDescent="0.25">
      <c r="A24" s="25" t="str">
        <f t="shared" si="0"/>
        <v/>
      </c>
      <c r="B24" s="5"/>
      <c r="C24" s="5"/>
      <c r="D24" s="5"/>
      <c r="E24" s="6"/>
      <c r="F24" s="5"/>
      <c r="H24" s="13" t="str">
        <f t="shared" si="4"/>
        <v/>
      </c>
      <c r="I24" s="4"/>
      <c r="J24" s="16"/>
      <c r="K24" s="16"/>
      <c r="L24" s="16"/>
      <c r="M24" s="25">
        <f t="shared" si="3"/>
        <v>8281.0999620000002</v>
      </c>
      <c r="N24" s="21" t="str">
        <f>IF(M24&lt;&gt;"",VLOOKUP($M24,$A:B,COLUMN(B19),),"")</f>
        <v>ФССП России</v>
      </c>
      <c r="O24" s="21" t="str">
        <f>IF(N24&lt;&gt;"",VLOOKUP($M24,$A:C,COLUMN(C19),),"")</f>
        <v>IV квартал 2018 года</v>
      </c>
      <c r="P24" s="21" t="str">
        <f>IF(O24&lt;&gt;"",VLOOKUP($M24,$A:D,COLUMN(D19),),"")</f>
        <v>Алиментные обязательства членов семьи</v>
      </c>
      <c r="Q24" s="21" t="str">
        <f>IF(P24&lt;&gt;"",VLOOKUP($M24,$A:E,COLUMN(E19),),"")</f>
        <v>5</v>
      </c>
      <c r="R24" s="21" t="str">
        <f>IF(Q24&lt;&gt;"",VLOOKUP($M24,$A:F,COLUMN(F19),),"")</f>
        <v>(143)
[100,000]</v>
      </c>
      <c r="X24" s="29"/>
    </row>
    <row r="25" spans="1:24" x14ac:dyDescent="0.25">
      <c r="A25" s="25" t="str">
        <f t="shared" si="0"/>
        <v/>
      </c>
      <c r="B25" s="5"/>
      <c r="C25" s="5"/>
      <c r="D25" s="5"/>
      <c r="E25" s="6"/>
      <c r="F25" s="5"/>
      <c r="H25" s="13" t="str">
        <f t="shared" si="4"/>
        <v/>
      </c>
      <c r="I25" s="4"/>
      <c r="J25" s="16"/>
      <c r="K25" s="16"/>
      <c r="L25" s="16"/>
      <c r="M25" s="25">
        <f t="shared" si="3"/>
        <v>1824.299982</v>
      </c>
      <c r="N25" s="21" t="str">
        <f>IF(M25&lt;&gt;"",VLOOKUP($M25,$A:B,COLUMN(B20),),"")</f>
        <v>Пенсионный фонд Российской Федерации</v>
      </c>
      <c r="O25" s="21" t="str">
        <f>IF(N25&lt;&gt;"",VLOOKUP($M25,$A:C,COLUMN(C20),),"")</f>
        <v>II квартал 2018 года</v>
      </c>
      <c r="P25" s="21" t="str">
        <f>IF(O25&lt;&gt;"",VLOOKUP($M25,$A:D,COLUMN(D20),),"")</f>
        <v>Перерасчет размеров пенсий</v>
      </c>
      <c r="Q25" s="21" t="str">
        <f>IF(P25&lt;&gt;"",VLOOKUP($M25,$A:E,COLUMN(E20),),"")</f>
        <v>1</v>
      </c>
      <c r="R25" s="21" t="str">
        <f>IF(Q25&lt;&gt;"",VLOOKUP($M25,$A:F,COLUMN(F20),),"")</f>
        <v>(930)
[100,000]</v>
      </c>
      <c r="X25" s="29"/>
    </row>
    <row r="26" spans="1:24" x14ac:dyDescent="0.25">
      <c r="A26" s="25" t="str">
        <f t="shared" si="0"/>
        <v/>
      </c>
      <c r="B26" s="5"/>
      <c r="C26" s="5"/>
      <c r="D26" s="5"/>
      <c r="E26" s="6"/>
      <c r="F26" s="5"/>
      <c r="H26" s="13" t="str">
        <f t="shared" si="4"/>
        <v/>
      </c>
      <c r="I26" s="4"/>
      <c r="J26" s="16"/>
      <c r="K26" s="16"/>
      <c r="L26" s="16"/>
      <c r="M26" s="25">
        <f t="shared" si="3"/>
        <v>1824.2999809999999</v>
      </c>
      <c r="N26" s="21" t="str">
        <f>IF(M26&lt;&gt;"",VLOOKUP($M26,$A:B,COLUMN(B21),),"")</f>
        <v>Пенсионный фонд Российской Федерации</v>
      </c>
      <c r="O26" s="21" t="str">
        <f>IF(N26&lt;&gt;"",VLOOKUP($M26,$A:C,COLUMN(C21),),"")</f>
        <v>II квартал 2018 года</v>
      </c>
      <c r="P26" s="21" t="str">
        <f>IF(O26&lt;&gt;"",VLOOKUP($M26,$A:D,COLUMN(D21),),"")</f>
        <v>Назначение пенсии</v>
      </c>
      <c r="Q26" s="21" t="str">
        <f>IF(P26&lt;&gt;"",VLOOKUP($M26,$A:E,COLUMN(E21),),"")</f>
        <v>2</v>
      </c>
      <c r="R26" s="21" t="str">
        <f>IF(Q26&lt;&gt;"",VLOOKUP($M26,$A:F,COLUMN(F21),),"")</f>
        <v>(490)
[100,000]</v>
      </c>
      <c r="X26" s="29"/>
    </row>
    <row r="27" spans="1:24" x14ac:dyDescent="0.25">
      <c r="A27" s="25">
        <f t="shared" si="0"/>
        <v>15485.199973000001</v>
      </c>
      <c r="B27" s="9" t="s">
        <v>25</v>
      </c>
      <c r="C27" s="9" t="s">
        <v>72</v>
      </c>
      <c r="D27" s="9" t="s">
        <v>6</v>
      </c>
      <c r="E27" s="11" t="s">
        <v>43</v>
      </c>
      <c r="F27" s="10" t="s">
        <v>57</v>
      </c>
      <c r="H27" s="13">
        <f t="shared" si="4"/>
        <v>1604</v>
      </c>
      <c r="I27" s="4"/>
      <c r="J27" s="16"/>
      <c r="K27" s="16"/>
      <c r="L27" s="16"/>
      <c r="M27" s="25">
        <f t="shared" si="3"/>
        <v>1824.29998</v>
      </c>
      <c r="N27" s="21" t="str">
        <f>IF(M27&lt;&gt;"",VLOOKUP($M27,$A:B,COLUMN(B22),),"")</f>
        <v>Пенсионный фонд Российской Федерации</v>
      </c>
      <c r="O27" s="21" t="str">
        <f>IF(N27&lt;&gt;"",VLOOKUP($M27,$A:C,COLUMN(C22),),"")</f>
        <v>II квартал 2018 года</v>
      </c>
      <c r="P27" s="21" t="str">
        <f>IF(O27&lt;&gt;"",VLOOKUP($M27,$A:D,COLUMN(D22),),"")</f>
        <v>Своевременность и качество пенсионного обеспечения</v>
      </c>
      <c r="Q27" s="21" t="str">
        <f>IF(P27&lt;&gt;"",VLOOKUP($M27,$A:E,COLUMN(E22),),"")</f>
        <v>3</v>
      </c>
      <c r="R27" s="21" t="str">
        <f>IF(Q27&lt;&gt;"",VLOOKUP($M27,$A:F,COLUMN(F22),),"")</f>
        <v>(340)
[100,000]</v>
      </c>
      <c r="X27" s="29"/>
    </row>
    <row r="28" spans="1:24" x14ac:dyDescent="0.25">
      <c r="A28" s="25">
        <f t="shared" si="0"/>
        <v>15485.199972</v>
      </c>
      <c r="B28" s="9" t="s">
        <v>25</v>
      </c>
      <c r="C28" s="9" t="s">
        <v>72</v>
      </c>
      <c r="D28" s="9" t="s">
        <v>1</v>
      </c>
      <c r="E28" s="11" t="s">
        <v>26</v>
      </c>
      <c r="F28" s="10" t="s">
        <v>58</v>
      </c>
      <c r="H28" s="13">
        <f t="shared" si="4"/>
        <v>1520</v>
      </c>
      <c r="I28" s="4"/>
      <c r="J28" s="16"/>
      <c r="K28" s="16"/>
      <c r="L28" s="16"/>
      <c r="M28" s="25">
        <f t="shared" si="3"/>
        <v>1824.2999789999999</v>
      </c>
      <c r="N28" s="21" t="str">
        <f>IF(M28&lt;&gt;"",VLOOKUP($M28,$A:B,COLUMN(B23),),"")</f>
        <v>Пенсионный фонд Российской Федерации</v>
      </c>
      <c r="O28" s="21" t="str">
        <f>IF(N28&lt;&gt;"",VLOOKUP($M28,$A:C,COLUMN(C23),),"")</f>
        <v>II квартал 2018 года</v>
      </c>
      <c r="P28" s="21" t="str">
        <f>IF(O28&lt;&gt;"",VLOOKUP($M28,$A:D,COLUMN(D23),),"")</f>
        <v>Деятельность федеральных государственных органов, министерств и других федеральных органов исполнительной власти. Принимаемые решения</v>
      </c>
      <c r="Q28" s="21" t="str">
        <f>IF(P28&lt;&gt;"",VLOOKUP($M28,$A:E,COLUMN(E23),),"")</f>
        <v>48-49</v>
      </c>
      <c r="R28" s="21" t="str">
        <f>IF(Q28&lt;&gt;"",VLOOKUP($M28,$A:F,COLUMN(F23),),"")</f>
        <v>(64)
[100,000]</v>
      </c>
      <c r="X28" s="29"/>
    </row>
    <row r="29" spans="1:24" x14ac:dyDescent="0.25">
      <c r="A29" s="25">
        <f t="shared" si="0"/>
        <v>15485.199971</v>
      </c>
      <c r="B29" s="9" t="s">
        <v>25</v>
      </c>
      <c r="C29" s="9" t="s">
        <v>72</v>
      </c>
      <c r="D29" s="9" t="s">
        <v>7</v>
      </c>
      <c r="E29" s="11" t="s">
        <v>59</v>
      </c>
      <c r="F29" s="10" t="s">
        <v>60</v>
      </c>
      <c r="H29" s="13">
        <f t="shared" si="4"/>
        <v>1376</v>
      </c>
      <c r="I29" s="4"/>
      <c r="J29" s="16"/>
      <c r="K29" s="16"/>
      <c r="L29" s="16"/>
      <c r="M29" s="25">
        <f t="shared" si="3"/>
        <v>1184.299978</v>
      </c>
      <c r="N29" s="21" t="str">
        <f>IF(M29&lt;&gt;"",VLOOKUP($M29,$A:B,COLUMN(B24),),"")</f>
        <v>ФАС России</v>
      </c>
      <c r="O29" s="21" t="str">
        <f>IF(N29&lt;&gt;"",VLOOKUP($M29,$A:C,COLUMN(C24),),"")</f>
        <v>II квартал 2018 года</v>
      </c>
      <c r="P29" s="21" t="str">
        <f>IF(O29&lt;&gt;"",VLOOKUP($M29,$A:D,COLUMN(D24),),"")</f>
        <v>Цены и ценообразование</v>
      </c>
      <c r="Q29" s="21" t="str">
        <f>IF(P29&lt;&gt;"",VLOOKUP($M29,$A:E,COLUMN(E24),),"")</f>
        <v>2</v>
      </c>
      <c r="R29" s="21" t="str">
        <f>IF(Q29&lt;&gt;"",VLOOKUP($M29,$A:F,COLUMN(F24),),"")</f>
        <v>(1184)
[100,000]</v>
      </c>
    </row>
    <row r="30" spans="1:24" x14ac:dyDescent="0.25">
      <c r="A30" s="25">
        <f t="shared" si="0"/>
        <v>15485.199970000001</v>
      </c>
      <c r="B30" s="9" t="s">
        <v>25</v>
      </c>
      <c r="C30" s="9" t="s">
        <v>72</v>
      </c>
      <c r="D30" s="9" t="s">
        <v>5</v>
      </c>
      <c r="E30" s="11" t="s">
        <v>61</v>
      </c>
      <c r="F30" s="10" t="s">
        <v>62</v>
      </c>
      <c r="H30" s="13">
        <f t="shared" si="4"/>
        <v>1355</v>
      </c>
      <c r="I30" s="4"/>
      <c r="J30" s="16"/>
      <c r="K30" s="16"/>
      <c r="L30" s="16"/>
      <c r="M30" s="25">
        <f t="shared" si="3"/>
        <v>498.399991</v>
      </c>
      <c r="N30" s="21" t="str">
        <f>IF(M30&lt;&gt;"",VLOOKUP($M30,$A:B,COLUMN(B25),),"")</f>
        <v>Минприроды России</v>
      </c>
      <c r="O30" s="21" t="str">
        <f>IF(N30&lt;&gt;"",VLOOKUP($M30,$A:C,COLUMN(C25),),"")</f>
        <v>I квартал 2018 года</v>
      </c>
      <c r="P30" s="21" t="str">
        <f>IF(O30&lt;&gt;"",VLOOKUP($M30,$A:D,COLUMN(D25),),"")</f>
        <v>Переработка вторичного сырья и бытовых отходов. Полигоны бытовых отходов</v>
      </c>
      <c r="Q30" s="21" t="str">
        <f>IF(P30&lt;&gt;"",VLOOKUP($M30,$A:E,COLUMN(E25),),"")</f>
        <v>1</v>
      </c>
      <c r="R30" s="21" t="str">
        <f>IF(Q30&lt;&gt;"",VLOOKUP($M30,$A:F,COLUMN(F25),),"")</f>
        <v>(274)
[100,000]</v>
      </c>
    </row>
    <row r="31" spans="1:24" x14ac:dyDescent="0.25">
      <c r="A31" s="25">
        <f t="shared" si="0"/>
        <v>15485.199969000001</v>
      </c>
      <c r="B31" s="9" t="s">
        <v>25</v>
      </c>
      <c r="C31" s="9" t="s">
        <v>72</v>
      </c>
      <c r="D31" s="9" t="s">
        <v>19</v>
      </c>
      <c r="E31" s="11" t="s">
        <v>63</v>
      </c>
      <c r="F31" s="10" t="s">
        <v>64</v>
      </c>
      <c r="H31" s="13">
        <f t="shared" si="4"/>
        <v>101</v>
      </c>
      <c r="I31" s="4"/>
      <c r="J31" s="16"/>
      <c r="K31" s="16"/>
      <c r="L31" s="16"/>
      <c r="M31" s="25">
        <f t="shared" si="3"/>
        <v>498.29997700000001</v>
      </c>
      <c r="N31" s="21" t="str">
        <f>IF(M31&lt;&gt;"",VLOOKUP($M31,$A:B,COLUMN(B26),),"")</f>
        <v>Минприроды России</v>
      </c>
      <c r="O31" s="21" t="str">
        <f>IF(N31&lt;&gt;"",VLOOKUP($M31,$A:C,COLUMN(C26),),"")</f>
        <v>II квартал 2018 года</v>
      </c>
      <c r="P31" s="21" t="str">
        <f>IF(O31&lt;&gt;"",VLOOKUP($M31,$A:D,COLUMN(D26),),"")</f>
        <v>Благоустройство</v>
      </c>
      <c r="Q31" s="21">
        <f>IF(P31&lt;&gt;"",VLOOKUP($M31,$A:E,COLUMN(E26),),"")</f>
        <v>1</v>
      </c>
      <c r="R31" s="21" t="str">
        <f>IF(Q31&lt;&gt;"",VLOOKUP($M31,$A:F,COLUMN(F26),),"")</f>
        <v>(224)
[100,000]</v>
      </c>
    </row>
    <row r="32" spans="1:24" x14ac:dyDescent="0.25">
      <c r="A32" s="25">
        <f t="shared" si="0"/>
        <v>15485.199968000001</v>
      </c>
      <c r="B32" s="9" t="s">
        <v>25</v>
      </c>
      <c r="C32" s="9" t="s">
        <v>72</v>
      </c>
      <c r="D32" s="9" t="s">
        <v>9</v>
      </c>
      <c r="E32" s="11" t="s">
        <v>65</v>
      </c>
      <c r="F32" s="10" t="s">
        <v>66</v>
      </c>
      <c r="H32" s="13">
        <f t="shared" si="4"/>
        <v>30</v>
      </c>
      <c r="I32" s="4"/>
      <c r="J32" s="16"/>
      <c r="K32" s="16"/>
      <c r="L32" s="16"/>
      <c r="M32" s="25">
        <f t="shared" si="3"/>
        <v>459.399992</v>
      </c>
      <c r="N32" s="21" t="str">
        <f>IF(M32&lt;&gt;"",VLOOKUP($M32,$A:B,COLUMN(B27),),"")</f>
        <v>Минстрой России</v>
      </c>
      <c r="O32" s="21" t="str">
        <f>IF(N32&lt;&gt;"",VLOOKUP($M32,$A:C,COLUMN(C27),),"")</f>
        <v>I квартал 2018 года</v>
      </c>
      <c r="P32" s="21" t="str">
        <f>IF(O32&lt;&gt;"",VLOOKUP($M32,$A:D,COLUMN(D27),),"")</f>
        <v>Участие в долевом строительстве</v>
      </c>
      <c r="Q32" s="21" t="str">
        <f>IF(P32&lt;&gt;"",VLOOKUP($M32,$A:E,COLUMN(E27),),"")</f>
        <v>2</v>
      </c>
      <c r="R32" s="21" t="str">
        <f>IF(Q32&lt;&gt;"",VLOOKUP($M32,$A:F,COLUMN(F27),),"")</f>
        <v>(459)
[100,000]</v>
      </c>
    </row>
    <row r="33" spans="1:18" x14ac:dyDescent="0.25">
      <c r="A33" s="25">
        <f t="shared" si="0"/>
        <v>15485.199967</v>
      </c>
      <c r="B33" s="9" t="s">
        <v>25</v>
      </c>
      <c r="C33" s="9" t="s">
        <v>72</v>
      </c>
      <c r="D33" s="9" t="s">
        <v>12</v>
      </c>
      <c r="E33" s="11" t="s">
        <v>67</v>
      </c>
      <c r="F33" s="10" t="s">
        <v>46</v>
      </c>
      <c r="H33" s="13">
        <f t="shared" si="4"/>
        <v>10</v>
      </c>
      <c r="I33" s="4"/>
      <c r="J33" s="16"/>
      <c r="K33" s="16"/>
      <c r="L33" s="16"/>
      <c r="M33" s="25">
        <f t="shared" si="3"/>
        <v>133.09996100000001</v>
      </c>
      <c r="N33" s="21" t="str">
        <f>IF(M33&lt;&gt;"",VLOOKUP($M33,$A:B,COLUMN(B28),),"")</f>
        <v>Минтранс России</v>
      </c>
      <c r="O33" s="21" t="str">
        <f>IF(N33&lt;&gt;"",VLOOKUP($M33,$A:C,COLUMN(C28),),"")</f>
        <v>IV квартал 2018 года</v>
      </c>
      <c r="P33" s="21" t="str">
        <f>IF(O33&lt;&gt;"",VLOOKUP($M33,$A:D,COLUMN(D28),),"")</f>
        <v>Транспортное обслуживание населения, пассажирские перевозки</v>
      </c>
      <c r="Q33" s="21" t="str">
        <f>IF(P33&lt;&gt;"",VLOOKUP($M33,$A:E,COLUMN(E28),),"")</f>
        <v>1</v>
      </c>
      <c r="R33" s="21" t="str">
        <f>IF(Q33&lt;&gt;"",VLOOKUP($M33,$A:F,COLUMN(F28),),"")</f>
        <v>(133)
[100,000]</v>
      </c>
    </row>
    <row r="34" spans="1:18" x14ac:dyDescent="0.25">
      <c r="A34" s="25">
        <f t="shared" si="0"/>
        <v>8281.1999660000001</v>
      </c>
      <c r="B34" s="9" t="s">
        <v>22</v>
      </c>
      <c r="C34" s="9" t="s">
        <v>72</v>
      </c>
      <c r="D34" s="9" t="s">
        <v>4</v>
      </c>
      <c r="E34" s="11" t="s">
        <v>68</v>
      </c>
      <c r="F34" s="10" t="s">
        <v>69</v>
      </c>
      <c r="H34" s="13">
        <f t="shared" si="4"/>
        <v>2359</v>
      </c>
      <c r="I34" s="4"/>
      <c r="J34" s="16"/>
      <c r="K34" s="16"/>
      <c r="L34" s="16"/>
      <c r="M34" s="25">
        <f t="shared" si="3"/>
        <v>133.09995999999998</v>
      </c>
      <c r="N34" s="21" t="str">
        <f>IF(M34&lt;&gt;"",VLOOKUP($M34,$A:B,COLUMN(B29),),"")</f>
        <v>Минстрой</v>
      </c>
      <c r="O34" s="21" t="str">
        <f>IF(N34&lt;&gt;"",VLOOKUP($M34,$A:C,COLUMN(C29),),"")</f>
        <v>IV квартал 2018 года</v>
      </c>
      <c r="P34" s="21" t="str">
        <f>IF(O34&lt;&gt;"",VLOOKUP($M34,$A:D,COLUMN(D29),),"")</f>
        <v>Образовательные стандарты, требования к образовательному процессу</v>
      </c>
      <c r="Q34" s="21" t="str">
        <f>IF(P34&lt;&gt;"",VLOOKUP($M34,$A:E,COLUMN(E29),),"")</f>
        <v>1</v>
      </c>
      <c r="R34" s="21" t="str">
        <f>IF(Q34&lt;&gt;"",VLOOKUP($M34,$A:F,COLUMN(F29),),"")</f>
        <v>(133)
[100,000]</v>
      </c>
    </row>
    <row r="35" spans="1:18" x14ac:dyDescent="0.25">
      <c r="A35" s="25">
        <f t="shared" si="0"/>
        <v>8281.1999650000016</v>
      </c>
      <c r="B35" s="9" t="s">
        <v>22</v>
      </c>
      <c r="C35" s="9" t="s">
        <v>72</v>
      </c>
      <c r="D35" s="9" t="s">
        <v>18</v>
      </c>
      <c r="E35" s="11" t="s">
        <v>70</v>
      </c>
      <c r="F35" s="10" t="s">
        <v>71</v>
      </c>
      <c r="H35" s="13">
        <f t="shared" si="4"/>
        <v>390</v>
      </c>
      <c r="I35" s="4"/>
      <c r="J35" s="16"/>
      <c r="K35" s="16"/>
      <c r="L35" s="16"/>
      <c r="M35" s="25">
        <f t="shared" si="3"/>
        <v>28.099958000000001</v>
      </c>
      <c r="N35" s="21" t="str">
        <f>IF(M35&lt;&gt;"",VLOOKUP($M35,$A:B,COLUMN(B30),),"")</f>
        <v>Минобороны России</v>
      </c>
      <c r="O35" s="21" t="str">
        <f>IF(N35&lt;&gt;"",VLOOKUP($M35,$A:C,COLUMN(C30),),"")</f>
        <v>IV квартал 2018 года</v>
      </c>
      <c r="P35" s="21" t="str">
        <f>IF(O35&lt;&gt;"",VLOOKUP($M35,$A:D,COLUMN(D30),),"")</f>
        <v>Деятельность федеральных государственных органов, министерств и других федеральных органов исполнительной власти. Принимаемые решения</v>
      </c>
      <c r="Q35" s="21" t="str">
        <f>IF(P35&lt;&gt;"",VLOOKUP($M35,$A:E,COLUMN(E30),),"")</f>
        <v>58-117</v>
      </c>
      <c r="R35" s="21" t="str">
        <f>IF(Q35&lt;&gt;"",VLOOKUP($M35,$A:F,COLUMN(F30),),"")</f>
        <v>(28)
[100,000]</v>
      </c>
    </row>
    <row r="36" spans="1:18" x14ac:dyDescent="0.25">
      <c r="A36" s="25" t="str">
        <f t="shared" si="0"/>
        <v/>
      </c>
      <c r="B36" s="5"/>
      <c r="C36" s="5"/>
      <c r="D36" s="5"/>
      <c r="E36" s="6"/>
      <c r="F36" s="5"/>
      <c r="H36" s="13" t="str">
        <f t="shared" si="4"/>
        <v/>
      </c>
      <c r="I36" s="4"/>
      <c r="J36" s="16"/>
      <c r="K36" s="16"/>
      <c r="L36" s="16"/>
      <c r="M36" s="25" t="str">
        <f t="shared" si="3"/>
        <v/>
      </c>
      <c r="N36" s="21" t="str">
        <f>IF(M36&lt;&gt;"",VLOOKUP($M36,$A:B,COLUMN(B31),),"")</f>
        <v/>
      </c>
      <c r="O36" s="21" t="str">
        <f>IF(N36&lt;&gt;"",VLOOKUP($M36,$A:C,COLUMN(C31),),"")</f>
        <v/>
      </c>
      <c r="P36" s="21" t="str">
        <f>IF(O36&lt;&gt;"",VLOOKUP($M36,$A:D,COLUMN(D31),),"")</f>
        <v/>
      </c>
      <c r="Q36" s="21" t="str">
        <f>IF(P36&lt;&gt;"",VLOOKUP($M36,$A:E,COLUMN(E31),),"")</f>
        <v/>
      </c>
      <c r="R36" s="21" t="str">
        <f>IF(Q36&lt;&gt;"",VLOOKUP($M36,$A:F,COLUMN(F31),),"")</f>
        <v/>
      </c>
    </row>
    <row r="37" spans="1:18" x14ac:dyDescent="0.25">
      <c r="A37" s="25" t="str">
        <f t="shared" si="0"/>
        <v/>
      </c>
      <c r="B37" s="5"/>
      <c r="C37" s="5"/>
      <c r="D37" s="5"/>
      <c r="E37" s="6"/>
      <c r="F37" s="5"/>
      <c r="H37" s="13" t="str">
        <f t="shared" si="4"/>
        <v/>
      </c>
      <c r="I37" s="4"/>
      <c r="J37" s="16"/>
      <c r="K37" s="16"/>
      <c r="L37" s="16"/>
      <c r="M37" s="25" t="str">
        <f t="shared" si="3"/>
        <v/>
      </c>
      <c r="N37" s="21" t="str">
        <f>IF(M37&lt;&gt;"",VLOOKUP($M37,$A:B,COLUMN(B32),),"")</f>
        <v/>
      </c>
      <c r="O37" s="21" t="str">
        <f>IF(N37&lt;&gt;"",VLOOKUP($M37,$A:C,COLUMN(C32),),"")</f>
        <v/>
      </c>
      <c r="P37" s="21" t="str">
        <f>IF(O37&lt;&gt;"",VLOOKUP($M37,$A:D,COLUMN(D32),),"")</f>
        <v/>
      </c>
      <c r="Q37" s="21" t="str">
        <f>IF(P37&lt;&gt;"",VLOOKUP($M37,$A:E,COLUMN(E32),),"")</f>
        <v/>
      </c>
      <c r="R37" s="21" t="str">
        <f>IF(Q37&lt;&gt;"",VLOOKUP($M37,$A:F,COLUMN(F32),),"")</f>
        <v/>
      </c>
    </row>
    <row r="38" spans="1:18" x14ac:dyDescent="0.25">
      <c r="A38" s="25">
        <f t="shared" si="0"/>
        <v>8281.0999620000002</v>
      </c>
      <c r="B38" s="12" t="s">
        <v>22</v>
      </c>
      <c r="C38" s="11" t="s">
        <v>82</v>
      </c>
      <c r="D38" s="12" t="s">
        <v>17</v>
      </c>
      <c r="E38" s="11" t="s">
        <v>73</v>
      </c>
      <c r="F38" s="11" t="s">
        <v>74</v>
      </c>
      <c r="H38" s="13">
        <f t="shared" si="4"/>
        <v>143</v>
      </c>
      <c r="I38" s="4"/>
      <c r="J38" s="16"/>
      <c r="K38" s="16"/>
      <c r="L38" s="16"/>
      <c r="M38" s="25" t="str">
        <f t="shared" si="3"/>
        <v/>
      </c>
      <c r="N38" s="21" t="str">
        <f>IF(M38&lt;&gt;"",VLOOKUP($M38,$A:B,COLUMN(B33),),"")</f>
        <v/>
      </c>
      <c r="O38" s="21" t="str">
        <f>IF(N38&lt;&gt;"",VLOOKUP($M38,$A:C,COLUMN(C33),),"")</f>
        <v/>
      </c>
      <c r="P38" s="21" t="str">
        <f>IF(O38&lt;&gt;"",VLOOKUP($M38,$A:D,COLUMN(D33),),"")</f>
        <v/>
      </c>
      <c r="Q38" s="21" t="str">
        <f>IF(P38&lt;&gt;"",VLOOKUP($M38,$A:E,COLUMN(E33),),"")</f>
        <v/>
      </c>
      <c r="R38" s="21" t="str">
        <f>IF(Q38&lt;&gt;"",VLOOKUP($M38,$A:F,COLUMN(F33),),"")</f>
        <v/>
      </c>
    </row>
    <row r="39" spans="1:18" x14ac:dyDescent="0.25">
      <c r="A39" s="25">
        <f t="shared" si="0"/>
        <v>133.09996100000001</v>
      </c>
      <c r="B39" s="12" t="s">
        <v>75</v>
      </c>
      <c r="C39" s="11" t="s">
        <v>82</v>
      </c>
      <c r="D39" s="12" t="s">
        <v>13</v>
      </c>
      <c r="E39" s="11" t="s">
        <v>26</v>
      </c>
      <c r="F39" s="11" t="s">
        <v>76</v>
      </c>
      <c r="H39" s="13">
        <f t="shared" si="4"/>
        <v>133</v>
      </c>
      <c r="I39" s="4"/>
      <c r="J39" s="16"/>
      <c r="K39" s="16"/>
      <c r="L39" s="16"/>
      <c r="M39" s="25" t="str">
        <f t="shared" si="3"/>
        <v/>
      </c>
      <c r="N39" s="21" t="str">
        <f>IF(M39&lt;&gt;"",VLOOKUP($M39,$A:B,COLUMN(B34),),"")</f>
        <v/>
      </c>
      <c r="O39" s="21" t="str">
        <f>IF(N39&lt;&gt;"",VLOOKUP($M39,$A:C,COLUMN(C34),),"")</f>
        <v/>
      </c>
      <c r="P39" s="21" t="str">
        <f>IF(O39&lt;&gt;"",VLOOKUP($M39,$A:D,COLUMN(D34),),"")</f>
        <v/>
      </c>
      <c r="Q39" s="21" t="str">
        <f>IF(P39&lt;&gt;"",VLOOKUP($M39,$A:E,COLUMN(E34),),"")</f>
        <v/>
      </c>
      <c r="R39" s="21" t="str">
        <f>IF(Q39&lt;&gt;"",VLOOKUP($M39,$A:F,COLUMN(F34),),"")</f>
        <v/>
      </c>
    </row>
    <row r="40" spans="1:18" x14ac:dyDescent="0.25">
      <c r="A40" s="25">
        <f t="shared" si="0"/>
        <v>133.09995999999998</v>
      </c>
      <c r="B40" s="12" t="s">
        <v>81</v>
      </c>
      <c r="C40" s="11" t="s">
        <v>82</v>
      </c>
      <c r="D40" s="12" t="s">
        <v>11</v>
      </c>
      <c r="E40" s="11" t="s">
        <v>26</v>
      </c>
      <c r="F40" s="11" t="s">
        <v>76</v>
      </c>
      <c r="H40" s="13">
        <f t="shared" si="4"/>
        <v>133</v>
      </c>
      <c r="I40" s="4"/>
      <c r="J40" s="16"/>
      <c r="K40" s="16"/>
      <c r="L40" s="16"/>
      <c r="M40" s="25" t="str">
        <f t="shared" si="3"/>
        <v/>
      </c>
      <c r="N40" s="21" t="str">
        <f>IF(M40&lt;&gt;"",VLOOKUP($M40,$A:B,COLUMN(B35),),"")</f>
        <v/>
      </c>
      <c r="O40" s="21" t="str">
        <f>IF(N40&lt;&gt;"",VLOOKUP($M40,$A:C,COLUMN(C35),),"")</f>
        <v/>
      </c>
      <c r="P40" s="21" t="str">
        <f>IF(O40&lt;&gt;"",VLOOKUP($M40,$A:D,COLUMN(D35),),"")</f>
        <v/>
      </c>
      <c r="Q40" s="21" t="str">
        <f>IF(P40&lt;&gt;"",VLOOKUP($M40,$A:E,COLUMN(E35),),"")</f>
        <v/>
      </c>
      <c r="R40" s="21" t="str">
        <f>IF(Q40&lt;&gt;"",VLOOKUP($M40,$A:F,COLUMN(F35),),"")</f>
        <v/>
      </c>
    </row>
    <row r="41" spans="1:18" x14ac:dyDescent="0.25">
      <c r="A41" s="25">
        <f t="shared" si="0"/>
        <v>15485.099959000001</v>
      </c>
      <c r="B41" s="9" t="s">
        <v>25</v>
      </c>
      <c r="C41" s="11" t="s">
        <v>82</v>
      </c>
      <c r="D41" s="12" t="s">
        <v>16</v>
      </c>
      <c r="E41" s="11" t="s">
        <v>26</v>
      </c>
      <c r="F41" s="11" t="s">
        <v>78</v>
      </c>
      <c r="H41" s="13">
        <f t="shared" si="4"/>
        <v>96</v>
      </c>
      <c r="I41" s="4"/>
      <c r="J41" s="16"/>
      <c r="K41" s="16"/>
      <c r="L41" s="16"/>
      <c r="M41" s="25" t="str">
        <f t="shared" si="3"/>
        <v/>
      </c>
      <c r="N41" s="21" t="str">
        <f>IF(M41&lt;&gt;"",VLOOKUP($M41,$A:B,COLUMN(B36),),"")</f>
        <v/>
      </c>
      <c r="O41" s="21" t="str">
        <f>IF(N41&lt;&gt;"",VLOOKUP($M41,$A:C,COLUMN(C36),),"")</f>
        <v/>
      </c>
      <c r="P41" s="21" t="str">
        <f>IF(O41&lt;&gt;"",VLOOKUP($M41,$A:D,COLUMN(D36),),"")</f>
        <v/>
      </c>
      <c r="Q41" s="21" t="str">
        <f>IF(P41&lt;&gt;"",VLOOKUP($M41,$A:E,COLUMN(E36),),"")</f>
        <v/>
      </c>
      <c r="R41" s="21" t="str">
        <f>IF(Q41&lt;&gt;"",VLOOKUP($M41,$A:F,COLUMN(F36),),"")</f>
        <v/>
      </c>
    </row>
    <row r="42" spans="1:18" x14ac:dyDescent="0.25">
      <c r="A42" s="25">
        <f t="shared" si="0"/>
        <v>28.099958000000001</v>
      </c>
      <c r="B42" s="12" t="s">
        <v>77</v>
      </c>
      <c r="C42" s="11" t="s">
        <v>82</v>
      </c>
      <c r="D42" s="12" t="s">
        <v>9</v>
      </c>
      <c r="E42" s="11" t="s">
        <v>79</v>
      </c>
      <c r="F42" s="11" t="s">
        <v>80</v>
      </c>
      <c r="H42" s="13">
        <f t="shared" si="4"/>
        <v>28</v>
      </c>
      <c r="I42" s="4"/>
      <c r="J42" s="16"/>
      <c r="K42" s="16"/>
      <c r="L42" s="16"/>
      <c r="M42" s="25" t="str">
        <f t="shared" si="3"/>
        <v/>
      </c>
      <c r="N42" s="21" t="str">
        <f>IF(M42&lt;&gt;"",VLOOKUP($M42,$A:B,COLUMN(B37),),"")</f>
        <v/>
      </c>
      <c r="O42" s="21" t="str">
        <f>IF(N42&lt;&gt;"",VLOOKUP($M42,$A:C,COLUMN(C37),),"")</f>
        <v/>
      </c>
      <c r="P42" s="21" t="str">
        <f>IF(O42&lt;&gt;"",VLOOKUP($M42,$A:D,COLUMN(D37),),"")</f>
        <v/>
      </c>
      <c r="Q42" s="21" t="str">
        <f>IF(P42&lt;&gt;"",VLOOKUP($M42,$A:E,COLUMN(E37),),"")</f>
        <v/>
      </c>
      <c r="R42" s="21" t="str">
        <f>IF(Q42&lt;&gt;"",VLOOKUP($M42,$A:F,COLUMN(F37),),"")</f>
        <v/>
      </c>
    </row>
    <row r="43" spans="1:18" x14ac:dyDescent="0.25">
      <c r="H43" s="14"/>
      <c r="K43" s="23"/>
      <c r="M43" s="25" t="str">
        <f t="shared" si="3"/>
        <v/>
      </c>
      <c r="N43" s="21" t="str">
        <f>IF(M43&lt;&gt;"",VLOOKUP($M43,$A:B,COLUMN(B38),),"")</f>
        <v/>
      </c>
      <c r="O43" s="21" t="str">
        <f>IF(N43&lt;&gt;"",VLOOKUP($M43,$A:C,COLUMN(C38),),"")</f>
        <v/>
      </c>
      <c r="P43" s="21" t="str">
        <f>IF(O43&lt;&gt;"",VLOOKUP($M43,$A:D,COLUMN(D38),),"")</f>
        <v/>
      </c>
      <c r="Q43" s="21" t="str">
        <f>IF(P43&lt;&gt;"",VLOOKUP($M43,$A:E,COLUMN(E38),),"")</f>
        <v/>
      </c>
      <c r="R43" s="21" t="str">
        <f>IF(Q43&lt;&gt;"",VLOOKUP($M43,$A:F,COLUMN(F38),),"")</f>
        <v/>
      </c>
    </row>
    <row r="44" spans="1:18" x14ac:dyDescent="0.25">
      <c r="M44" s="25" t="str">
        <f t="shared" si="3"/>
        <v/>
      </c>
      <c r="N44" s="21" t="str">
        <f>IF(M44&lt;&gt;"",VLOOKUP($M44,$A:B,COLUMN(B39),),"")</f>
        <v/>
      </c>
      <c r="O44" s="21" t="str">
        <f>IF(N44&lt;&gt;"",VLOOKUP($M44,$A:C,COLUMN(C39),),"")</f>
        <v/>
      </c>
      <c r="P44" s="21" t="str">
        <f>IF(O44&lt;&gt;"",VLOOKUP($M44,$A:D,COLUMN(D39),),"")</f>
        <v/>
      </c>
      <c r="Q44" s="21" t="str">
        <f>IF(P44&lt;&gt;"",VLOOKUP($M44,$A:E,COLUMN(E39),),"")</f>
        <v/>
      </c>
      <c r="R44" s="21" t="str">
        <f>IF(Q44&lt;&gt;"",VLOOKUP($M44,$A:F,COLUMN(F39),),"")</f>
        <v/>
      </c>
    </row>
    <row r="45" spans="1:18" x14ac:dyDescent="0.25">
      <c r="M45" s="25" t="str">
        <f t="shared" si="3"/>
        <v/>
      </c>
      <c r="N45" s="21" t="str">
        <f>IF(M45&lt;&gt;"",VLOOKUP($M45,$A:B,COLUMN(B40),),"")</f>
        <v/>
      </c>
      <c r="O45" s="21" t="str">
        <f>IF(N45&lt;&gt;"",VLOOKUP($M45,$A:C,COLUMN(C40),),"")</f>
        <v/>
      </c>
      <c r="P45" s="21" t="str">
        <f>IF(O45&lt;&gt;"",VLOOKUP($M45,$A:D,COLUMN(D40),),"")</f>
        <v/>
      </c>
      <c r="Q45" s="21" t="str">
        <f>IF(P45&lt;&gt;"",VLOOKUP($M45,$A:E,COLUMN(E40),),"")</f>
        <v/>
      </c>
      <c r="R45" s="21" t="str">
        <f>IF(Q45&lt;&gt;"",VLOOKUP($M45,$A:F,COLUMN(F40),),"")</f>
        <v/>
      </c>
    </row>
    <row r="46" spans="1:18" x14ac:dyDescent="0.25">
      <c r="M46" s="25" t="str">
        <f t="shared" si="3"/>
        <v/>
      </c>
      <c r="N46" s="21" t="str">
        <f>IF(M46&lt;&gt;"",VLOOKUP($M46,$A:B,COLUMN(B41),),"")</f>
        <v/>
      </c>
      <c r="O46" s="21" t="str">
        <f>IF(N46&lt;&gt;"",VLOOKUP($M46,$A:C,COLUMN(C41),),"")</f>
        <v/>
      </c>
      <c r="P46" s="21" t="str">
        <f>IF(O46&lt;&gt;"",VLOOKUP($M46,$A:D,COLUMN(D41),),"")</f>
        <v/>
      </c>
      <c r="Q46" s="21" t="str">
        <f>IF(P46&lt;&gt;"",VLOOKUP($M46,$A:E,COLUMN(E41),),"")</f>
        <v/>
      </c>
      <c r="R46" s="21" t="str">
        <f>IF(Q46&lt;&gt;"",VLOOKUP($M46,$A:F,COLUMN(F41),),"")</f>
        <v/>
      </c>
    </row>
    <row r="47" spans="1:18" x14ac:dyDescent="0.25">
      <c r="M47" s="25" t="str">
        <f t="shared" si="3"/>
        <v/>
      </c>
      <c r="N47" s="21" t="str">
        <f>IF(M47&lt;&gt;"",VLOOKUP($M47,$A:B,COLUMN(B42),),"")</f>
        <v/>
      </c>
      <c r="O47" s="21" t="str">
        <f>IF(N47&lt;&gt;"",VLOOKUP($M47,$A:C,COLUMN(C42),),"")</f>
        <v/>
      </c>
      <c r="P47" s="21" t="str">
        <f>IF(O47&lt;&gt;"",VLOOKUP($M47,$A:D,COLUMN(D42),),"")</f>
        <v/>
      </c>
      <c r="Q47" s="21" t="str">
        <f>IF(P47&lt;&gt;"",VLOOKUP($M47,$A:E,COLUMN(E42),),"")</f>
        <v/>
      </c>
      <c r="R47" s="21" t="str">
        <f>IF(Q47&lt;&gt;"",VLOOKUP($M47,$A:F,COLUMN(F42),),"")</f>
        <v/>
      </c>
    </row>
    <row r="48" spans="1:18" x14ac:dyDescent="0.25">
      <c r="M48" s="25" t="str">
        <f t="shared" si="3"/>
        <v/>
      </c>
      <c r="N48" s="21" t="str">
        <f>IF(M48&lt;&gt;"",VLOOKUP($M48,$A:B,COLUMN(B43),),"")</f>
        <v/>
      </c>
      <c r="O48" s="21" t="str">
        <f>IF(N48&lt;&gt;"",VLOOKUP($M48,$A:C,COLUMN(C43),),"")</f>
        <v/>
      </c>
      <c r="P48" s="21" t="str">
        <f>IF(O48&lt;&gt;"",VLOOKUP($M48,$A:D,COLUMN(D43),),"")</f>
        <v/>
      </c>
      <c r="Q48" s="21" t="str">
        <f>IF(P48&lt;&gt;"",VLOOKUP($M48,$A:E,COLUMN(E43),),"")</f>
        <v/>
      </c>
      <c r="R48" s="21" t="str">
        <f>IF(Q48&lt;&gt;"",VLOOKUP($M48,$A:F,COLUMN(F43),),"")</f>
        <v/>
      </c>
    </row>
    <row r="49" spans="13:18" x14ac:dyDescent="0.25">
      <c r="M49" s="25" t="str">
        <f t="shared" si="3"/>
        <v/>
      </c>
      <c r="N49" s="21" t="str">
        <f>IF(M49&lt;&gt;"",VLOOKUP($M49,$A:B,COLUMN(B44),),"")</f>
        <v/>
      </c>
      <c r="O49" s="21" t="str">
        <f>IF(N49&lt;&gt;"",VLOOKUP($M49,$A:C,COLUMN(C44),),"")</f>
        <v/>
      </c>
      <c r="P49" s="21" t="str">
        <f>IF(O49&lt;&gt;"",VLOOKUP($M49,$A:D,COLUMN(D44),),"")</f>
        <v/>
      </c>
      <c r="Q49" s="21" t="str">
        <f>IF(P49&lt;&gt;"",VLOOKUP($M49,$A:E,COLUMN(E44),),"")</f>
        <v/>
      </c>
      <c r="R49" s="21" t="str">
        <f>IF(Q49&lt;&gt;"",VLOOKUP($M49,$A:F,COLUMN(F44),),"")</f>
        <v/>
      </c>
    </row>
    <row r="50" spans="13:18" x14ac:dyDescent="0.25">
      <c r="M50" s="25" t="str">
        <f t="shared" si="3"/>
        <v/>
      </c>
      <c r="N50" s="21" t="str">
        <f>IF(M50&lt;&gt;"",VLOOKUP($M50,$A:B,COLUMN(B45),),"")</f>
        <v/>
      </c>
      <c r="O50" s="21" t="str">
        <f>IF(N50&lt;&gt;"",VLOOKUP($M50,$A:C,COLUMN(C45),),"")</f>
        <v/>
      </c>
      <c r="P50" s="21" t="str">
        <f>IF(O50&lt;&gt;"",VLOOKUP($M50,$A:D,COLUMN(D45),),"")</f>
        <v/>
      </c>
      <c r="Q50" s="21" t="str">
        <f>IF(P50&lt;&gt;"",VLOOKUP($M50,$A:E,COLUMN(E45),),"")</f>
        <v/>
      </c>
      <c r="R50" s="21" t="str">
        <f>IF(Q50&lt;&gt;"",VLOOKUP($M50,$A:F,COLUMN(F45),),"")</f>
        <v/>
      </c>
    </row>
  </sheetData>
  <sortState ref="J5:K13">
    <sortCondition descending="1" ref="K5:K13"/>
  </sortState>
  <mergeCells count="1">
    <mergeCell ref="B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Волошин Владимир Валентинович</dc:creator>
  <cp:lastModifiedBy>user</cp:lastModifiedBy>
  <dcterms:created xsi:type="dcterms:W3CDTF">2018-08-14T14:32:13Z</dcterms:created>
  <dcterms:modified xsi:type="dcterms:W3CDTF">2018-08-28T15:32:36Z</dcterms:modified>
</cp:coreProperties>
</file>